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7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9.xml" ContentType="application/vnd.openxmlformats-officedocument.drawingml.chartshape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0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3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5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7.xml" ContentType="application/vnd.openxmlformats-officedocument.drawingml.chartshapes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9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0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21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3.xml" ContentType="application/vnd.openxmlformats-officedocument.drawingml.chartshapes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4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6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27.xml" ContentType="application/vnd.openxmlformats-officedocument.drawingml.chartshapes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29.xml" ContentType="application/vnd.openxmlformats-officedocument.drawingml.chartshapes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30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31.xml" ContentType="application/vnd.openxmlformats-officedocument.drawingml.chartshapes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32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33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34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35.xml" ContentType="application/vnd.openxmlformats-officedocument.drawingml.chartshapes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3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37.xml" ContentType="application/vnd.openxmlformats-officedocument.drawingml.chartshapes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38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39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40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41.xml" ContentType="application/vnd.openxmlformats-officedocument.drawingml.chartshapes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42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43.xml" ContentType="application/vnd.openxmlformats-officedocument.drawingml.chartshapes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44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45.xml" ContentType="application/vnd.openxmlformats-officedocument.drawingml.chartshapes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46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47.xml" ContentType="application/vnd.openxmlformats-officedocument.drawingml.chartshapes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48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49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50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drawings/drawing51.xml" ContentType="application/vnd.openxmlformats-officedocument.drawingml.chartshapes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52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53.xml" ContentType="application/vnd.openxmlformats-officedocument.drawingml.chartshapes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54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55.xml" ContentType="application/vnd.openxmlformats-officedocument.drawingml.chartshapes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56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drawings/drawing57.xml" ContentType="application/vnd.openxmlformats-officedocument.drawingml.chartshapes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58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59.xml" ContentType="application/vnd.openxmlformats-officedocument.drawingml.chartshapes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60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drawings/drawing61.xml" ContentType="application/vnd.openxmlformats-officedocument.drawingml.chartshapes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62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drawings/drawing63.xml" ContentType="application/vnd.openxmlformats-officedocument.drawingml.chartshapes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4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drawings/drawing65.xml" ContentType="application/vnd.openxmlformats-officedocument.drawingml.chartshapes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drawings/drawing66.xml" ContentType="application/vnd.openxmlformats-officedocument.drawing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67.xml" ContentType="application/vnd.openxmlformats-officedocument.drawingml.chartshapes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68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drawings/drawing69.xml" ContentType="application/vnd.openxmlformats-officedocument.drawingml.chartshapes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70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drawings/drawing71.xml" ContentType="application/vnd.openxmlformats-officedocument.drawingml.chartshapes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drawings/drawing72.xml" ContentType="application/vnd.openxmlformats-officedocument.drawing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drawings/drawing73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74.xml" ContentType="application/vnd.openxmlformats-officedocument.drawing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drawings/drawing75.xml" ContentType="application/vnd.openxmlformats-officedocument.drawingml.chartshapes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76.xml" ContentType="application/vnd.openxmlformats-officedocument.drawing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77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drawings/drawing78.xml" ContentType="application/vnd.openxmlformats-officedocument.drawing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drawings/drawing79.xml" ContentType="application/vnd.openxmlformats-officedocument.drawingml.chartshapes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drawings/drawing80.xml" ContentType="application/vnd.openxmlformats-officedocument.drawing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drawings/drawing81.xml" ContentType="application/vnd.openxmlformats-officedocument.drawingml.chartshapes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drawings/drawing82.xml" ContentType="application/vnd.openxmlformats-officedocument.drawing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83.xml" ContentType="application/vnd.openxmlformats-officedocument.drawingml.chartshapes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drawings/drawing84.xml" ContentType="application/vnd.openxmlformats-officedocument.drawing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drawings/drawing85.xml" ContentType="application/vnd.openxmlformats-officedocument.drawingml.chartshapes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drawings/drawing86.xml" ContentType="application/vnd.openxmlformats-officedocument.drawing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drawings/drawing87.xml" ContentType="application/vnd.openxmlformats-officedocument.drawingml.chartshapes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88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drawings/drawing89.xml" ContentType="application/vnd.openxmlformats-officedocument.drawingml.chartshapes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drawings/drawing90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drawings/drawing91.xml" ContentType="application/vnd.openxmlformats-officedocument.drawingml.chartshapes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drawings/drawing92.xml" ContentType="application/vnd.openxmlformats-officedocument.drawing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drawings/drawing93.xml" ContentType="application/vnd.openxmlformats-officedocument.drawingml.chartshapes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drawings/drawing94.xml" ContentType="application/vnd.openxmlformats-officedocument.drawing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drawings/drawing95.xml" ContentType="application/vnd.openxmlformats-officedocument.drawingml.chartshapes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drawings/drawing96.xml" ContentType="application/vnd.openxmlformats-officedocument.drawing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drawings/drawing97.xml" ContentType="application/vnd.openxmlformats-officedocument.drawingml.chartshapes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drawings/drawing98.xml" ContentType="application/vnd.openxmlformats-officedocument.drawing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drawings/drawing99.xml" ContentType="application/vnd.openxmlformats-officedocument.drawingml.chartshapes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drawings/drawing100.xml" ContentType="application/vnd.openxmlformats-officedocument.drawing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drawings/drawing101.xml" ContentType="application/vnd.openxmlformats-officedocument.drawingml.chartshapes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drawings/drawing102.xml" ContentType="application/vnd.openxmlformats-officedocument.drawing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drawings/drawing103.xml" ContentType="application/vnd.openxmlformats-officedocument.drawingml.chartshapes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drawings/drawing104.xml" ContentType="application/vnd.openxmlformats-officedocument.drawing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drawings/drawing105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drawings/drawing106.xml" ContentType="application/vnd.openxmlformats-officedocument.drawing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drawings/drawing107.xml" ContentType="application/vnd.openxmlformats-officedocument.drawingml.chartshapes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drawings/drawing108.xml" ContentType="application/vnd.openxmlformats-officedocument.drawing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drawings/drawing109.xml" ContentType="application/vnd.openxmlformats-officedocument.drawingml.chartshapes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drawings/drawing110.xml" ContentType="application/vnd.openxmlformats-officedocument.drawing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drawings/drawing111.xml" ContentType="application/vnd.openxmlformats-officedocument.drawingml.chartshapes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drawings/drawing112.xml" ContentType="application/vnd.openxmlformats-officedocument.drawing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drawings/drawing113.xml" ContentType="application/vnd.openxmlformats-officedocument.drawingml.chartshapes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drawings/drawing114.xml" ContentType="application/vnd.openxmlformats-officedocument.drawing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drawings/drawing115.xml" ContentType="application/vnd.openxmlformats-officedocument.drawingml.chartshapes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drawings/drawing116.xml" ContentType="application/vnd.openxmlformats-officedocument.drawing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drawings/drawing117.xml" ContentType="application/vnd.openxmlformats-officedocument.drawingml.chartshapes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drawings/drawing118.xml" ContentType="application/vnd.openxmlformats-officedocument.drawing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drawings/drawing119.xml" ContentType="application/vnd.openxmlformats-officedocument.drawingml.chartshapes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drawings/drawing120.xml" ContentType="application/vnd.openxmlformats-officedocument.drawing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drawings/drawing121.xml" ContentType="application/vnd.openxmlformats-officedocument.drawingml.chartshapes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drawings/drawing122.xml" ContentType="application/vnd.openxmlformats-officedocument.drawing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drawings/drawing123.xml" ContentType="application/vnd.openxmlformats-officedocument.drawingml.chartshapes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drawings/drawing124.xml" ContentType="application/vnd.openxmlformats-officedocument.drawing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drawings/drawing125.xml" ContentType="application/vnd.openxmlformats-officedocument.drawingml.chartshapes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drawings/drawing126.xml" ContentType="application/vnd.openxmlformats-officedocument.drawing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drawings/drawing127.xml" ContentType="application/vnd.openxmlformats-officedocument.drawingml.chartshapes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drawings/drawing128.xml" ContentType="application/vnd.openxmlformats-officedocument.drawing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drawings/drawing129.xml" ContentType="application/vnd.openxmlformats-officedocument.drawingml.chartshapes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drawings/drawing130.xml" ContentType="application/vnd.openxmlformats-officedocument.drawing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drawings/drawing131.xml" ContentType="application/vnd.openxmlformats-officedocument.drawingml.chartshapes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drawings/drawing132.xml" ContentType="application/vnd.openxmlformats-officedocument.drawing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drawings/drawing133.xml" ContentType="application/vnd.openxmlformats-officedocument.drawingml.chartshapes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drawings/drawing134.xml" ContentType="application/vnd.openxmlformats-officedocument.drawing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drawings/drawing135.xml" ContentType="application/vnd.openxmlformats-officedocument.drawingml.chartshapes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drawings/drawing136.xml" ContentType="application/vnd.openxmlformats-officedocument.drawing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drawings/drawing137.xml" ContentType="application/vnd.openxmlformats-officedocument.drawingml.chartshapes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drawings/drawing138.xml" ContentType="application/vnd.openxmlformats-officedocument.drawing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drawings/drawing139.xml" ContentType="application/vnd.openxmlformats-officedocument.drawingml.chartshapes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drawings/drawing140.xml" ContentType="application/vnd.openxmlformats-officedocument.drawing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drawings/drawing141.xml" ContentType="application/vnd.openxmlformats-officedocument.drawingml.chartshapes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S:\LEED\2018 LEED Project\Output\2019 JIA Publication\Table Shells\Final Publication Tables\"/>
    </mc:Choice>
  </mc:AlternateContent>
  <bookViews>
    <workbookView xWindow="0" yWindow="0" windowWidth="28800" windowHeight="12300" tabRatio="841"/>
  </bookViews>
  <sheets>
    <sheet name="Contents" sheetId="10" r:id="rId1"/>
    <sheet name="Table 10.1" sheetId="25" r:id="rId2"/>
    <sheet name="Table 10.2" sheetId="26" r:id="rId3"/>
    <sheet name="Table 10.3" sheetId="27" r:id="rId4"/>
    <sheet name="Table 10.4" sheetId="28" r:id="rId5"/>
    <sheet name="Table 10.5" sheetId="29" r:id="rId6"/>
    <sheet name="Table 10.6" sheetId="30" r:id="rId7"/>
    <sheet name="Table 10.7" sheetId="31" r:id="rId8"/>
    <sheet name="Table 10.8" sheetId="32" r:id="rId9"/>
    <sheet name="Table 10.9" sheetId="33" r:id="rId10"/>
    <sheet name="Table 10.10" sheetId="34" r:id="rId11"/>
    <sheet name="Table 10.11" sheetId="35" r:id="rId12"/>
    <sheet name="Table 10.12" sheetId="36" r:id="rId13"/>
    <sheet name="Table 10.13" sheetId="37" r:id="rId14"/>
    <sheet name="Table 10.14" sheetId="38" r:id="rId15"/>
    <sheet name="Table 10.15" sheetId="39" r:id="rId16"/>
    <sheet name="Table 10.16" sheetId="40" r:id="rId17"/>
    <sheet name="Table 10.17" sheetId="41" r:id="rId18"/>
    <sheet name="Table 10.18" sheetId="42" r:id="rId19"/>
    <sheet name="Table 10.19" sheetId="43" r:id="rId20"/>
    <sheet name="Table 10.20" sheetId="44" r:id="rId21"/>
    <sheet name="Table 10.21" sheetId="45" r:id="rId22"/>
    <sheet name="Table 10.22" sheetId="46" r:id="rId23"/>
    <sheet name="Table 10.23" sheetId="47" r:id="rId24"/>
    <sheet name="Table 10.24" sheetId="48" r:id="rId25"/>
    <sheet name="Table 10.25" sheetId="49" r:id="rId26"/>
    <sheet name="Table 10.26" sheetId="50" r:id="rId27"/>
    <sheet name="Table 10.27" sheetId="51" r:id="rId28"/>
    <sheet name="Table 10.28" sheetId="52" r:id="rId29"/>
    <sheet name="Table 10.29" sheetId="53" r:id="rId30"/>
    <sheet name="Table 10.30" sheetId="54" r:id="rId31"/>
    <sheet name="Table 10.31" sheetId="55" r:id="rId32"/>
    <sheet name="Table 10.32" sheetId="56" r:id="rId33"/>
    <sheet name="Table 10.33" sheetId="57" r:id="rId34"/>
    <sheet name="Table 10.34" sheetId="58" r:id="rId35"/>
    <sheet name="Table 10.35" sheetId="59" r:id="rId36"/>
    <sheet name="Table 10.36" sheetId="60" r:id="rId37"/>
    <sheet name="Table 10.37" sheetId="61" r:id="rId38"/>
    <sheet name="Table 10.38" sheetId="62" r:id="rId39"/>
    <sheet name="Table 10.39" sheetId="63" r:id="rId40"/>
    <sheet name="Table 10.40" sheetId="64" r:id="rId41"/>
    <sheet name="Table 10.41" sheetId="65" r:id="rId42"/>
    <sheet name="Table 10.42" sheetId="66" r:id="rId43"/>
    <sheet name="Table 10.43" sheetId="67" r:id="rId44"/>
    <sheet name="Table 10.44" sheetId="68" r:id="rId45"/>
    <sheet name="Table 10.45" sheetId="69" r:id="rId46"/>
    <sheet name="Table 10.46" sheetId="70" r:id="rId47"/>
    <sheet name="Table 10.47" sheetId="71" r:id="rId48"/>
    <sheet name="Table 10.48" sheetId="72" r:id="rId49"/>
    <sheet name="Table 10.49" sheetId="73" r:id="rId50"/>
    <sheet name="Table 10.50" sheetId="74" r:id="rId51"/>
    <sheet name="Table 10.51" sheetId="75" r:id="rId52"/>
    <sheet name="Table 10.52" sheetId="76" r:id="rId53"/>
    <sheet name="Table 10.53" sheetId="77" r:id="rId54"/>
    <sheet name="Table 10.54" sheetId="78" r:id="rId55"/>
    <sheet name="Table 10.55" sheetId="79" r:id="rId56"/>
    <sheet name="Table 10.56" sheetId="80" r:id="rId57"/>
    <sheet name="Table 10.57" sheetId="81" r:id="rId58"/>
    <sheet name="Table 10.58" sheetId="82" r:id="rId59"/>
    <sheet name="Table 10.59" sheetId="83" r:id="rId60"/>
    <sheet name="Table 10.60" sheetId="84" r:id="rId61"/>
    <sheet name="Table 10.61" sheetId="85" r:id="rId62"/>
    <sheet name="Table 10.62" sheetId="86" r:id="rId63"/>
    <sheet name="Table 10.63" sheetId="87" r:id="rId64"/>
    <sheet name="Table 10.64" sheetId="88" r:id="rId65"/>
    <sheet name="Table 10.65" sheetId="89" r:id="rId66"/>
    <sheet name="Table 10.66" sheetId="90" r:id="rId67"/>
    <sheet name="Table 10.67" sheetId="91" r:id="rId68"/>
    <sheet name="Table 10.68" sheetId="92" r:id="rId69"/>
    <sheet name="Table 10.69" sheetId="93" r:id="rId70"/>
    <sheet name="Table 10.70" sheetId="94" r:id="rId71"/>
    <sheet name="State data for spotlight" sheetId="24" state="hidden" r:id="rId72"/>
  </sheets>
  <definedNames>
    <definedName name="_AMO_UniqueIdentifier" hidden="1">"'2995e12c-7f92-4103-a2d1-a1d598d57c6f'"</definedName>
    <definedName name="_xlnm.Print_Area" localSheetId="1">'Table 10.1'!$A$1:$P$98</definedName>
    <definedName name="_xlnm.Print_Area" localSheetId="10">'Table 10.10'!$A$1:$P$98</definedName>
    <definedName name="_xlnm.Print_Area" localSheetId="11">'Table 10.11'!$A$1:$P$98</definedName>
    <definedName name="_xlnm.Print_Area" localSheetId="12">'Table 10.12'!$A$1:$P$98</definedName>
    <definedName name="_xlnm.Print_Area" localSheetId="13">'Table 10.13'!$A$1:$P$98</definedName>
    <definedName name="_xlnm.Print_Area" localSheetId="14">'Table 10.14'!$A$1:$P$98</definedName>
    <definedName name="_xlnm.Print_Area" localSheetId="15">'Table 10.15'!$A$1:$P$98</definedName>
    <definedName name="_xlnm.Print_Area" localSheetId="16">'Table 10.16'!$A$1:$P$98</definedName>
    <definedName name="_xlnm.Print_Area" localSheetId="17">'Table 10.17'!$A$1:$P$98</definedName>
    <definedName name="_xlnm.Print_Area" localSheetId="18">'Table 10.18'!$A$1:$P$98</definedName>
    <definedName name="_xlnm.Print_Area" localSheetId="19">'Table 10.19'!$A$1:$P$98</definedName>
    <definedName name="_xlnm.Print_Area" localSheetId="2">'Table 10.2'!$A$1:$P$98</definedName>
    <definedName name="_xlnm.Print_Area" localSheetId="20">'Table 10.20'!$A$1:$P$98</definedName>
    <definedName name="_xlnm.Print_Area" localSheetId="21">'Table 10.21'!$A$1:$P$98</definedName>
    <definedName name="_xlnm.Print_Area" localSheetId="22">'Table 10.22'!$A$1:$P$98</definedName>
    <definedName name="_xlnm.Print_Area" localSheetId="23">'Table 10.23'!$A$1:$P$98</definedName>
    <definedName name="_xlnm.Print_Area" localSheetId="24">'Table 10.24'!$A$1:$P$98</definedName>
    <definedName name="_xlnm.Print_Area" localSheetId="25">'Table 10.25'!$A$1:$P$98</definedName>
    <definedName name="_xlnm.Print_Area" localSheetId="26">'Table 10.26'!$A$1:$P$98</definedName>
    <definedName name="_xlnm.Print_Area" localSheetId="27">'Table 10.27'!$A$1:$P$98</definedName>
    <definedName name="_xlnm.Print_Area" localSheetId="28">'Table 10.28'!$A$1:$P$98</definedName>
    <definedName name="_xlnm.Print_Area" localSheetId="29">'Table 10.29'!$A$1:$P$98</definedName>
    <definedName name="_xlnm.Print_Area" localSheetId="3">'Table 10.3'!$A$1:$P$98</definedName>
    <definedName name="_xlnm.Print_Area" localSheetId="30">'Table 10.30'!$A$1:$P$98</definedName>
    <definedName name="_xlnm.Print_Area" localSheetId="31">'Table 10.31'!$A$1:$P$98</definedName>
    <definedName name="_xlnm.Print_Area" localSheetId="32">'Table 10.32'!$A$1:$P$98</definedName>
    <definedName name="_xlnm.Print_Area" localSheetId="33">'Table 10.33'!$A$1:$P$98</definedName>
    <definedName name="_xlnm.Print_Area" localSheetId="34">'Table 10.34'!$A$1:$P$98</definedName>
    <definedName name="_xlnm.Print_Area" localSheetId="35">'Table 10.35'!$A$1:$P$98</definedName>
    <definedName name="_xlnm.Print_Area" localSheetId="36">'Table 10.36'!$A$1:$P$98</definedName>
    <definedName name="_xlnm.Print_Area" localSheetId="37">'Table 10.37'!$A$1:$P$98</definedName>
    <definedName name="_xlnm.Print_Area" localSheetId="38">'Table 10.38'!$A$1:$P$98</definedName>
    <definedName name="_xlnm.Print_Area" localSheetId="39">'Table 10.39'!$A$1:$P$98</definedName>
    <definedName name="_xlnm.Print_Area" localSheetId="4">'Table 10.4'!$A$1:$P$98</definedName>
    <definedName name="_xlnm.Print_Area" localSheetId="40">'Table 10.40'!$A$1:$P$98</definedName>
    <definedName name="_xlnm.Print_Area" localSheetId="41">'Table 10.41'!$A$1:$P$98</definedName>
    <definedName name="_xlnm.Print_Area" localSheetId="42">'Table 10.42'!$A$1:$P$98</definedName>
    <definedName name="_xlnm.Print_Area" localSheetId="43">'Table 10.43'!$A$1:$P$98</definedName>
    <definedName name="_xlnm.Print_Area" localSheetId="44">'Table 10.44'!$A$1:$P$98</definedName>
    <definedName name="_xlnm.Print_Area" localSheetId="45">'Table 10.45'!$A$1:$P$98</definedName>
    <definedName name="_xlnm.Print_Area" localSheetId="46">'Table 10.46'!$A$1:$P$98</definedName>
    <definedName name="_xlnm.Print_Area" localSheetId="47">'Table 10.47'!$A$1:$P$98</definedName>
    <definedName name="_xlnm.Print_Area" localSheetId="48">'Table 10.48'!$A$1:$P$98</definedName>
    <definedName name="_xlnm.Print_Area" localSheetId="49">'Table 10.49'!$A$1:$P$98</definedName>
    <definedName name="_xlnm.Print_Area" localSheetId="5">'Table 10.5'!$A$1:$P$98</definedName>
    <definedName name="_xlnm.Print_Area" localSheetId="50">'Table 10.50'!$A$1:$P$98</definedName>
    <definedName name="_xlnm.Print_Area" localSheetId="51">'Table 10.51'!$A$1:$P$98</definedName>
    <definedName name="_xlnm.Print_Area" localSheetId="52">'Table 10.52'!$A$1:$P$98</definedName>
    <definedName name="_xlnm.Print_Area" localSheetId="53">'Table 10.53'!$A$1:$P$98</definedName>
    <definedName name="_xlnm.Print_Area" localSheetId="54">'Table 10.54'!$A$1:$P$98</definedName>
    <definedName name="_xlnm.Print_Area" localSheetId="55">'Table 10.55'!$A$1:$P$98</definedName>
    <definedName name="_xlnm.Print_Area" localSheetId="56">'Table 10.56'!$A$1:$P$98</definedName>
    <definedName name="_xlnm.Print_Area" localSheetId="57">'Table 10.57'!$A$1:$P$98</definedName>
    <definedName name="_xlnm.Print_Area" localSheetId="58">'Table 10.58'!$A$1:$P$98</definedName>
    <definedName name="_xlnm.Print_Area" localSheetId="59">'Table 10.59'!$A$1:$P$98</definedName>
    <definedName name="_xlnm.Print_Area" localSheetId="6">'Table 10.6'!$A$1:$P$98</definedName>
    <definedName name="_xlnm.Print_Area" localSheetId="60">'Table 10.60'!$A$1:$P$98</definedName>
    <definedName name="_xlnm.Print_Area" localSheetId="61">'Table 10.61'!$A$1:$P$98</definedName>
    <definedName name="_xlnm.Print_Area" localSheetId="62">'Table 10.62'!$A$1:$P$98</definedName>
    <definedName name="_xlnm.Print_Area" localSheetId="63">'Table 10.63'!$A$1:$P$98</definedName>
    <definedName name="_xlnm.Print_Area" localSheetId="64">'Table 10.64'!$A$1:$P$98</definedName>
    <definedName name="_xlnm.Print_Area" localSheetId="65">'Table 10.65'!$A$1:$P$98</definedName>
    <definedName name="_xlnm.Print_Area" localSheetId="66">'Table 10.66'!$A$1:$P$98</definedName>
    <definedName name="_xlnm.Print_Area" localSheetId="67">'Table 10.67'!$A$1:$P$98</definedName>
    <definedName name="_xlnm.Print_Area" localSheetId="68">'Table 10.68'!$A$1:$P$98</definedName>
    <definedName name="_xlnm.Print_Area" localSheetId="69">'Table 10.69'!$A$1:$P$98</definedName>
    <definedName name="_xlnm.Print_Area" localSheetId="7">'Table 10.7'!$A$1:$P$98</definedName>
    <definedName name="_xlnm.Print_Area" localSheetId="70">'Table 10.70'!$A$1:$P$98</definedName>
    <definedName name="_xlnm.Print_Area" localSheetId="8">'Table 10.8'!$A$1:$P$98</definedName>
    <definedName name="_xlnm.Print_Area" localSheetId="9">'Table 10.9'!$A$1:$P$98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4" i="26" l="1"/>
  <c r="D8" i="26"/>
  <c r="AA4" i="27"/>
  <c r="D8" i="27"/>
  <c r="AA4" i="28"/>
  <c r="D8" i="28"/>
  <c r="AA4" i="29"/>
  <c r="D8" i="29"/>
  <c r="AA4" i="30"/>
  <c r="D8" i="30"/>
  <c r="AA4" i="31"/>
  <c r="D8" i="31"/>
  <c r="AA4" i="32"/>
  <c r="D8" i="32"/>
  <c r="AA4" i="33"/>
  <c r="D8" i="33"/>
  <c r="AA4" i="34"/>
  <c r="D8" i="34"/>
  <c r="AA4" i="35"/>
  <c r="D8" i="35"/>
  <c r="AA4" i="36"/>
  <c r="D8" i="36"/>
  <c r="AA4" i="37"/>
  <c r="D8" i="37"/>
  <c r="AA4" i="38"/>
  <c r="D8" i="38"/>
  <c r="AA4" i="39"/>
  <c r="D8" i="39"/>
  <c r="AA4" i="40"/>
  <c r="D8" i="40"/>
  <c r="AA4" i="41"/>
  <c r="D8" i="41"/>
  <c r="AA4" i="42"/>
  <c r="D8" i="42"/>
  <c r="AA4" i="43"/>
  <c r="D8" i="43"/>
  <c r="AA4" i="44"/>
  <c r="D8" i="44"/>
  <c r="AA4" i="45"/>
  <c r="D8" i="45"/>
  <c r="AA4" i="46"/>
  <c r="D8" i="46"/>
  <c r="AA4" i="47"/>
  <c r="D8" i="47"/>
  <c r="AA4" i="48"/>
  <c r="D8" i="48"/>
  <c r="AA4" i="49"/>
  <c r="D8" i="49"/>
  <c r="AA4" i="50"/>
  <c r="D8" i="50"/>
  <c r="AA4" i="51"/>
  <c r="D8" i="51"/>
  <c r="AA4" i="52"/>
  <c r="D8" i="52"/>
  <c r="AA4" i="53"/>
  <c r="D8" i="53"/>
  <c r="AA4" i="54"/>
  <c r="D8" i="54"/>
  <c r="AA4" i="55"/>
  <c r="D8" i="55"/>
  <c r="AA4" i="56"/>
  <c r="D8" i="56"/>
  <c r="AA4" i="57"/>
  <c r="D8" i="57"/>
  <c r="AA4" i="58"/>
  <c r="D8" i="58"/>
  <c r="AA4" i="59"/>
  <c r="D8" i="59"/>
  <c r="AA4" i="60"/>
  <c r="D8" i="60"/>
  <c r="AA4" i="61"/>
  <c r="D8" i="61"/>
  <c r="AA4" i="62"/>
  <c r="D8" i="62"/>
  <c r="AA4" i="63"/>
  <c r="D8" i="63"/>
  <c r="AA4" i="64"/>
  <c r="D8" i="64"/>
  <c r="AA4" i="65"/>
  <c r="D8" i="65"/>
  <c r="AA4" i="66"/>
  <c r="D8" i="66"/>
  <c r="AA4" i="67"/>
  <c r="D8" i="67"/>
  <c r="AA4" i="68"/>
  <c r="D8" i="68"/>
  <c r="AA4" i="69"/>
  <c r="D8" i="69"/>
  <c r="AA4" i="70"/>
  <c r="D8" i="70"/>
  <c r="AA4" i="71"/>
  <c r="D8" i="71"/>
  <c r="AA4" i="72"/>
  <c r="D8" i="72"/>
  <c r="AA4" i="73"/>
  <c r="D8" i="73"/>
  <c r="AA4" i="74"/>
  <c r="D8" i="74"/>
  <c r="AA4" i="75"/>
  <c r="D8" i="75"/>
  <c r="AA4" i="76"/>
  <c r="D8" i="76"/>
  <c r="AA4" i="77"/>
  <c r="D8" i="77"/>
  <c r="AA4" i="78"/>
  <c r="D8" i="78"/>
  <c r="AA4" i="79"/>
  <c r="D8" i="79"/>
  <c r="AA4" i="80"/>
  <c r="D8" i="80"/>
  <c r="AA4" i="81"/>
  <c r="D8" i="81"/>
  <c r="AA4" i="82"/>
  <c r="D8" i="82"/>
  <c r="AA4" i="83"/>
  <c r="D8" i="83"/>
  <c r="AA4" i="84"/>
  <c r="D8" i="84"/>
  <c r="AA4" i="85"/>
  <c r="D8" i="85"/>
  <c r="AA4" i="86"/>
  <c r="D8" i="86"/>
  <c r="AA4" i="87"/>
  <c r="D8" i="87"/>
  <c r="AA4" i="88"/>
  <c r="D8" i="88"/>
  <c r="AA4" i="89"/>
  <c r="D8" i="89"/>
  <c r="AA4" i="90"/>
  <c r="D8" i="90"/>
  <c r="AA4" i="91"/>
  <c r="D8" i="91"/>
  <c r="AA4" i="92"/>
  <c r="D8" i="92"/>
  <c r="AA4" i="93"/>
  <c r="D8" i="93"/>
  <c r="AA4" i="94"/>
  <c r="D8" i="94"/>
  <c r="AA4" i="25"/>
  <c r="D8" i="25"/>
  <c r="M56" i="24"/>
  <c r="K56" i="24"/>
  <c r="I56" i="24"/>
  <c r="M55" i="24"/>
  <c r="K55" i="24"/>
  <c r="I55" i="24"/>
  <c r="I52" i="24"/>
  <c r="I51" i="24"/>
  <c r="I50" i="24"/>
  <c r="I49" i="24"/>
  <c r="I47" i="24"/>
  <c r="I46" i="24"/>
  <c r="I45" i="24"/>
  <c r="I44" i="24"/>
  <c r="I39" i="24"/>
  <c r="M38" i="24"/>
  <c r="K38" i="24"/>
  <c r="I38" i="24"/>
  <c r="M37" i="24"/>
  <c r="K37" i="24"/>
  <c r="I37" i="24"/>
  <c r="I34" i="24"/>
  <c r="I33" i="24"/>
  <c r="I32" i="24"/>
  <c r="I31" i="24"/>
  <c r="I30" i="24"/>
  <c r="I29" i="24"/>
  <c r="I28" i="24"/>
  <c r="I27" i="24"/>
  <c r="I26" i="24"/>
  <c r="I25" i="24"/>
  <c r="I24" i="24"/>
  <c r="I23" i="24"/>
  <c r="I22" i="24"/>
  <c r="I21" i="24"/>
  <c r="I20" i="24"/>
  <c r="I19" i="24"/>
  <c r="I18" i="24"/>
  <c r="I17" i="24"/>
  <c r="I16" i="24"/>
  <c r="I15" i="24"/>
  <c r="M9" i="24"/>
  <c r="K9" i="24"/>
  <c r="I9" i="24"/>
  <c r="M8" i="24"/>
  <c r="K8" i="24"/>
  <c r="I8" i="24"/>
  <c r="M7" i="24"/>
  <c r="K7" i="24"/>
  <c r="I7" i="24"/>
  <c r="M6" i="24"/>
  <c r="K6" i="24"/>
  <c r="I6" i="24"/>
  <c r="M5" i="24"/>
  <c r="K5" i="24"/>
  <c r="I5" i="24"/>
  <c r="M4" i="24"/>
  <c r="K4" i="24"/>
  <c r="I4" i="24"/>
  <c r="AC128" i="26"/>
  <c r="AA128" i="26"/>
  <c r="AC127" i="26"/>
  <c r="AA127" i="26"/>
  <c r="AC125" i="26"/>
  <c r="AA125" i="26"/>
  <c r="AC124" i="26"/>
  <c r="AA124" i="26"/>
  <c r="AA122" i="26"/>
  <c r="AA121" i="26"/>
  <c r="AA120" i="26"/>
  <c r="AA118" i="26"/>
  <c r="AE115" i="26"/>
  <c r="AC115" i="26"/>
  <c r="AA115" i="26"/>
  <c r="AE114" i="26"/>
  <c r="AC114" i="26"/>
  <c r="AA114" i="26"/>
  <c r="AC111" i="26"/>
  <c r="AA111" i="26"/>
  <c r="AC110" i="26"/>
  <c r="AA110" i="26"/>
  <c r="AC109" i="26"/>
  <c r="AA109" i="26"/>
  <c r="AC108" i="26"/>
  <c r="AA108" i="26"/>
  <c r="AC105" i="26"/>
  <c r="AA105" i="26"/>
  <c r="AC104" i="26"/>
  <c r="AA104" i="26"/>
  <c r="AC42" i="26"/>
  <c r="AC41" i="26"/>
  <c r="AE38" i="26"/>
  <c r="AC38" i="26"/>
  <c r="AA38" i="26"/>
  <c r="AE37" i="26"/>
  <c r="AC37" i="26"/>
  <c r="AA37" i="26"/>
  <c r="AA34" i="26"/>
  <c r="AA33" i="26"/>
  <c r="AA32" i="26"/>
  <c r="AA31" i="26"/>
  <c r="AA30" i="26"/>
  <c r="AA29" i="26"/>
  <c r="AA28" i="26"/>
  <c r="AA27" i="26"/>
  <c r="AA26" i="26"/>
  <c r="AA25" i="26"/>
  <c r="AA24" i="26"/>
  <c r="AA23" i="26"/>
  <c r="AA22" i="26"/>
  <c r="AA21" i="26"/>
  <c r="AA20" i="26"/>
  <c r="AA19" i="26"/>
  <c r="AA18" i="26"/>
  <c r="AA17" i="26"/>
  <c r="AA16" i="26"/>
  <c r="AA15" i="26"/>
  <c r="AE9" i="26"/>
  <c r="AC9" i="26"/>
  <c r="AA9" i="26"/>
  <c r="AE8" i="26"/>
  <c r="AC8" i="26"/>
  <c r="AA8" i="26"/>
  <c r="AE7" i="26"/>
  <c r="AC7" i="26"/>
  <c r="AA7" i="26"/>
  <c r="AE6" i="26"/>
  <c r="AC6" i="26"/>
  <c r="AA6" i="26"/>
  <c r="AE5" i="26"/>
  <c r="AC5" i="26"/>
  <c r="AA5" i="26"/>
  <c r="AE4" i="26"/>
  <c r="AC4" i="26"/>
  <c r="AC128" i="27"/>
  <c r="AA128" i="27"/>
  <c r="AC127" i="27"/>
  <c r="AA127" i="27"/>
  <c r="AC125" i="27"/>
  <c r="AA125" i="27"/>
  <c r="AC124" i="27"/>
  <c r="AA124" i="27"/>
  <c r="AA122" i="27"/>
  <c r="AA121" i="27"/>
  <c r="AA120" i="27"/>
  <c r="AA118" i="27"/>
  <c r="AE115" i="27"/>
  <c r="AC115" i="27"/>
  <c r="AA115" i="27"/>
  <c r="AE114" i="27"/>
  <c r="AC114" i="27"/>
  <c r="AA114" i="27"/>
  <c r="AC111" i="27"/>
  <c r="AA111" i="27"/>
  <c r="AC110" i="27"/>
  <c r="AA110" i="27"/>
  <c r="AC109" i="27"/>
  <c r="AA109" i="27"/>
  <c r="AC108" i="27"/>
  <c r="AA108" i="27"/>
  <c r="AC105" i="27"/>
  <c r="AA105" i="27"/>
  <c r="AC104" i="27"/>
  <c r="AA104" i="27"/>
  <c r="AC42" i="27"/>
  <c r="AC41" i="27"/>
  <c r="AE38" i="27"/>
  <c r="AC38" i="27"/>
  <c r="AA38" i="27"/>
  <c r="AE37" i="27"/>
  <c r="AC37" i="27"/>
  <c r="AA37" i="27"/>
  <c r="AA34" i="27"/>
  <c r="AA33" i="27"/>
  <c r="AA32" i="27"/>
  <c r="AA31" i="27"/>
  <c r="AA30" i="27"/>
  <c r="AA29" i="27"/>
  <c r="AA28" i="27"/>
  <c r="AA27" i="27"/>
  <c r="AA26" i="27"/>
  <c r="AA25" i="27"/>
  <c r="AA24" i="27"/>
  <c r="AA23" i="27"/>
  <c r="AA22" i="27"/>
  <c r="AA21" i="27"/>
  <c r="AA20" i="27"/>
  <c r="AA19" i="27"/>
  <c r="AA18" i="27"/>
  <c r="AA17" i="27"/>
  <c r="AA16" i="27"/>
  <c r="AA15" i="27"/>
  <c r="AE9" i="27"/>
  <c r="AC9" i="27"/>
  <c r="AA9" i="27"/>
  <c r="AE8" i="27"/>
  <c r="AC8" i="27"/>
  <c r="AA8" i="27"/>
  <c r="AE7" i="27"/>
  <c r="AC7" i="27"/>
  <c r="AA7" i="27"/>
  <c r="AE6" i="27"/>
  <c r="AC6" i="27"/>
  <c r="AA6" i="27"/>
  <c r="AE5" i="27"/>
  <c r="AC5" i="27"/>
  <c r="AA5" i="27"/>
  <c r="AE4" i="27"/>
  <c r="AC4" i="27"/>
  <c r="AC128" i="28"/>
  <c r="AA128" i="28"/>
  <c r="AC127" i="28"/>
  <c r="AA127" i="28"/>
  <c r="AC125" i="28"/>
  <c r="AA125" i="28"/>
  <c r="AC124" i="28"/>
  <c r="AA124" i="28"/>
  <c r="AA122" i="28"/>
  <c r="AA121" i="28"/>
  <c r="AA120" i="28"/>
  <c r="AA118" i="28"/>
  <c r="AE115" i="28"/>
  <c r="AC115" i="28"/>
  <c r="AA115" i="28"/>
  <c r="AE114" i="28"/>
  <c r="AC114" i="28"/>
  <c r="AA114" i="28"/>
  <c r="AC111" i="28"/>
  <c r="AA111" i="28"/>
  <c r="AC110" i="28"/>
  <c r="AA110" i="28"/>
  <c r="AC109" i="28"/>
  <c r="AA109" i="28"/>
  <c r="AC108" i="28"/>
  <c r="AA108" i="28"/>
  <c r="AC105" i="28"/>
  <c r="AA105" i="28"/>
  <c r="AC104" i="28"/>
  <c r="AA104" i="28"/>
  <c r="AC42" i="28"/>
  <c r="AC41" i="28"/>
  <c r="AE38" i="28"/>
  <c r="AC38" i="28"/>
  <c r="AA38" i="28"/>
  <c r="AE37" i="28"/>
  <c r="AC37" i="28"/>
  <c r="AA37" i="28"/>
  <c r="AA34" i="28"/>
  <c r="AA33" i="28"/>
  <c r="AA32" i="28"/>
  <c r="AA31" i="28"/>
  <c r="AA30" i="28"/>
  <c r="AA29" i="28"/>
  <c r="AA28" i="28"/>
  <c r="AA27" i="28"/>
  <c r="AA26" i="28"/>
  <c r="AA25" i="28"/>
  <c r="AA24" i="28"/>
  <c r="AA23" i="28"/>
  <c r="AA22" i="28"/>
  <c r="AA21" i="28"/>
  <c r="AA20" i="28"/>
  <c r="AA19" i="28"/>
  <c r="AA18" i="28"/>
  <c r="AA17" i="28"/>
  <c r="AA16" i="28"/>
  <c r="AA15" i="28"/>
  <c r="AE9" i="28"/>
  <c r="AC9" i="28"/>
  <c r="AA9" i="28"/>
  <c r="AE8" i="28"/>
  <c r="AC8" i="28"/>
  <c r="AA8" i="28"/>
  <c r="AE7" i="28"/>
  <c r="AC7" i="28"/>
  <c r="AA7" i="28"/>
  <c r="AE6" i="28"/>
  <c r="AC6" i="28"/>
  <c r="AA6" i="28"/>
  <c r="AE5" i="28"/>
  <c r="AC5" i="28"/>
  <c r="AA5" i="28"/>
  <c r="AE4" i="28"/>
  <c r="AC4" i="28"/>
  <c r="AC128" i="29"/>
  <c r="AA128" i="29"/>
  <c r="AC127" i="29"/>
  <c r="AA127" i="29"/>
  <c r="AC125" i="29"/>
  <c r="AA125" i="29"/>
  <c r="AC124" i="29"/>
  <c r="AA124" i="29"/>
  <c r="AA122" i="29"/>
  <c r="AA121" i="29"/>
  <c r="AA120" i="29"/>
  <c r="AA118" i="29"/>
  <c r="AE115" i="29"/>
  <c r="AC115" i="29"/>
  <c r="AA115" i="29"/>
  <c r="AE114" i="29"/>
  <c r="AC114" i="29"/>
  <c r="AA114" i="29"/>
  <c r="AC111" i="29"/>
  <c r="AA111" i="29"/>
  <c r="AC110" i="29"/>
  <c r="AA110" i="29"/>
  <c r="AC109" i="29"/>
  <c r="AA109" i="29"/>
  <c r="AC108" i="29"/>
  <c r="AA108" i="29"/>
  <c r="AC105" i="29"/>
  <c r="AA105" i="29"/>
  <c r="AC104" i="29"/>
  <c r="AA104" i="29"/>
  <c r="AC42" i="29"/>
  <c r="AC41" i="29"/>
  <c r="AE38" i="29"/>
  <c r="AC38" i="29"/>
  <c r="AA38" i="29"/>
  <c r="AE37" i="29"/>
  <c r="AC37" i="29"/>
  <c r="AA37" i="29"/>
  <c r="AA34" i="29"/>
  <c r="AA33" i="29"/>
  <c r="AA32" i="29"/>
  <c r="AA31" i="29"/>
  <c r="AA30" i="29"/>
  <c r="AA29" i="29"/>
  <c r="AA28" i="29"/>
  <c r="AA27" i="29"/>
  <c r="AA26" i="29"/>
  <c r="AA25" i="29"/>
  <c r="AA24" i="29"/>
  <c r="AA23" i="29"/>
  <c r="AA22" i="29"/>
  <c r="AA21" i="29"/>
  <c r="AA20" i="29"/>
  <c r="AA19" i="29"/>
  <c r="AA18" i="29"/>
  <c r="AA17" i="29"/>
  <c r="AA16" i="29"/>
  <c r="AA15" i="29"/>
  <c r="AE9" i="29"/>
  <c r="AC9" i="29"/>
  <c r="AA9" i="29"/>
  <c r="AE8" i="29"/>
  <c r="AC8" i="29"/>
  <c r="AA8" i="29"/>
  <c r="AE7" i="29"/>
  <c r="AC7" i="29"/>
  <c r="AA7" i="29"/>
  <c r="AE6" i="29"/>
  <c r="AC6" i="29"/>
  <c r="AA6" i="29"/>
  <c r="AE5" i="29"/>
  <c r="AC5" i="29"/>
  <c r="AA5" i="29"/>
  <c r="AE4" i="29"/>
  <c r="AC4" i="29"/>
  <c r="AC128" i="30"/>
  <c r="AA128" i="30"/>
  <c r="AC127" i="30"/>
  <c r="AA127" i="30"/>
  <c r="AC125" i="30"/>
  <c r="AA125" i="30"/>
  <c r="AC124" i="30"/>
  <c r="AA124" i="30"/>
  <c r="AA122" i="30"/>
  <c r="AA121" i="30"/>
  <c r="AA120" i="30"/>
  <c r="AA118" i="30"/>
  <c r="AE115" i="30"/>
  <c r="AC115" i="30"/>
  <c r="AA115" i="30"/>
  <c r="AE114" i="30"/>
  <c r="AC114" i="30"/>
  <c r="AA114" i="30"/>
  <c r="AC111" i="30"/>
  <c r="AA111" i="30"/>
  <c r="AC110" i="30"/>
  <c r="AA110" i="30"/>
  <c r="AC109" i="30"/>
  <c r="AA109" i="30"/>
  <c r="AC108" i="30"/>
  <c r="AA108" i="30"/>
  <c r="AC105" i="30"/>
  <c r="AA105" i="30"/>
  <c r="AC104" i="30"/>
  <c r="AA104" i="30"/>
  <c r="AC42" i="30"/>
  <c r="AC41" i="30"/>
  <c r="AE38" i="30"/>
  <c r="AC38" i="30"/>
  <c r="AA38" i="30"/>
  <c r="AE37" i="30"/>
  <c r="AC37" i="30"/>
  <c r="AA37" i="30"/>
  <c r="AA34" i="30"/>
  <c r="AA33" i="30"/>
  <c r="AA32" i="30"/>
  <c r="AA31" i="30"/>
  <c r="AA30" i="30"/>
  <c r="AA29" i="30"/>
  <c r="AA28" i="30"/>
  <c r="AA27" i="30"/>
  <c r="AA26" i="30"/>
  <c r="AA25" i="30"/>
  <c r="AA24" i="30"/>
  <c r="AA23" i="30"/>
  <c r="AA22" i="30"/>
  <c r="AA21" i="30"/>
  <c r="AA20" i="30"/>
  <c r="AA19" i="30"/>
  <c r="AA18" i="30"/>
  <c r="AA17" i="30"/>
  <c r="AA16" i="30"/>
  <c r="AA15" i="30"/>
  <c r="AE9" i="30"/>
  <c r="AC9" i="30"/>
  <c r="AA9" i="30"/>
  <c r="AE8" i="30"/>
  <c r="AC8" i="30"/>
  <c r="AA8" i="30"/>
  <c r="AE7" i="30"/>
  <c r="AC7" i="30"/>
  <c r="AA7" i="30"/>
  <c r="AE6" i="30"/>
  <c r="AC6" i="30"/>
  <c r="AA6" i="30"/>
  <c r="AE5" i="30"/>
  <c r="AC5" i="30"/>
  <c r="AA5" i="30"/>
  <c r="AE4" i="30"/>
  <c r="AC4" i="30"/>
  <c r="AC128" i="31"/>
  <c r="AA128" i="31"/>
  <c r="AC127" i="31"/>
  <c r="AA127" i="31"/>
  <c r="AC125" i="31"/>
  <c r="AA125" i="31"/>
  <c r="AC124" i="31"/>
  <c r="AA124" i="31"/>
  <c r="AA122" i="31"/>
  <c r="AA121" i="31"/>
  <c r="AA120" i="31"/>
  <c r="AA118" i="31"/>
  <c r="AE115" i="31"/>
  <c r="AC115" i="31"/>
  <c r="AA115" i="31"/>
  <c r="AE114" i="31"/>
  <c r="AC114" i="31"/>
  <c r="AA114" i="31"/>
  <c r="AC111" i="31"/>
  <c r="AA111" i="31"/>
  <c r="AC110" i="31"/>
  <c r="AA110" i="31"/>
  <c r="AC109" i="31"/>
  <c r="AA109" i="31"/>
  <c r="AC108" i="31"/>
  <c r="AA108" i="31"/>
  <c r="AC105" i="31"/>
  <c r="AA105" i="31"/>
  <c r="AC104" i="31"/>
  <c r="AA104" i="31"/>
  <c r="AC42" i="31"/>
  <c r="AC41" i="31"/>
  <c r="AE38" i="31"/>
  <c r="AC38" i="31"/>
  <c r="AA38" i="31"/>
  <c r="AE37" i="31"/>
  <c r="AC37" i="31"/>
  <c r="AA37" i="31"/>
  <c r="AA34" i="31"/>
  <c r="AA33" i="31"/>
  <c r="AA32" i="31"/>
  <c r="AA31" i="31"/>
  <c r="AA30" i="31"/>
  <c r="AA29" i="31"/>
  <c r="AA28" i="31"/>
  <c r="AA27" i="31"/>
  <c r="AA26" i="31"/>
  <c r="AA25" i="31"/>
  <c r="AA24" i="31"/>
  <c r="AA23" i="31"/>
  <c r="AA22" i="31"/>
  <c r="AA21" i="31"/>
  <c r="AA20" i="31"/>
  <c r="AA19" i="31"/>
  <c r="AA18" i="31"/>
  <c r="AA17" i="31"/>
  <c r="AA16" i="31"/>
  <c r="AA15" i="31"/>
  <c r="AE9" i="31"/>
  <c r="AC9" i="31"/>
  <c r="AA9" i="31"/>
  <c r="AE8" i="31"/>
  <c r="AC8" i="31"/>
  <c r="AA8" i="31"/>
  <c r="AE7" i="31"/>
  <c r="AC7" i="31"/>
  <c r="AA7" i="31"/>
  <c r="AE6" i="31"/>
  <c r="AC6" i="31"/>
  <c r="AA6" i="31"/>
  <c r="AE5" i="31"/>
  <c r="AC5" i="31"/>
  <c r="AA5" i="31"/>
  <c r="AE4" i="31"/>
  <c r="AC4" i="31"/>
  <c r="AC128" i="32"/>
  <c r="AA128" i="32"/>
  <c r="AC127" i="32"/>
  <c r="AA127" i="32"/>
  <c r="AC125" i="32"/>
  <c r="AA125" i="32"/>
  <c r="AC124" i="32"/>
  <c r="AA124" i="32"/>
  <c r="AA122" i="32"/>
  <c r="AA121" i="32"/>
  <c r="AA120" i="32"/>
  <c r="AA118" i="32"/>
  <c r="AE115" i="32"/>
  <c r="AC115" i="32"/>
  <c r="AA115" i="32"/>
  <c r="AE114" i="32"/>
  <c r="AC114" i="32"/>
  <c r="AA114" i="32"/>
  <c r="AC111" i="32"/>
  <c r="AA111" i="32"/>
  <c r="AC110" i="32"/>
  <c r="AA110" i="32"/>
  <c r="AC109" i="32"/>
  <c r="AA109" i="32"/>
  <c r="AC108" i="32"/>
  <c r="AA108" i="32"/>
  <c r="AC105" i="32"/>
  <c r="AA105" i="32"/>
  <c r="AC104" i="32"/>
  <c r="AA104" i="32"/>
  <c r="AC42" i="32"/>
  <c r="AC41" i="32"/>
  <c r="AE38" i="32"/>
  <c r="AC38" i="32"/>
  <c r="AA38" i="32"/>
  <c r="AE37" i="32"/>
  <c r="AC37" i="32"/>
  <c r="AA37" i="32"/>
  <c r="AA34" i="32"/>
  <c r="AA33" i="32"/>
  <c r="AA32" i="32"/>
  <c r="AA31" i="32"/>
  <c r="AA30" i="32"/>
  <c r="AA29" i="32"/>
  <c r="AA28" i="32"/>
  <c r="AA27" i="32"/>
  <c r="AA26" i="32"/>
  <c r="AA25" i="32"/>
  <c r="AA24" i="32"/>
  <c r="AA23" i="32"/>
  <c r="AA22" i="32"/>
  <c r="AA21" i="32"/>
  <c r="AA20" i="32"/>
  <c r="AA19" i="32"/>
  <c r="AA18" i="32"/>
  <c r="AA17" i="32"/>
  <c r="AA16" i="32"/>
  <c r="AA15" i="32"/>
  <c r="AE9" i="32"/>
  <c r="AC9" i="32"/>
  <c r="AA9" i="32"/>
  <c r="AE8" i="32"/>
  <c r="AC8" i="32"/>
  <c r="AA8" i="32"/>
  <c r="AE7" i="32"/>
  <c r="AC7" i="32"/>
  <c r="AA7" i="32"/>
  <c r="AE6" i="32"/>
  <c r="AC6" i="32"/>
  <c r="AA6" i="32"/>
  <c r="AE5" i="32"/>
  <c r="AC5" i="32"/>
  <c r="AA5" i="32"/>
  <c r="AE4" i="32"/>
  <c r="AC4" i="32"/>
  <c r="AC128" i="33"/>
  <c r="AA128" i="33"/>
  <c r="AC127" i="33"/>
  <c r="AA127" i="33"/>
  <c r="AC125" i="33"/>
  <c r="AA125" i="33"/>
  <c r="AC124" i="33"/>
  <c r="AA124" i="33"/>
  <c r="AA122" i="33"/>
  <c r="AA121" i="33"/>
  <c r="AA120" i="33"/>
  <c r="AA118" i="33"/>
  <c r="AE115" i="33"/>
  <c r="AC115" i="33"/>
  <c r="AA115" i="33"/>
  <c r="AE114" i="33"/>
  <c r="AC114" i="33"/>
  <c r="AA114" i="33"/>
  <c r="AC111" i="33"/>
  <c r="AA111" i="33"/>
  <c r="AC110" i="33"/>
  <c r="AA110" i="33"/>
  <c r="AC109" i="33"/>
  <c r="AA109" i="33"/>
  <c r="AC108" i="33"/>
  <c r="AA108" i="33"/>
  <c r="AC105" i="33"/>
  <c r="AA105" i="33"/>
  <c r="AC104" i="33"/>
  <c r="AA104" i="33"/>
  <c r="AC42" i="33"/>
  <c r="AC41" i="33"/>
  <c r="AE38" i="33"/>
  <c r="AC38" i="33"/>
  <c r="AA38" i="33"/>
  <c r="AE37" i="33"/>
  <c r="AC37" i="33"/>
  <c r="AA37" i="33"/>
  <c r="AA34" i="33"/>
  <c r="AA33" i="33"/>
  <c r="AA32" i="33"/>
  <c r="AA31" i="33"/>
  <c r="AA30" i="33"/>
  <c r="AA29" i="33"/>
  <c r="AA28" i="33"/>
  <c r="AA27" i="33"/>
  <c r="AA26" i="33"/>
  <c r="AA25" i="33"/>
  <c r="AA24" i="33"/>
  <c r="AA23" i="33"/>
  <c r="AA22" i="33"/>
  <c r="AA21" i="33"/>
  <c r="AA20" i="33"/>
  <c r="AA19" i="33"/>
  <c r="AA18" i="33"/>
  <c r="AA17" i="33"/>
  <c r="AA16" i="33"/>
  <c r="AA15" i="33"/>
  <c r="AE9" i="33"/>
  <c r="AC9" i="33"/>
  <c r="AA9" i="33"/>
  <c r="AE8" i="33"/>
  <c r="AC8" i="33"/>
  <c r="AA8" i="33"/>
  <c r="AE7" i="33"/>
  <c r="AC7" i="33"/>
  <c r="AA7" i="33"/>
  <c r="AE6" i="33"/>
  <c r="AC6" i="33"/>
  <c r="AA6" i="33"/>
  <c r="AE5" i="33"/>
  <c r="AC5" i="33"/>
  <c r="AA5" i="33"/>
  <c r="AE4" i="33"/>
  <c r="AC4" i="33"/>
  <c r="AC128" i="34"/>
  <c r="AA128" i="34"/>
  <c r="AC127" i="34"/>
  <c r="AA127" i="34"/>
  <c r="AC125" i="34"/>
  <c r="AA125" i="34"/>
  <c r="AC124" i="34"/>
  <c r="AA124" i="34"/>
  <c r="AA122" i="34"/>
  <c r="AA121" i="34"/>
  <c r="AA120" i="34"/>
  <c r="AA118" i="34"/>
  <c r="AE115" i="34"/>
  <c r="AC115" i="34"/>
  <c r="AA115" i="34"/>
  <c r="AE114" i="34"/>
  <c r="AC114" i="34"/>
  <c r="AA114" i="34"/>
  <c r="AC111" i="34"/>
  <c r="AA111" i="34"/>
  <c r="AC110" i="34"/>
  <c r="AA110" i="34"/>
  <c r="AC109" i="34"/>
  <c r="AA109" i="34"/>
  <c r="AC108" i="34"/>
  <c r="AA108" i="34"/>
  <c r="AC105" i="34"/>
  <c r="AA105" i="34"/>
  <c r="AC104" i="34"/>
  <c r="AA104" i="34"/>
  <c r="AC42" i="34"/>
  <c r="AC41" i="34"/>
  <c r="AE38" i="34"/>
  <c r="AC38" i="34"/>
  <c r="AA38" i="34"/>
  <c r="AE37" i="34"/>
  <c r="AC37" i="34"/>
  <c r="AA37" i="34"/>
  <c r="AA34" i="34"/>
  <c r="AA33" i="34"/>
  <c r="AA32" i="34"/>
  <c r="AA31" i="34"/>
  <c r="AA30" i="34"/>
  <c r="AA29" i="34"/>
  <c r="AA28" i="34"/>
  <c r="AA27" i="34"/>
  <c r="AA26" i="34"/>
  <c r="AA25" i="34"/>
  <c r="AA24" i="34"/>
  <c r="AA23" i="34"/>
  <c r="AA22" i="34"/>
  <c r="AA21" i="34"/>
  <c r="AA20" i="34"/>
  <c r="AA19" i="34"/>
  <c r="AA18" i="34"/>
  <c r="AA17" i="34"/>
  <c r="AA16" i="34"/>
  <c r="AA15" i="34"/>
  <c r="AE9" i="34"/>
  <c r="AC9" i="34"/>
  <c r="AA9" i="34"/>
  <c r="AE8" i="34"/>
  <c r="AC8" i="34"/>
  <c r="AA8" i="34"/>
  <c r="AE7" i="34"/>
  <c r="AC7" i="34"/>
  <c r="AA7" i="34"/>
  <c r="AE6" i="34"/>
  <c r="AC6" i="34"/>
  <c r="AA6" i="34"/>
  <c r="AE5" i="34"/>
  <c r="AC5" i="34"/>
  <c r="AA5" i="34"/>
  <c r="AE4" i="34"/>
  <c r="AC4" i="34"/>
  <c r="AC128" i="35"/>
  <c r="AA128" i="35"/>
  <c r="AC127" i="35"/>
  <c r="AA127" i="35"/>
  <c r="AC125" i="35"/>
  <c r="AA125" i="35"/>
  <c r="AC124" i="35"/>
  <c r="AA124" i="35"/>
  <c r="AA122" i="35"/>
  <c r="AA121" i="35"/>
  <c r="AA120" i="35"/>
  <c r="AA118" i="35"/>
  <c r="AE115" i="35"/>
  <c r="AC115" i="35"/>
  <c r="AA115" i="35"/>
  <c r="AE114" i="35"/>
  <c r="AC114" i="35"/>
  <c r="AA114" i="35"/>
  <c r="AC111" i="35"/>
  <c r="AA111" i="35"/>
  <c r="AC110" i="35"/>
  <c r="AA110" i="35"/>
  <c r="AC109" i="35"/>
  <c r="AA109" i="35"/>
  <c r="AC108" i="35"/>
  <c r="AA108" i="35"/>
  <c r="AC105" i="35"/>
  <c r="AA105" i="35"/>
  <c r="AC104" i="35"/>
  <c r="AA104" i="35"/>
  <c r="AC42" i="35"/>
  <c r="AC41" i="35"/>
  <c r="AE38" i="35"/>
  <c r="AC38" i="35"/>
  <c r="AA38" i="35"/>
  <c r="AE37" i="35"/>
  <c r="AC37" i="35"/>
  <c r="AA37" i="35"/>
  <c r="AA34" i="35"/>
  <c r="AA33" i="35"/>
  <c r="AA32" i="35"/>
  <c r="AA31" i="35"/>
  <c r="AA30" i="35"/>
  <c r="AA29" i="35"/>
  <c r="AA28" i="35"/>
  <c r="AA27" i="35"/>
  <c r="AA26" i="35"/>
  <c r="AA25" i="35"/>
  <c r="AA24" i="35"/>
  <c r="AA23" i="35"/>
  <c r="AA22" i="35"/>
  <c r="AA21" i="35"/>
  <c r="AA20" i="35"/>
  <c r="AA19" i="35"/>
  <c r="AA18" i="35"/>
  <c r="AA17" i="35"/>
  <c r="AA16" i="35"/>
  <c r="AA15" i="35"/>
  <c r="AE9" i="35"/>
  <c r="AC9" i="35"/>
  <c r="AA9" i="35"/>
  <c r="AE8" i="35"/>
  <c r="AC8" i="35"/>
  <c r="AA8" i="35"/>
  <c r="AE7" i="35"/>
  <c r="AC7" i="35"/>
  <c r="AA7" i="35"/>
  <c r="AE6" i="35"/>
  <c r="AC6" i="35"/>
  <c r="AA6" i="35"/>
  <c r="AE5" i="35"/>
  <c r="AC5" i="35"/>
  <c r="AA5" i="35"/>
  <c r="AE4" i="35"/>
  <c r="AC4" i="35"/>
  <c r="AC128" i="36"/>
  <c r="AA128" i="36"/>
  <c r="AC127" i="36"/>
  <c r="AA127" i="36"/>
  <c r="AC125" i="36"/>
  <c r="AA125" i="36"/>
  <c r="AC124" i="36"/>
  <c r="AA124" i="36"/>
  <c r="AA122" i="36"/>
  <c r="AA121" i="36"/>
  <c r="AA120" i="36"/>
  <c r="AA118" i="36"/>
  <c r="AE115" i="36"/>
  <c r="AC115" i="36"/>
  <c r="AA115" i="36"/>
  <c r="AE114" i="36"/>
  <c r="AC114" i="36"/>
  <c r="AA114" i="36"/>
  <c r="AC111" i="36"/>
  <c r="AA111" i="36"/>
  <c r="AC110" i="36"/>
  <c r="AA110" i="36"/>
  <c r="AC109" i="36"/>
  <c r="AA109" i="36"/>
  <c r="AC108" i="36"/>
  <c r="AA108" i="36"/>
  <c r="AC105" i="36"/>
  <c r="AA105" i="36"/>
  <c r="AC104" i="36"/>
  <c r="AA104" i="36"/>
  <c r="AC42" i="36"/>
  <c r="AC41" i="36"/>
  <c r="AE38" i="36"/>
  <c r="AC38" i="36"/>
  <c r="AA38" i="36"/>
  <c r="AE37" i="36"/>
  <c r="AC37" i="36"/>
  <c r="AA37" i="36"/>
  <c r="AA34" i="36"/>
  <c r="AA33" i="36"/>
  <c r="AA32" i="36"/>
  <c r="AA31" i="36"/>
  <c r="AA30" i="36"/>
  <c r="AA29" i="36"/>
  <c r="AA28" i="36"/>
  <c r="AA27" i="36"/>
  <c r="AA26" i="36"/>
  <c r="AA25" i="36"/>
  <c r="AA24" i="36"/>
  <c r="AA23" i="36"/>
  <c r="AA22" i="36"/>
  <c r="AA21" i="36"/>
  <c r="AA20" i="36"/>
  <c r="AA19" i="36"/>
  <c r="AA18" i="36"/>
  <c r="AA17" i="36"/>
  <c r="AA16" i="36"/>
  <c r="AA15" i="36"/>
  <c r="AE9" i="36"/>
  <c r="AC9" i="36"/>
  <c r="AA9" i="36"/>
  <c r="AE8" i="36"/>
  <c r="AC8" i="36"/>
  <c r="AA8" i="36"/>
  <c r="AE7" i="36"/>
  <c r="AC7" i="36"/>
  <c r="AA7" i="36"/>
  <c r="AE6" i="36"/>
  <c r="AC6" i="36"/>
  <c r="AA6" i="36"/>
  <c r="AE5" i="36"/>
  <c r="AC5" i="36"/>
  <c r="AA5" i="36"/>
  <c r="AE4" i="36"/>
  <c r="AC4" i="36"/>
  <c r="AC128" i="37"/>
  <c r="AA128" i="37"/>
  <c r="AC127" i="37"/>
  <c r="AA127" i="37"/>
  <c r="AC125" i="37"/>
  <c r="AA125" i="37"/>
  <c r="AC124" i="37"/>
  <c r="AA124" i="37"/>
  <c r="AA122" i="37"/>
  <c r="AA121" i="37"/>
  <c r="AA120" i="37"/>
  <c r="AA118" i="37"/>
  <c r="AE115" i="37"/>
  <c r="AC115" i="37"/>
  <c r="AA115" i="37"/>
  <c r="AE114" i="37"/>
  <c r="AC114" i="37"/>
  <c r="AA114" i="37"/>
  <c r="AC111" i="37"/>
  <c r="AA111" i="37"/>
  <c r="AC110" i="37"/>
  <c r="AA110" i="37"/>
  <c r="AC109" i="37"/>
  <c r="AA109" i="37"/>
  <c r="AC108" i="37"/>
  <c r="AA108" i="37"/>
  <c r="AC105" i="37"/>
  <c r="AA105" i="37"/>
  <c r="AC104" i="37"/>
  <c r="AA104" i="37"/>
  <c r="AC42" i="37"/>
  <c r="AC41" i="37"/>
  <c r="AE38" i="37"/>
  <c r="AC38" i="37"/>
  <c r="AA38" i="37"/>
  <c r="AE37" i="37"/>
  <c r="AC37" i="37"/>
  <c r="AA37" i="37"/>
  <c r="AA34" i="37"/>
  <c r="AA33" i="37"/>
  <c r="AA32" i="37"/>
  <c r="AA31" i="37"/>
  <c r="AA30" i="37"/>
  <c r="AA29" i="37"/>
  <c r="AA28" i="37"/>
  <c r="AA27" i="37"/>
  <c r="AA26" i="37"/>
  <c r="AA25" i="37"/>
  <c r="AA24" i="37"/>
  <c r="AA23" i="37"/>
  <c r="AA22" i="37"/>
  <c r="AA21" i="37"/>
  <c r="AA20" i="37"/>
  <c r="AA19" i="37"/>
  <c r="AA18" i="37"/>
  <c r="AA17" i="37"/>
  <c r="AA16" i="37"/>
  <c r="AA15" i="37"/>
  <c r="AE9" i="37"/>
  <c r="AC9" i="37"/>
  <c r="AA9" i="37"/>
  <c r="AE8" i="37"/>
  <c r="AC8" i="37"/>
  <c r="AA8" i="37"/>
  <c r="AE7" i="37"/>
  <c r="AC7" i="37"/>
  <c r="AA7" i="37"/>
  <c r="AE6" i="37"/>
  <c r="AC6" i="37"/>
  <c r="AA6" i="37"/>
  <c r="AE5" i="37"/>
  <c r="AC5" i="37"/>
  <c r="AA5" i="37"/>
  <c r="AE4" i="37"/>
  <c r="AC4" i="37"/>
  <c r="AC128" i="38"/>
  <c r="AA128" i="38"/>
  <c r="AC127" i="38"/>
  <c r="AA127" i="38"/>
  <c r="AC125" i="38"/>
  <c r="AA125" i="38"/>
  <c r="AC124" i="38"/>
  <c r="AA124" i="38"/>
  <c r="AA122" i="38"/>
  <c r="AA121" i="38"/>
  <c r="AA120" i="38"/>
  <c r="AA118" i="38"/>
  <c r="AE115" i="38"/>
  <c r="AC115" i="38"/>
  <c r="AA115" i="38"/>
  <c r="AE114" i="38"/>
  <c r="AC114" i="38"/>
  <c r="AA114" i="38"/>
  <c r="AC111" i="38"/>
  <c r="AA111" i="38"/>
  <c r="AC110" i="38"/>
  <c r="AA110" i="38"/>
  <c r="AC109" i="38"/>
  <c r="AA109" i="38"/>
  <c r="AC108" i="38"/>
  <c r="AA108" i="38"/>
  <c r="AC105" i="38"/>
  <c r="AA105" i="38"/>
  <c r="AC104" i="38"/>
  <c r="AA104" i="38"/>
  <c r="AC42" i="38"/>
  <c r="AC41" i="38"/>
  <c r="AE38" i="38"/>
  <c r="AC38" i="38"/>
  <c r="AA38" i="38"/>
  <c r="AE37" i="38"/>
  <c r="AC37" i="38"/>
  <c r="AA37" i="38"/>
  <c r="AA34" i="38"/>
  <c r="AA33" i="38"/>
  <c r="AA32" i="38"/>
  <c r="AA31" i="38"/>
  <c r="AA30" i="38"/>
  <c r="AA29" i="38"/>
  <c r="AA28" i="38"/>
  <c r="AA27" i="38"/>
  <c r="AA26" i="38"/>
  <c r="AA25" i="38"/>
  <c r="AA24" i="38"/>
  <c r="AA23" i="38"/>
  <c r="AA22" i="38"/>
  <c r="AA21" i="38"/>
  <c r="AA20" i="38"/>
  <c r="AA19" i="38"/>
  <c r="AA18" i="38"/>
  <c r="AA17" i="38"/>
  <c r="AA16" i="38"/>
  <c r="AA15" i="38"/>
  <c r="AE9" i="38"/>
  <c r="AC9" i="38"/>
  <c r="AA9" i="38"/>
  <c r="AE8" i="38"/>
  <c r="AC8" i="38"/>
  <c r="AA8" i="38"/>
  <c r="AE7" i="38"/>
  <c r="AC7" i="38"/>
  <c r="AA7" i="38"/>
  <c r="AE6" i="38"/>
  <c r="AC6" i="38"/>
  <c r="AA6" i="38"/>
  <c r="AE5" i="38"/>
  <c r="AC5" i="38"/>
  <c r="AA5" i="38"/>
  <c r="AE4" i="38"/>
  <c r="AC4" i="38"/>
  <c r="AC128" i="39"/>
  <c r="AA128" i="39"/>
  <c r="AC127" i="39"/>
  <c r="AA127" i="39"/>
  <c r="AC125" i="39"/>
  <c r="AA125" i="39"/>
  <c r="AC124" i="39"/>
  <c r="AA124" i="39"/>
  <c r="AA122" i="39"/>
  <c r="AA121" i="39"/>
  <c r="AA120" i="39"/>
  <c r="AA118" i="39"/>
  <c r="AE115" i="39"/>
  <c r="AC115" i="39"/>
  <c r="AA115" i="39"/>
  <c r="AE114" i="39"/>
  <c r="AC114" i="39"/>
  <c r="AA114" i="39"/>
  <c r="AC111" i="39"/>
  <c r="AA111" i="39"/>
  <c r="AC110" i="39"/>
  <c r="AA110" i="39"/>
  <c r="AC109" i="39"/>
  <c r="AA109" i="39"/>
  <c r="AC108" i="39"/>
  <c r="AA108" i="39"/>
  <c r="AC105" i="39"/>
  <c r="AA105" i="39"/>
  <c r="AC104" i="39"/>
  <c r="AA104" i="39"/>
  <c r="AC42" i="39"/>
  <c r="AC41" i="39"/>
  <c r="AE38" i="39"/>
  <c r="AC38" i="39"/>
  <c r="AA38" i="39"/>
  <c r="AE37" i="39"/>
  <c r="AC37" i="39"/>
  <c r="AA37" i="39"/>
  <c r="AA34" i="39"/>
  <c r="AA33" i="39"/>
  <c r="AA32" i="39"/>
  <c r="AA31" i="39"/>
  <c r="AA30" i="39"/>
  <c r="AA29" i="39"/>
  <c r="AA28" i="39"/>
  <c r="AA27" i="39"/>
  <c r="AA26" i="39"/>
  <c r="AA25" i="39"/>
  <c r="AA24" i="39"/>
  <c r="AA23" i="39"/>
  <c r="AA22" i="39"/>
  <c r="AA21" i="39"/>
  <c r="AA20" i="39"/>
  <c r="AA19" i="39"/>
  <c r="AA18" i="39"/>
  <c r="AA17" i="39"/>
  <c r="AA16" i="39"/>
  <c r="AA15" i="39"/>
  <c r="AE9" i="39"/>
  <c r="AC9" i="39"/>
  <c r="AA9" i="39"/>
  <c r="AE8" i="39"/>
  <c r="AC8" i="39"/>
  <c r="AA8" i="39"/>
  <c r="AE7" i="39"/>
  <c r="AC7" i="39"/>
  <c r="AA7" i="39"/>
  <c r="AE6" i="39"/>
  <c r="AC6" i="39"/>
  <c r="AA6" i="39"/>
  <c r="AE5" i="39"/>
  <c r="AC5" i="39"/>
  <c r="AA5" i="39"/>
  <c r="AE4" i="39"/>
  <c r="AC4" i="39"/>
  <c r="AC128" i="40"/>
  <c r="AA128" i="40"/>
  <c r="AC127" i="40"/>
  <c r="AA127" i="40"/>
  <c r="AC125" i="40"/>
  <c r="AA125" i="40"/>
  <c r="AC124" i="40"/>
  <c r="AA124" i="40"/>
  <c r="AA122" i="40"/>
  <c r="AA121" i="40"/>
  <c r="AA120" i="40"/>
  <c r="AA118" i="40"/>
  <c r="AE115" i="40"/>
  <c r="AC115" i="40"/>
  <c r="AA115" i="40"/>
  <c r="AE114" i="40"/>
  <c r="AC114" i="40"/>
  <c r="AA114" i="40"/>
  <c r="AC111" i="40"/>
  <c r="AA111" i="40"/>
  <c r="AC110" i="40"/>
  <c r="AA110" i="40"/>
  <c r="AC109" i="40"/>
  <c r="AA109" i="40"/>
  <c r="AC108" i="40"/>
  <c r="AA108" i="40"/>
  <c r="AC105" i="40"/>
  <c r="AA105" i="40"/>
  <c r="AC104" i="40"/>
  <c r="AA104" i="40"/>
  <c r="AC42" i="40"/>
  <c r="AC41" i="40"/>
  <c r="AE38" i="40"/>
  <c r="AC38" i="40"/>
  <c r="AA38" i="40"/>
  <c r="AE37" i="40"/>
  <c r="AC37" i="40"/>
  <c r="AA37" i="40"/>
  <c r="AA34" i="40"/>
  <c r="AA33" i="40"/>
  <c r="AA32" i="40"/>
  <c r="AA31" i="40"/>
  <c r="AA30" i="40"/>
  <c r="AA29" i="40"/>
  <c r="AA28" i="40"/>
  <c r="AA27" i="40"/>
  <c r="AA26" i="40"/>
  <c r="AA25" i="40"/>
  <c r="AA24" i="40"/>
  <c r="AA23" i="40"/>
  <c r="AA22" i="40"/>
  <c r="AA21" i="40"/>
  <c r="AA20" i="40"/>
  <c r="AA19" i="40"/>
  <c r="AA18" i="40"/>
  <c r="AA17" i="40"/>
  <c r="AA16" i="40"/>
  <c r="AA15" i="40"/>
  <c r="AE9" i="40"/>
  <c r="AC9" i="40"/>
  <c r="AA9" i="40"/>
  <c r="AE8" i="40"/>
  <c r="AC8" i="40"/>
  <c r="AA8" i="40"/>
  <c r="AE7" i="40"/>
  <c r="AC7" i="40"/>
  <c r="AA7" i="40"/>
  <c r="AE6" i="40"/>
  <c r="AC6" i="40"/>
  <c r="AA6" i="40"/>
  <c r="AE5" i="40"/>
  <c r="AC5" i="40"/>
  <c r="AA5" i="40"/>
  <c r="AE4" i="40"/>
  <c r="AC4" i="40"/>
  <c r="AC128" i="41"/>
  <c r="AA128" i="41"/>
  <c r="AC127" i="41"/>
  <c r="AA127" i="41"/>
  <c r="AC125" i="41"/>
  <c r="AA125" i="41"/>
  <c r="AC124" i="41"/>
  <c r="AA124" i="41"/>
  <c r="AA122" i="41"/>
  <c r="AA121" i="41"/>
  <c r="AA120" i="41"/>
  <c r="AA118" i="41"/>
  <c r="AE115" i="41"/>
  <c r="AC115" i="41"/>
  <c r="AA115" i="41"/>
  <c r="AE114" i="41"/>
  <c r="AC114" i="41"/>
  <c r="AA114" i="41"/>
  <c r="AC111" i="41"/>
  <c r="AA111" i="41"/>
  <c r="AC110" i="41"/>
  <c r="AA110" i="41"/>
  <c r="AC109" i="41"/>
  <c r="AA109" i="41"/>
  <c r="AC108" i="41"/>
  <c r="AA108" i="41"/>
  <c r="AC105" i="41"/>
  <c r="AA105" i="41"/>
  <c r="AC104" i="41"/>
  <c r="AA104" i="41"/>
  <c r="AC42" i="41"/>
  <c r="AC41" i="41"/>
  <c r="AE38" i="41"/>
  <c r="AC38" i="41"/>
  <c r="AA38" i="41"/>
  <c r="AE37" i="41"/>
  <c r="AC37" i="41"/>
  <c r="AA37" i="41"/>
  <c r="AA34" i="41"/>
  <c r="AA33" i="41"/>
  <c r="AA32" i="41"/>
  <c r="AA31" i="41"/>
  <c r="AA30" i="41"/>
  <c r="AA29" i="41"/>
  <c r="AA28" i="41"/>
  <c r="AA27" i="41"/>
  <c r="AA26" i="41"/>
  <c r="AA25" i="41"/>
  <c r="AA24" i="41"/>
  <c r="AA23" i="41"/>
  <c r="AA22" i="41"/>
  <c r="AA21" i="41"/>
  <c r="AA20" i="41"/>
  <c r="AA19" i="41"/>
  <c r="AA18" i="41"/>
  <c r="AA17" i="41"/>
  <c r="AA16" i="41"/>
  <c r="AA15" i="41"/>
  <c r="AE9" i="41"/>
  <c r="AC9" i="41"/>
  <c r="AA9" i="41"/>
  <c r="AE8" i="41"/>
  <c r="AC8" i="41"/>
  <c r="AA8" i="41"/>
  <c r="AE7" i="41"/>
  <c r="AC7" i="41"/>
  <c r="AA7" i="41"/>
  <c r="AE6" i="41"/>
  <c r="AC6" i="41"/>
  <c r="AA6" i="41"/>
  <c r="AE5" i="41"/>
  <c r="AC5" i="41"/>
  <c r="AA5" i="41"/>
  <c r="AE4" i="41"/>
  <c r="AC4" i="41"/>
  <c r="AC128" i="42"/>
  <c r="AA128" i="42"/>
  <c r="AC127" i="42"/>
  <c r="AA127" i="42"/>
  <c r="AC125" i="42"/>
  <c r="AA125" i="42"/>
  <c r="AC124" i="42"/>
  <c r="AA124" i="42"/>
  <c r="AA122" i="42"/>
  <c r="AA121" i="42"/>
  <c r="AA120" i="42"/>
  <c r="AA118" i="42"/>
  <c r="AE115" i="42"/>
  <c r="AC115" i="42"/>
  <c r="AA115" i="42"/>
  <c r="AE114" i="42"/>
  <c r="AC114" i="42"/>
  <c r="AA114" i="42"/>
  <c r="AC111" i="42"/>
  <c r="AA111" i="42"/>
  <c r="AC110" i="42"/>
  <c r="AA110" i="42"/>
  <c r="AC109" i="42"/>
  <c r="AA109" i="42"/>
  <c r="AC108" i="42"/>
  <c r="AA108" i="42"/>
  <c r="AC105" i="42"/>
  <c r="AA105" i="42"/>
  <c r="AC104" i="42"/>
  <c r="AA104" i="42"/>
  <c r="AC42" i="42"/>
  <c r="AC41" i="42"/>
  <c r="AE38" i="42"/>
  <c r="AC38" i="42"/>
  <c r="AA38" i="42"/>
  <c r="AE37" i="42"/>
  <c r="AC37" i="42"/>
  <c r="AA37" i="42"/>
  <c r="AA34" i="42"/>
  <c r="AA33" i="42"/>
  <c r="AA32" i="42"/>
  <c r="AA31" i="42"/>
  <c r="AA30" i="42"/>
  <c r="AA29" i="42"/>
  <c r="AA28" i="42"/>
  <c r="AA27" i="42"/>
  <c r="AA26" i="42"/>
  <c r="AA25" i="42"/>
  <c r="AA24" i="42"/>
  <c r="AA23" i="42"/>
  <c r="AA22" i="42"/>
  <c r="AA21" i="42"/>
  <c r="AA20" i="42"/>
  <c r="AA19" i="42"/>
  <c r="AA18" i="42"/>
  <c r="AA17" i="42"/>
  <c r="AA16" i="42"/>
  <c r="AA15" i="42"/>
  <c r="AE9" i="42"/>
  <c r="AC9" i="42"/>
  <c r="AA9" i="42"/>
  <c r="AE8" i="42"/>
  <c r="AC8" i="42"/>
  <c r="AA8" i="42"/>
  <c r="AE7" i="42"/>
  <c r="AC7" i="42"/>
  <c r="AA7" i="42"/>
  <c r="AE6" i="42"/>
  <c r="AC6" i="42"/>
  <c r="AA6" i="42"/>
  <c r="AE5" i="42"/>
  <c r="AC5" i="42"/>
  <c r="AA5" i="42"/>
  <c r="AE4" i="42"/>
  <c r="AC4" i="42"/>
  <c r="AC128" i="43"/>
  <c r="AA128" i="43"/>
  <c r="AC127" i="43"/>
  <c r="AA127" i="43"/>
  <c r="AC125" i="43"/>
  <c r="AA125" i="43"/>
  <c r="AC124" i="43"/>
  <c r="AA124" i="43"/>
  <c r="AA122" i="43"/>
  <c r="AA121" i="43"/>
  <c r="AA120" i="43"/>
  <c r="AA118" i="43"/>
  <c r="AE115" i="43"/>
  <c r="AC115" i="43"/>
  <c r="AA115" i="43"/>
  <c r="AE114" i="43"/>
  <c r="AC114" i="43"/>
  <c r="AA114" i="43"/>
  <c r="AC111" i="43"/>
  <c r="AA111" i="43"/>
  <c r="AC110" i="43"/>
  <c r="AA110" i="43"/>
  <c r="AC109" i="43"/>
  <c r="AA109" i="43"/>
  <c r="AC108" i="43"/>
  <c r="AA108" i="43"/>
  <c r="AC105" i="43"/>
  <c r="AA105" i="43"/>
  <c r="AC104" i="43"/>
  <c r="AA104" i="43"/>
  <c r="AC42" i="43"/>
  <c r="AC41" i="43"/>
  <c r="AE38" i="43"/>
  <c r="AC38" i="43"/>
  <c r="AA38" i="43"/>
  <c r="AE37" i="43"/>
  <c r="AC37" i="43"/>
  <c r="AA37" i="43"/>
  <c r="AA34" i="43"/>
  <c r="AA33" i="43"/>
  <c r="AA32" i="43"/>
  <c r="AA31" i="43"/>
  <c r="AA30" i="43"/>
  <c r="AA29" i="43"/>
  <c r="AA28" i="43"/>
  <c r="AA27" i="43"/>
  <c r="AA26" i="43"/>
  <c r="AA25" i="43"/>
  <c r="AA24" i="43"/>
  <c r="AA23" i="43"/>
  <c r="AA22" i="43"/>
  <c r="AA21" i="43"/>
  <c r="AA20" i="43"/>
  <c r="AA19" i="43"/>
  <c r="AA18" i="43"/>
  <c r="AA17" i="43"/>
  <c r="AA16" i="43"/>
  <c r="AA15" i="43"/>
  <c r="AE9" i="43"/>
  <c r="AC9" i="43"/>
  <c r="AA9" i="43"/>
  <c r="AE8" i="43"/>
  <c r="AC8" i="43"/>
  <c r="AA8" i="43"/>
  <c r="AE7" i="43"/>
  <c r="AC7" i="43"/>
  <c r="AA7" i="43"/>
  <c r="AE6" i="43"/>
  <c r="AC6" i="43"/>
  <c r="AA6" i="43"/>
  <c r="AE5" i="43"/>
  <c r="AC5" i="43"/>
  <c r="AA5" i="43"/>
  <c r="AE4" i="43"/>
  <c r="AC4" i="43"/>
  <c r="AC128" i="44"/>
  <c r="AA128" i="44"/>
  <c r="AC127" i="44"/>
  <c r="AA127" i="44"/>
  <c r="AC125" i="44"/>
  <c r="AA125" i="44"/>
  <c r="AC124" i="44"/>
  <c r="AA124" i="44"/>
  <c r="AA122" i="44"/>
  <c r="AA121" i="44"/>
  <c r="AA120" i="44"/>
  <c r="AA118" i="44"/>
  <c r="AE115" i="44"/>
  <c r="AC115" i="44"/>
  <c r="AA115" i="44"/>
  <c r="AE114" i="44"/>
  <c r="AC114" i="44"/>
  <c r="AA114" i="44"/>
  <c r="AC111" i="44"/>
  <c r="AA111" i="44"/>
  <c r="AC110" i="44"/>
  <c r="AA110" i="44"/>
  <c r="AC109" i="44"/>
  <c r="AA109" i="44"/>
  <c r="AC108" i="44"/>
  <c r="AA108" i="44"/>
  <c r="AC105" i="44"/>
  <c r="AA105" i="44"/>
  <c r="AC104" i="44"/>
  <c r="AA104" i="44"/>
  <c r="AC42" i="44"/>
  <c r="AC41" i="44"/>
  <c r="AE38" i="44"/>
  <c r="AC38" i="44"/>
  <c r="AA38" i="44"/>
  <c r="AE37" i="44"/>
  <c r="AC37" i="44"/>
  <c r="AA37" i="44"/>
  <c r="AA34" i="44"/>
  <c r="AA33" i="44"/>
  <c r="AA32" i="44"/>
  <c r="AA31" i="44"/>
  <c r="AA30" i="44"/>
  <c r="AA29" i="44"/>
  <c r="AA28" i="44"/>
  <c r="AA27" i="44"/>
  <c r="AA26" i="44"/>
  <c r="AA25" i="44"/>
  <c r="AA24" i="44"/>
  <c r="AA23" i="44"/>
  <c r="AA22" i="44"/>
  <c r="AA21" i="44"/>
  <c r="AA20" i="44"/>
  <c r="AA19" i="44"/>
  <c r="AA18" i="44"/>
  <c r="AA17" i="44"/>
  <c r="AA16" i="44"/>
  <c r="AA15" i="44"/>
  <c r="AE9" i="44"/>
  <c r="AC9" i="44"/>
  <c r="AA9" i="44"/>
  <c r="AE8" i="44"/>
  <c r="AC8" i="44"/>
  <c r="AA8" i="44"/>
  <c r="AE7" i="44"/>
  <c r="AC7" i="44"/>
  <c r="AA7" i="44"/>
  <c r="AE6" i="44"/>
  <c r="AC6" i="44"/>
  <c r="AA6" i="44"/>
  <c r="AE5" i="44"/>
  <c r="AC5" i="44"/>
  <c r="AA5" i="44"/>
  <c r="AE4" i="44"/>
  <c r="AC4" i="44"/>
  <c r="AC128" i="45"/>
  <c r="AA128" i="45"/>
  <c r="AC127" i="45"/>
  <c r="AA127" i="45"/>
  <c r="AC125" i="45"/>
  <c r="AA125" i="45"/>
  <c r="AC124" i="45"/>
  <c r="AA124" i="45"/>
  <c r="AA122" i="45"/>
  <c r="AA121" i="45"/>
  <c r="AA120" i="45"/>
  <c r="AA118" i="45"/>
  <c r="AE115" i="45"/>
  <c r="AC115" i="45"/>
  <c r="AA115" i="45"/>
  <c r="AE114" i="45"/>
  <c r="AC114" i="45"/>
  <c r="AA114" i="45"/>
  <c r="AC111" i="45"/>
  <c r="AA111" i="45"/>
  <c r="AC110" i="45"/>
  <c r="AA110" i="45"/>
  <c r="AC109" i="45"/>
  <c r="AA109" i="45"/>
  <c r="AC108" i="45"/>
  <c r="AA108" i="45"/>
  <c r="AC105" i="45"/>
  <c r="AA105" i="45"/>
  <c r="AC104" i="45"/>
  <c r="AA104" i="45"/>
  <c r="AC42" i="45"/>
  <c r="AC41" i="45"/>
  <c r="AE38" i="45"/>
  <c r="AC38" i="45"/>
  <c r="AA38" i="45"/>
  <c r="AE37" i="45"/>
  <c r="AC37" i="45"/>
  <c r="AA37" i="45"/>
  <c r="AA34" i="45"/>
  <c r="AA33" i="45"/>
  <c r="AA32" i="45"/>
  <c r="AA31" i="45"/>
  <c r="AA30" i="45"/>
  <c r="AA29" i="45"/>
  <c r="AA28" i="45"/>
  <c r="AA27" i="45"/>
  <c r="AA26" i="45"/>
  <c r="AA25" i="45"/>
  <c r="AA24" i="45"/>
  <c r="AA23" i="45"/>
  <c r="AA22" i="45"/>
  <c r="AA21" i="45"/>
  <c r="AA20" i="45"/>
  <c r="AA19" i="45"/>
  <c r="AA18" i="45"/>
  <c r="AA17" i="45"/>
  <c r="AA16" i="45"/>
  <c r="AA15" i="45"/>
  <c r="AE9" i="45"/>
  <c r="AC9" i="45"/>
  <c r="AA9" i="45"/>
  <c r="AE8" i="45"/>
  <c r="AC8" i="45"/>
  <c r="AA8" i="45"/>
  <c r="AE7" i="45"/>
  <c r="AC7" i="45"/>
  <c r="AA7" i="45"/>
  <c r="AE6" i="45"/>
  <c r="AC6" i="45"/>
  <c r="AA6" i="45"/>
  <c r="AE5" i="45"/>
  <c r="AC5" i="45"/>
  <c r="AA5" i="45"/>
  <c r="AE4" i="45"/>
  <c r="AC4" i="45"/>
  <c r="AC128" i="46"/>
  <c r="AA128" i="46"/>
  <c r="AC127" i="46"/>
  <c r="AA127" i="46"/>
  <c r="AC125" i="46"/>
  <c r="AA125" i="46"/>
  <c r="AC124" i="46"/>
  <c r="AA124" i="46"/>
  <c r="AA122" i="46"/>
  <c r="AA121" i="46"/>
  <c r="AA120" i="46"/>
  <c r="AA118" i="46"/>
  <c r="AE115" i="46"/>
  <c r="AC115" i="46"/>
  <c r="AA115" i="46"/>
  <c r="AE114" i="46"/>
  <c r="AC114" i="46"/>
  <c r="AA114" i="46"/>
  <c r="AC111" i="46"/>
  <c r="AA111" i="46"/>
  <c r="AC110" i="46"/>
  <c r="AA110" i="46"/>
  <c r="AC109" i="46"/>
  <c r="AA109" i="46"/>
  <c r="AC108" i="46"/>
  <c r="AA108" i="46"/>
  <c r="AC105" i="46"/>
  <c r="AA105" i="46"/>
  <c r="AC104" i="46"/>
  <c r="AA104" i="46"/>
  <c r="AC42" i="46"/>
  <c r="AC41" i="46"/>
  <c r="AE38" i="46"/>
  <c r="AC38" i="46"/>
  <c r="AA38" i="46"/>
  <c r="AE37" i="46"/>
  <c r="AC37" i="46"/>
  <c r="AA37" i="46"/>
  <c r="AA34" i="46"/>
  <c r="AA33" i="46"/>
  <c r="AA32" i="46"/>
  <c r="AA31" i="46"/>
  <c r="AA30" i="46"/>
  <c r="AA29" i="46"/>
  <c r="AA28" i="46"/>
  <c r="AA27" i="46"/>
  <c r="AA26" i="46"/>
  <c r="AA25" i="46"/>
  <c r="AA24" i="46"/>
  <c r="AA23" i="46"/>
  <c r="AA22" i="46"/>
  <c r="AA21" i="46"/>
  <c r="AA20" i="46"/>
  <c r="AA19" i="46"/>
  <c r="AA18" i="46"/>
  <c r="AA17" i="46"/>
  <c r="AA16" i="46"/>
  <c r="AA15" i="46"/>
  <c r="AE9" i="46"/>
  <c r="AC9" i="46"/>
  <c r="AA9" i="46"/>
  <c r="AE8" i="46"/>
  <c r="AC8" i="46"/>
  <c r="AA8" i="46"/>
  <c r="AE7" i="46"/>
  <c r="AC7" i="46"/>
  <c r="AA7" i="46"/>
  <c r="AE6" i="46"/>
  <c r="AC6" i="46"/>
  <c r="AA6" i="46"/>
  <c r="AE5" i="46"/>
  <c r="AC5" i="46"/>
  <c r="AA5" i="46"/>
  <c r="AE4" i="46"/>
  <c r="AC4" i="46"/>
  <c r="AC128" i="47"/>
  <c r="AA128" i="47"/>
  <c r="AC127" i="47"/>
  <c r="AA127" i="47"/>
  <c r="AC125" i="47"/>
  <c r="AA125" i="47"/>
  <c r="AC124" i="47"/>
  <c r="AA124" i="47"/>
  <c r="AA122" i="47"/>
  <c r="AA121" i="47"/>
  <c r="AA120" i="47"/>
  <c r="AA118" i="47"/>
  <c r="AE115" i="47"/>
  <c r="AC115" i="47"/>
  <c r="AA115" i="47"/>
  <c r="AE114" i="47"/>
  <c r="AC114" i="47"/>
  <c r="AA114" i="47"/>
  <c r="AC111" i="47"/>
  <c r="AA111" i="47"/>
  <c r="AC110" i="47"/>
  <c r="AA110" i="47"/>
  <c r="AC109" i="47"/>
  <c r="AA109" i="47"/>
  <c r="AC108" i="47"/>
  <c r="AA108" i="47"/>
  <c r="AC105" i="47"/>
  <c r="AA105" i="47"/>
  <c r="AC104" i="47"/>
  <c r="AA104" i="47"/>
  <c r="AC42" i="47"/>
  <c r="AC41" i="47"/>
  <c r="AE38" i="47"/>
  <c r="AC38" i="47"/>
  <c r="AA38" i="47"/>
  <c r="AE37" i="47"/>
  <c r="AC37" i="47"/>
  <c r="AA37" i="47"/>
  <c r="AA34" i="47"/>
  <c r="AA33" i="47"/>
  <c r="AA32" i="47"/>
  <c r="AA31" i="47"/>
  <c r="AA30" i="47"/>
  <c r="AA29" i="47"/>
  <c r="AA28" i="47"/>
  <c r="AA27" i="47"/>
  <c r="AA26" i="47"/>
  <c r="AA25" i="47"/>
  <c r="AA24" i="47"/>
  <c r="AA23" i="47"/>
  <c r="AA22" i="47"/>
  <c r="AA21" i="47"/>
  <c r="AA20" i="47"/>
  <c r="AA19" i="47"/>
  <c r="AA18" i="47"/>
  <c r="AA17" i="47"/>
  <c r="AA16" i="47"/>
  <c r="AA15" i="47"/>
  <c r="AE9" i="47"/>
  <c r="AC9" i="47"/>
  <c r="AA9" i="47"/>
  <c r="AE8" i="47"/>
  <c r="AC8" i="47"/>
  <c r="AA8" i="47"/>
  <c r="AE7" i="47"/>
  <c r="AC7" i="47"/>
  <c r="AA7" i="47"/>
  <c r="AE6" i="47"/>
  <c r="AC6" i="47"/>
  <c r="AA6" i="47"/>
  <c r="AE5" i="47"/>
  <c r="AC5" i="47"/>
  <c r="AA5" i="47"/>
  <c r="AE4" i="47"/>
  <c r="AC4" i="47"/>
  <c r="AC128" i="48"/>
  <c r="AA128" i="48"/>
  <c r="AC127" i="48"/>
  <c r="AA127" i="48"/>
  <c r="AC125" i="48"/>
  <c r="AA125" i="48"/>
  <c r="AC124" i="48"/>
  <c r="AA124" i="48"/>
  <c r="AA122" i="48"/>
  <c r="AA121" i="48"/>
  <c r="AA120" i="48"/>
  <c r="AA118" i="48"/>
  <c r="AE115" i="48"/>
  <c r="AC115" i="48"/>
  <c r="AA115" i="48"/>
  <c r="AE114" i="48"/>
  <c r="AC114" i="48"/>
  <c r="AA114" i="48"/>
  <c r="AC111" i="48"/>
  <c r="AA111" i="48"/>
  <c r="AC110" i="48"/>
  <c r="AA110" i="48"/>
  <c r="AC109" i="48"/>
  <c r="AA109" i="48"/>
  <c r="AC108" i="48"/>
  <c r="AA108" i="48"/>
  <c r="AC105" i="48"/>
  <c r="AA105" i="48"/>
  <c r="AC104" i="48"/>
  <c r="AA104" i="48"/>
  <c r="AC42" i="48"/>
  <c r="AC41" i="48"/>
  <c r="AE38" i="48"/>
  <c r="AC38" i="48"/>
  <c r="AA38" i="48"/>
  <c r="AE37" i="48"/>
  <c r="AC37" i="48"/>
  <c r="AA37" i="48"/>
  <c r="AA34" i="48"/>
  <c r="AA33" i="48"/>
  <c r="AA32" i="48"/>
  <c r="AA31" i="48"/>
  <c r="AA30" i="48"/>
  <c r="AA29" i="48"/>
  <c r="AA28" i="48"/>
  <c r="AA27" i="48"/>
  <c r="AA26" i="48"/>
  <c r="AA25" i="48"/>
  <c r="AA24" i="48"/>
  <c r="AA23" i="48"/>
  <c r="AA22" i="48"/>
  <c r="AA21" i="48"/>
  <c r="AA20" i="48"/>
  <c r="AA19" i="48"/>
  <c r="AA18" i="48"/>
  <c r="AA17" i="48"/>
  <c r="AA16" i="48"/>
  <c r="AA15" i="48"/>
  <c r="AE9" i="48"/>
  <c r="AC9" i="48"/>
  <c r="AA9" i="48"/>
  <c r="AE8" i="48"/>
  <c r="AC8" i="48"/>
  <c r="AA8" i="48"/>
  <c r="AE7" i="48"/>
  <c r="AC7" i="48"/>
  <c r="AA7" i="48"/>
  <c r="AE6" i="48"/>
  <c r="AC6" i="48"/>
  <c r="AA6" i="48"/>
  <c r="AE5" i="48"/>
  <c r="AC5" i="48"/>
  <c r="AA5" i="48"/>
  <c r="AE4" i="48"/>
  <c r="AC4" i="48"/>
  <c r="AC128" i="49"/>
  <c r="AA128" i="49"/>
  <c r="AC127" i="49"/>
  <c r="AA127" i="49"/>
  <c r="AC125" i="49"/>
  <c r="AA125" i="49"/>
  <c r="AC124" i="49"/>
  <c r="AA124" i="49"/>
  <c r="AA122" i="49"/>
  <c r="AA121" i="49"/>
  <c r="AA120" i="49"/>
  <c r="AA118" i="49"/>
  <c r="AE115" i="49"/>
  <c r="AC115" i="49"/>
  <c r="AA115" i="49"/>
  <c r="AE114" i="49"/>
  <c r="AC114" i="49"/>
  <c r="AA114" i="49"/>
  <c r="AC111" i="49"/>
  <c r="AA111" i="49"/>
  <c r="AC110" i="49"/>
  <c r="AA110" i="49"/>
  <c r="AC109" i="49"/>
  <c r="AA109" i="49"/>
  <c r="AC108" i="49"/>
  <c r="AA108" i="49"/>
  <c r="AC105" i="49"/>
  <c r="AA105" i="49"/>
  <c r="AC104" i="49"/>
  <c r="AA104" i="49"/>
  <c r="AC42" i="49"/>
  <c r="AC41" i="49"/>
  <c r="AE38" i="49"/>
  <c r="AC38" i="49"/>
  <c r="AA38" i="49"/>
  <c r="AE37" i="49"/>
  <c r="AC37" i="49"/>
  <c r="AA37" i="49"/>
  <c r="AA34" i="49"/>
  <c r="AA33" i="49"/>
  <c r="AA32" i="49"/>
  <c r="AA31" i="49"/>
  <c r="AA30" i="49"/>
  <c r="AA29" i="49"/>
  <c r="AA28" i="49"/>
  <c r="AA27" i="49"/>
  <c r="AA26" i="49"/>
  <c r="AA25" i="49"/>
  <c r="AA24" i="49"/>
  <c r="AA23" i="49"/>
  <c r="AA22" i="49"/>
  <c r="AA21" i="49"/>
  <c r="AA20" i="49"/>
  <c r="AA19" i="49"/>
  <c r="AA18" i="49"/>
  <c r="AA17" i="49"/>
  <c r="AA16" i="49"/>
  <c r="AA15" i="49"/>
  <c r="AE9" i="49"/>
  <c r="AC9" i="49"/>
  <c r="AA9" i="49"/>
  <c r="AE8" i="49"/>
  <c r="AC8" i="49"/>
  <c r="AA8" i="49"/>
  <c r="AE7" i="49"/>
  <c r="AC7" i="49"/>
  <c r="AA7" i="49"/>
  <c r="AE6" i="49"/>
  <c r="AC6" i="49"/>
  <c r="AA6" i="49"/>
  <c r="AE5" i="49"/>
  <c r="AC5" i="49"/>
  <c r="AA5" i="49"/>
  <c r="AE4" i="49"/>
  <c r="AC4" i="49"/>
  <c r="AC128" i="50"/>
  <c r="AA128" i="50"/>
  <c r="AC127" i="50"/>
  <c r="AA127" i="50"/>
  <c r="AC125" i="50"/>
  <c r="AA125" i="50"/>
  <c r="AC124" i="50"/>
  <c r="AA124" i="50"/>
  <c r="AA122" i="50"/>
  <c r="AA121" i="50"/>
  <c r="AA120" i="50"/>
  <c r="AA118" i="50"/>
  <c r="AE115" i="50"/>
  <c r="AC115" i="50"/>
  <c r="AA115" i="50"/>
  <c r="AE114" i="50"/>
  <c r="AC114" i="50"/>
  <c r="AA114" i="50"/>
  <c r="AC111" i="50"/>
  <c r="AA111" i="50"/>
  <c r="AC110" i="50"/>
  <c r="AA110" i="50"/>
  <c r="AC109" i="50"/>
  <c r="AA109" i="50"/>
  <c r="AC108" i="50"/>
  <c r="AA108" i="50"/>
  <c r="AC105" i="50"/>
  <c r="AA105" i="50"/>
  <c r="AC104" i="50"/>
  <c r="AA104" i="50"/>
  <c r="AC42" i="50"/>
  <c r="AC41" i="50"/>
  <c r="AE38" i="50"/>
  <c r="AC38" i="50"/>
  <c r="AA38" i="50"/>
  <c r="AE37" i="50"/>
  <c r="AC37" i="50"/>
  <c r="AA37" i="50"/>
  <c r="AA34" i="50"/>
  <c r="AA33" i="50"/>
  <c r="AA32" i="50"/>
  <c r="AA31" i="50"/>
  <c r="AA30" i="50"/>
  <c r="AA29" i="50"/>
  <c r="AA28" i="50"/>
  <c r="AA27" i="50"/>
  <c r="AA26" i="50"/>
  <c r="AA25" i="50"/>
  <c r="AA24" i="50"/>
  <c r="AA23" i="50"/>
  <c r="AA22" i="50"/>
  <c r="AA21" i="50"/>
  <c r="AA20" i="50"/>
  <c r="AA19" i="50"/>
  <c r="AA18" i="50"/>
  <c r="AA17" i="50"/>
  <c r="AA16" i="50"/>
  <c r="AA15" i="50"/>
  <c r="AE9" i="50"/>
  <c r="AC9" i="50"/>
  <c r="AA9" i="50"/>
  <c r="AE8" i="50"/>
  <c r="AC8" i="50"/>
  <c r="AA8" i="50"/>
  <c r="AE7" i="50"/>
  <c r="AC7" i="50"/>
  <c r="AA7" i="50"/>
  <c r="AE6" i="50"/>
  <c r="AC6" i="50"/>
  <c r="AA6" i="50"/>
  <c r="AE5" i="50"/>
  <c r="AC5" i="50"/>
  <c r="AA5" i="50"/>
  <c r="AE4" i="50"/>
  <c r="AC4" i="50"/>
  <c r="AC128" i="51"/>
  <c r="AA128" i="51"/>
  <c r="AC127" i="51"/>
  <c r="AA127" i="51"/>
  <c r="AC125" i="51"/>
  <c r="AA125" i="51"/>
  <c r="AC124" i="51"/>
  <c r="AA124" i="51"/>
  <c r="AA122" i="51"/>
  <c r="AA121" i="51"/>
  <c r="AA120" i="51"/>
  <c r="AA118" i="51"/>
  <c r="AE115" i="51"/>
  <c r="AC115" i="51"/>
  <c r="AA115" i="51"/>
  <c r="AE114" i="51"/>
  <c r="AC114" i="51"/>
  <c r="AA114" i="51"/>
  <c r="AC111" i="51"/>
  <c r="AA111" i="51"/>
  <c r="AC110" i="51"/>
  <c r="AA110" i="51"/>
  <c r="AC109" i="51"/>
  <c r="AA109" i="51"/>
  <c r="AC108" i="51"/>
  <c r="AA108" i="51"/>
  <c r="AC105" i="51"/>
  <c r="AA105" i="51"/>
  <c r="AC104" i="51"/>
  <c r="AA104" i="51"/>
  <c r="AC42" i="51"/>
  <c r="AC41" i="51"/>
  <c r="AE38" i="51"/>
  <c r="AC38" i="51"/>
  <c r="AA38" i="51"/>
  <c r="AE37" i="51"/>
  <c r="AC37" i="51"/>
  <c r="AA37" i="51"/>
  <c r="AA34" i="51"/>
  <c r="AA33" i="51"/>
  <c r="AA32" i="51"/>
  <c r="AA31" i="51"/>
  <c r="AA30" i="51"/>
  <c r="AA29" i="51"/>
  <c r="AA28" i="51"/>
  <c r="AA27" i="51"/>
  <c r="AA26" i="51"/>
  <c r="AA25" i="51"/>
  <c r="AA24" i="51"/>
  <c r="AA23" i="51"/>
  <c r="AA22" i="51"/>
  <c r="AA21" i="51"/>
  <c r="AA20" i="51"/>
  <c r="AA19" i="51"/>
  <c r="AA18" i="51"/>
  <c r="AA17" i="51"/>
  <c r="AA16" i="51"/>
  <c r="AA15" i="51"/>
  <c r="AE9" i="51"/>
  <c r="AC9" i="51"/>
  <c r="AA9" i="51"/>
  <c r="AE8" i="51"/>
  <c r="AC8" i="51"/>
  <c r="AA8" i="51"/>
  <c r="AE7" i="51"/>
  <c r="AC7" i="51"/>
  <c r="AA7" i="51"/>
  <c r="AE6" i="51"/>
  <c r="AC6" i="51"/>
  <c r="AA6" i="51"/>
  <c r="AE5" i="51"/>
  <c r="AC5" i="51"/>
  <c r="AA5" i="51"/>
  <c r="AE4" i="51"/>
  <c r="AC4" i="51"/>
  <c r="AC128" i="52"/>
  <c r="AA128" i="52"/>
  <c r="AC127" i="52"/>
  <c r="AA127" i="52"/>
  <c r="AC125" i="52"/>
  <c r="AA125" i="52"/>
  <c r="AC124" i="52"/>
  <c r="AA124" i="52"/>
  <c r="AA122" i="52"/>
  <c r="AA121" i="52"/>
  <c r="AA120" i="52"/>
  <c r="AA118" i="52"/>
  <c r="AE115" i="52"/>
  <c r="AC115" i="52"/>
  <c r="AA115" i="52"/>
  <c r="AE114" i="52"/>
  <c r="AC114" i="52"/>
  <c r="AA114" i="52"/>
  <c r="AC111" i="52"/>
  <c r="AA111" i="52"/>
  <c r="AC110" i="52"/>
  <c r="AA110" i="52"/>
  <c r="AC109" i="52"/>
  <c r="AA109" i="52"/>
  <c r="AC108" i="52"/>
  <c r="AA108" i="52"/>
  <c r="AC105" i="52"/>
  <c r="AA105" i="52"/>
  <c r="AC104" i="52"/>
  <c r="AA104" i="52"/>
  <c r="AC42" i="52"/>
  <c r="AC41" i="52"/>
  <c r="AE38" i="52"/>
  <c r="AC38" i="52"/>
  <c r="AA38" i="52"/>
  <c r="AE37" i="52"/>
  <c r="AC37" i="52"/>
  <c r="AA37" i="52"/>
  <c r="AA34" i="52"/>
  <c r="AA33" i="52"/>
  <c r="AA32" i="52"/>
  <c r="AA31" i="52"/>
  <c r="AA30" i="52"/>
  <c r="AA29" i="52"/>
  <c r="AA28" i="52"/>
  <c r="AA27" i="52"/>
  <c r="AA26" i="52"/>
  <c r="AA25" i="52"/>
  <c r="AA24" i="52"/>
  <c r="AA23" i="52"/>
  <c r="AA22" i="52"/>
  <c r="AA21" i="52"/>
  <c r="AA20" i="52"/>
  <c r="AA19" i="52"/>
  <c r="AA18" i="52"/>
  <c r="AA17" i="52"/>
  <c r="AA16" i="52"/>
  <c r="AA15" i="52"/>
  <c r="AE9" i="52"/>
  <c r="AC9" i="52"/>
  <c r="AA9" i="52"/>
  <c r="AE8" i="52"/>
  <c r="AC8" i="52"/>
  <c r="AA8" i="52"/>
  <c r="AE7" i="52"/>
  <c r="AC7" i="52"/>
  <c r="AA7" i="52"/>
  <c r="AE6" i="52"/>
  <c r="AC6" i="52"/>
  <c r="AA6" i="52"/>
  <c r="AE5" i="52"/>
  <c r="AC5" i="52"/>
  <c r="AA5" i="52"/>
  <c r="AE4" i="52"/>
  <c r="AC4" i="52"/>
  <c r="AC128" i="53"/>
  <c r="AA128" i="53"/>
  <c r="AC127" i="53"/>
  <c r="AA127" i="53"/>
  <c r="AC125" i="53"/>
  <c r="AA125" i="53"/>
  <c r="AC124" i="53"/>
  <c r="AA124" i="53"/>
  <c r="AA122" i="53"/>
  <c r="AA121" i="53"/>
  <c r="AA120" i="53"/>
  <c r="AA118" i="53"/>
  <c r="AE115" i="53"/>
  <c r="AC115" i="53"/>
  <c r="AA115" i="53"/>
  <c r="AE114" i="53"/>
  <c r="AC114" i="53"/>
  <c r="AA114" i="53"/>
  <c r="AC111" i="53"/>
  <c r="AA111" i="53"/>
  <c r="AC110" i="53"/>
  <c r="AA110" i="53"/>
  <c r="AC109" i="53"/>
  <c r="AA109" i="53"/>
  <c r="AC108" i="53"/>
  <c r="AA108" i="53"/>
  <c r="AC105" i="53"/>
  <c r="AA105" i="53"/>
  <c r="AC104" i="53"/>
  <c r="AA104" i="53"/>
  <c r="AC42" i="53"/>
  <c r="AC41" i="53"/>
  <c r="AE38" i="53"/>
  <c r="AC38" i="53"/>
  <c r="AA38" i="53"/>
  <c r="AE37" i="53"/>
  <c r="AC37" i="53"/>
  <c r="AA37" i="53"/>
  <c r="AA34" i="53"/>
  <c r="AA33" i="53"/>
  <c r="AA32" i="53"/>
  <c r="AA31" i="53"/>
  <c r="AA30" i="53"/>
  <c r="AA29" i="53"/>
  <c r="AA28" i="53"/>
  <c r="AA27" i="53"/>
  <c r="AA26" i="53"/>
  <c r="AA25" i="53"/>
  <c r="AA24" i="53"/>
  <c r="AA23" i="53"/>
  <c r="AA22" i="53"/>
  <c r="AA21" i="53"/>
  <c r="AA20" i="53"/>
  <c r="AA19" i="53"/>
  <c r="AA18" i="53"/>
  <c r="AA17" i="53"/>
  <c r="AA16" i="53"/>
  <c r="AA15" i="53"/>
  <c r="AE9" i="53"/>
  <c r="AC9" i="53"/>
  <c r="AA9" i="53"/>
  <c r="AE8" i="53"/>
  <c r="AC8" i="53"/>
  <c r="AA8" i="53"/>
  <c r="AE7" i="53"/>
  <c r="AC7" i="53"/>
  <c r="AA7" i="53"/>
  <c r="AE6" i="53"/>
  <c r="AC6" i="53"/>
  <c r="AA6" i="53"/>
  <c r="AE5" i="53"/>
  <c r="AC5" i="53"/>
  <c r="AA5" i="53"/>
  <c r="AE4" i="53"/>
  <c r="AC4" i="53"/>
  <c r="AC128" i="54"/>
  <c r="AA128" i="54"/>
  <c r="AC127" i="54"/>
  <c r="AA127" i="54"/>
  <c r="AC125" i="54"/>
  <c r="AA125" i="54"/>
  <c r="AC124" i="54"/>
  <c r="AA124" i="54"/>
  <c r="AA122" i="54"/>
  <c r="AA121" i="54"/>
  <c r="AA120" i="54"/>
  <c r="AA118" i="54"/>
  <c r="AE115" i="54"/>
  <c r="AC115" i="54"/>
  <c r="AA115" i="54"/>
  <c r="AE114" i="54"/>
  <c r="AC114" i="54"/>
  <c r="AA114" i="54"/>
  <c r="AC111" i="54"/>
  <c r="AA111" i="54"/>
  <c r="AC110" i="54"/>
  <c r="AA110" i="54"/>
  <c r="AC109" i="54"/>
  <c r="AA109" i="54"/>
  <c r="AC108" i="54"/>
  <c r="AA108" i="54"/>
  <c r="AC105" i="54"/>
  <c r="AA105" i="54"/>
  <c r="AC104" i="54"/>
  <c r="AA104" i="54"/>
  <c r="AC42" i="54"/>
  <c r="AC41" i="54"/>
  <c r="AE38" i="54"/>
  <c r="AC38" i="54"/>
  <c r="AA38" i="54"/>
  <c r="AE37" i="54"/>
  <c r="AC37" i="54"/>
  <c r="AA37" i="54"/>
  <c r="AA34" i="54"/>
  <c r="AA33" i="54"/>
  <c r="AA32" i="54"/>
  <c r="AA31" i="54"/>
  <c r="AA30" i="54"/>
  <c r="AA29" i="54"/>
  <c r="AA28" i="54"/>
  <c r="AA27" i="54"/>
  <c r="AA26" i="54"/>
  <c r="AA25" i="54"/>
  <c r="AA24" i="54"/>
  <c r="AA23" i="54"/>
  <c r="AA22" i="54"/>
  <c r="AA21" i="54"/>
  <c r="AA20" i="54"/>
  <c r="AA19" i="54"/>
  <c r="AA18" i="54"/>
  <c r="AA17" i="54"/>
  <c r="AA16" i="54"/>
  <c r="AA15" i="54"/>
  <c r="AE9" i="54"/>
  <c r="AC9" i="54"/>
  <c r="AA9" i="54"/>
  <c r="AE8" i="54"/>
  <c r="AC8" i="54"/>
  <c r="AA8" i="54"/>
  <c r="AE7" i="54"/>
  <c r="AC7" i="54"/>
  <c r="AA7" i="54"/>
  <c r="AE6" i="54"/>
  <c r="AC6" i="54"/>
  <c r="AA6" i="54"/>
  <c r="AE5" i="54"/>
  <c r="AC5" i="54"/>
  <c r="AA5" i="54"/>
  <c r="AE4" i="54"/>
  <c r="AC4" i="54"/>
  <c r="AC128" i="55"/>
  <c r="AA128" i="55"/>
  <c r="AC127" i="55"/>
  <c r="AA127" i="55"/>
  <c r="AC125" i="55"/>
  <c r="AA125" i="55"/>
  <c r="AC124" i="55"/>
  <c r="AA124" i="55"/>
  <c r="AA122" i="55"/>
  <c r="AA121" i="55"/>
  <c r="AA120" i="55"/>
  <c r="AA118" i="55"/>
  <c r="AE115" i="55"/>
  <c r="AC115" i="55"/>
  <c r="AA115" i="55"/>
  <c r="AE114" i="55"/>
  <c r="AC114" i="55"/>
  <c r="AA114" i="55"/>
  <c r="AC111" i="55"/>
  <c r="AA111" i="55"/>
  <c r="AC110" i="55"/>
  <c r="AA110" i="55"/>
  <c r="AC109" i="55"/>
  <c r="AA109" i="55"/>
  <c r="AC108" i="55"/>
  <c r="AA108" i="55"/>
  <c r="AC105" i="55"/>
  <c r="AA105" i="55"/>
  <c r="AC104" i="55"/>
  <c r="AA104" i="55"/>
  <c r="AC42" i="55"/>
  <c r="AC41" i="55"/>
  <c r="AE38" i="55"/>
  <c r="AC38" i="55"/>
  <c r="AA38" i="55"/>
  <c r="AE37" i="55"/>
  <c r="AC37" i="55"/>
  <c r="AA37" i="55"/>
  <c r="AA34" i="55"/>
  <c r="AA33" i="55"/>
  <c r="AA32" i="55"/>
  <c r="AA31" i="55"/>
  <c r="AA30" i="55"/>
  <c r="AA29" i="55"/>
  <c r="AA28" i="55"/>
  <c r="AA27" i="55"/>
  <c r="AA26" i="55"/>
  <c r="AA25" i="55"/>
  <c r="AA24" i="55"/>
  <c r="AA23" i="55"/>
  <c r="AA22" i="55"/>
  <c r="AA21" i="55"/>
  <c r="AA20" i="55"/>
  <c r="AA19" i="55"/>
  <c r="AA18" i="55"/>
  <c r="AA17" i="55"/>
  <c r="AA16" i="55"/>
  <c r="AA15" i="55"/>
  <c r="AE9" i="55"/>
  <c r="AC9" i="55"/>
  <c r="AA9" i="55"/>
  <c r="AE8" i="55"/>
  <c r="AC8" i="55"/>
  <c r="AA8" i="55"/>
  <c r="AE7" i="55"/>
  <c r="AC7" i="55"/>
  <c r="AA7" i="55"/>
  <c r="AE6" i="55"/>
  <c r="AC6" i="55"/>
  <c r="AA6" i="55"/>
  <c r="AE5" i="55"/>
  <c r="AC5" i="55"/>
  <c r="AA5" i="55"/>
  <c r="AE4" i="55"/>
  <c r="AC4" i="55"/>
  <c r="AC128" i="56"/>
  <c r="AA128" i="56"/>
  <c r="AC127" i="56"/>
  <c r="AA127" i="56"/>
  <c r="AC125" i="56"/>
  <c r="AA125" i="56"/>
  <c r="AC124" i="56"/>
  <c r="AA124" i="56"/>
  <c r="AA122" i="56"/>
  <c r="AA121" i="56"/>
  <c r="AA120" i="56"/>
  <c r="AA118" i="56"/>
  <c r="AE115" i="56"/>
  <c r="AC115" i="56"/>
  <c r="AA115" i="56"/>
  <c r="AE114" i="56"/>
  <c r="AC114" i="56"/>
  <c r="AA114" i="56"/>
  <c r="AC111" i="56"/>
  <c r="AA111" i="56"/>
  <c r="AC110" i="56"/>
  <c r="AA110" i="56"/>
  <c r="AC109" i="56"/>
  <c r="AA109" i="56"/>
  <c r="AC108" i="56"/>
  <c r="AA108" i="56"/>
  <c r="AC105" i="56"/>
  <c r="AA105" i="56"/>
  <c r="AC104" i="56"/>
  <c r="AA104" i="56"/>
  <c r="AC42" i="56"/>
  <c r="AC41" i="56"/>
  <c r="AE38" i="56"/>
  <c r="AC38" i="56"/>
  <c r="AA38" i="56"/>
  <c r="AE37" i="56"/>
  <c r="AC37" i="56"/>
  <c r="AA37" i="56"/>
  <c r="AA34" i="56"/>
  <c r="AA33" i="56"/>
  <c r="AA32" i="56"/>
  <c r="AA31" i="56"/>
  <c r="AA30" i="56"/>
  <c r="AA29" i="56"/>
  <c r="AA28" i="56"/>
  <c r="AA27" i="56"/>
  <c r="AA26" i="56"/>
  <c r="AA25" i="56"/>
  <c r="AA24" i="56"/>
  <c r="AA23" i="56"/>
  <c r="AA22" i="56"/>
  <c r="AA21" i="56"/>
  <c r="AA20" i="56"/>
  <c r="AA19" i="56"/>
  <c r="AA18" i="56"/>
  <c r="AA17" i="56"/>
  <c r="AA16" i="56"/>
  <c r="AA15" i="56"/>
  <c r="AE9" i="56"/>
  <c r="AC9" i="56"/>
  <c r="AA9" i="56"/>
  <c r="AE8" i="56"/>
  <c r="AC8" i="56"/>
  <c r="AA8" i="56"/>
  <c r="AE7" i="56"/>
  <c r="AC7" i="56"/>
  <c r="AA7" i="56"/>
  <c r="AE6" i="56"/>
  <c r="AC6" i="56"/>
  <c r="AA6" i="56"/>
  <c r="AE5" i="56"/>
  <c r="AC5" i="56"/>
  <c r="AA5" i="56"/>
  <c r="AE4" i="56"/>
  <c r="AC4" i="56"/>
  <c r="AC128" i="57"/>
  <c r="AA128" i="57"/>
  <c r="AC127" i="57"/>
  <c r="AA127" i="57"/>
  <c r="AC125" i="57"/>
  <c r="AA125" i="57"/>
  <c r="AC124" i="57"/>
  <c r="AA124" i="57"/>
  <c r="AA122" i="57"/>
  <c r="AA121" i="57"/>
  <c r="AA120" i="57"/>
  <c r="AA118" i="57"/>
  <c r="AE115" i="57"/>
  <c r="AC115" i="57"/>
  <c r="AA115" i="57"/>
  <c r="AE114" i="57"/>
  <c r="AC114" i="57"/>
  <c r="AA114" i="57"/>
  <c r="AC111" i="57"/>
  <c r="AA111" i="57"/>
  <c r="AC110" i="57"/>
  <c r="AA110" i="57"/>
  <c r="AC109" i="57"/>
  <c r="AA109" i="57"/>
  <c r="AC108" i="57"/>
  <c r="AA108" i="57"/>
  <c r="AC105" i="57"/>
  <c r="AA105" i="57"/>
  <c r="AC104" i="57"/>
  <c r="AA104" i="57"/>
  <c r="AC42" i="57"/>
  <c r="AC41" i="57"/>
  <c r="AE38" i="57"/>
  <c r="AC38" i="57"/>
  <c r="AA38" i="57"/>
  <c r="AE37" i="57"/>
  <c r="AC37" i="57"/>
  <c r="AA37" i="57"/>
  <c r="AA34" i="57"/>
  <c r="AA33" i="57"/>
  <c r="AA32" i="57"/>
  <c r="AA31" i="57"/>
  <c r="AA30" i="57"/>
  <c r="AA29" i="57"/>
  <c r="AA28" i="57"/>
  <c r="AA27" i="57"/>
  <c r="AA26" i="57"/>
  <c r="AA25" i="57"/>
  <c r="AA24" i="57"/>
  <c r="AA23" i="57"/>
  <c r="AA22" i="57"/>
  <c r="AA21" i="57"/>
  <c r="AA20" i="57"/>
  <c r="AA19" i="57"/>
  <c r="AA18" i="57"/>
  <c r="AA17" i="57"/>
  <c r="AA16" i="57"/>
  <c r="AA15" i="57"/>
  <c r="AE9" i="57"/>
  <c r="AC9" i="57"/>
  <c r="AA9" i="57"/>
  <c r="AE8" i="57"/>
  <c r="AC8" i="57"/>
  <c r="AA8" i="57"/>
  <c r="AE7" i="57"/>
  <c r="AC7" i="57"/>
  <c r="AA7" i="57"/>
  <c r="AE6" i="57"/>
  <c r="AC6" i="57"/>
  <c r="AA6" i="57"/>
  <c r="AE5" i="57"/>
  <c r="AC5" i="57"/>
  <c r="AA5" i="57"/>
  <c r="AE4" i="57"/>
  <c r="AC4" i="57"/>
  <c r="AC128" i="58"/>
  <c r="AA128" i="58"/>
  <c r="AC127" i="58"/>
  <c r="AA127" i="58"/>
  <c r="AC125" i="58"/>
  <c r="AA125" i="58"/>
  <c r="AC124" i="58"/>
  <c r="AA124" i="58"/>
  <c r="AA122" i="58"/>
  <c r="AA121" i="58"/>
  <c r="AA120" i="58"/>
  <c r="AA118" i="58"/>
  <c r="AE115" i="58"/>
  <c r="AC115" i="58"/>
  <c r="AA115" i="58"/>
  <c r="AE114" i="58"/>
  <c r="AC114" i="58"/>
  <c r="AA114" i="58"/>
  <c r="AC111" i="58"/>
  <c r="AA111" i="58"/>
  <c r="AC110" i="58"/>
  <c r="AA110" i="58"/>
  <c r="AC109" i="58"/>
  <c r="AA109" i="58"/>
  <c r="AC108" i="58"/>
  <c r="AA108" i="58"/>
  <c r="AC105" i="58"/>
  <c r="AA105" i="58"/>
  <c r="AC104" i="58"/>
  <c r="AA104" i="58"/>
  <c r="AC42" i="58"/>
  <c r="AC41" i="58"/>
  <c r="AE38" i="58"/>
  <c r="AC38" i="58"/>
  <c r="AA38" i="58"/>
  <c r="AE37" i="58"/>
  <c r="AC37" i="58"/>
  <c r="AA37" i="58"/>
  <c r="AA34" i="58"/>
  <c r="AA33" i="58"/>
  <c r="AA32" i="58"/>
  <c r="AA31" i="58"/>
  <c r="AA30" i="58"/>
  <c r="AA29" i="58"/>
  <c r="AA28" i="58"/>
  <c r="AA27" i="58"/>
  <c r="AA26" i="58"/>
  <c r="AA25" i="58"/>
  <c r="AA24" i="58"/>
  <c r="AA23" i="58"/>
  <c r="AA22" i="58"/>
  <c r="AA21" i="58"/>
  <c r="AA20" i="58"/>
  <c r="AA19" i="58"/>
  <c r="AA18" i="58"/>
  <c r="AA17" i="58"/>
  <c r="AA16" i="58"/>
  <c r="AA15" i="58"/>
  <c r="AE9" i="58"/>
  <c r="AC9" i="58"/>
  <c r="AA9" i="58"/>
  <c r="AE8" i="58"/>
  <c r="AC8" i="58"/>
  <c r="AA8" i="58"/>
  <c r="AE7" i="58"/>
  <c r="AC7" i="58"/>
  <c r="AA7" i="58"/>
  <c r="AE6" i="58"/>
  <c r="AC6" i="58"/>
  <c r="AA6" i="58"/>
  <c r="AE5" i="58"/>
  <c r="AC5" i="58"/>
  <c r="AA5" i="58"/>
  <c r="AE4" i="58"/>
  <c r="AC4" i="58"/>
  <c r="AC128" i="59"/>
  <c r="AA128" i="59"/>
  <c r="AC127" i="59"/>
  <c r="AA127" i="59"/>
  <c r="AC125" i="59"/>
  <c r="AA125" i="59"/>
  <c r="AC124" i="59"/>
  <c r="AA124" i="59"/>
  <c r="AA122" i="59"/>
  <c r="AA121" i="59"/>
  <c r="AA120" i="59"/>
  <c r="AA118" i="59"/>
  <c r="AE115" i="59"/>
  <c r="AC115" i="59"/>
  <c r="AA115" i="59"/>
  <c r="AE114" i="59"/>
  <c r="AC114" i="59"/>
  <c r="AA114" i="59"/>
  <c r="AC111" i="59"/>
  <c r="AA111" i="59"/>
  <c r="AC110" i="59"/>
  <c r="AA110" i="59"/>
  <c r="AC109" i="59"/>
  <c r="AA109" i="59"/>
  <c r="AC108" i="59"/>
  <c r="AA108" i="59"/>
  <c r="AC105" i="59"/>
  <c r="AA105" i="59"/>
  <c r="AC104" i="59"/>
  <c r="AA104" i="59"/>
  <c r="AC42" i="59"/>
  <c r="AC41" i="59"/>
  <c r="AE38" i="59"/>
  <c r="AC38" i="59"/>
  <c r="AA38" i="59"/>
  <c r="AE37" i="59"/>
  <c r="AC37" i="59"/>
  <c r="AA37" i="59"/>
  <c r="AA34" i="59"/>
  <c r="AA33" i="59"/>
  <c r="AA32" i="59"/>
  <c r="AA31" i="59"/>
  <c r="AA30" i="59"/>
  <c r="AA29" i="59"/>
  <c r="AA28" i="59"/>
  <c r="AA27" i="59"/>
  <c r="AA26" i="59"/>
  <c r="AA25" i="59"/>
  <c r="AA24" i="59"/>
  <c r="AA23" i="59"/>
  <c r="AA22" i="59"/>
  <c r="AA21" i="59"/>
  <c r="AA20" i="59"/>
  <c r="AA19" i="59"/>
  <c r="AA18" i="59"/>
  <c r="AA17" i="59"/>
  <c r="AA16" i="59"/>
  <c r="AA15" i="59"/>
  <c r="AE9" i="59"/>
  <c r="AC9" i="59"/>
  <c r="AA9" i="59"/>
  <c r="AE8" i="59"/>
  <c r="AC8" i="59"/>
  <c r="AA8" i="59"/>
  <c r="AE7" i="59"/>
  <c r="AC7" i="59"/>
  <c r="AA7" i="59"/>
  <c r="AE6" i="59"/>
  <c r="AC6" i="59"/>
  <c r="AA6" i="59"/>
  <c r="AE5" i="59"/>
  <c r="AC5" i="59"/>
  <c r="AA5" i="59"/>
  <c r="AE4" i="59"/>
  <c r="AC4" i="59"/>
  <c r="AC128" i="60"/>
  <c r="AA128" i="60"/>
  <c r="AC127" i="60"/>
  <c r="AA127" i="60"/>
  <c r="AC125" i="60"/>
  <c r="AA125" i="60"/>
  <c r="AC124" i="60"/>
  <c r="AA124" i="60"/>
  <c r="AA122" i="60"/>
  <c r="AA121" i="60"/>
  <c r="AA120" i="60"/>
  <c r="AA118" i="60"/>
  <c r="AE115" i="60"/>
  <c r="AC115" i="60"/>
  <c r="AA115" i="60"/>
  <c r="AE114" i="60"/>
  <c r="AC114" i="60"/>
  <c r="AA114" i="60"/>
  <c r="AC111" i="60"/>
  <c r="AA111" i="60"/>
  <c r="AC110" i="60"/>
  <c r="AA110" i="60"/>
  <c r="AC109" i="60"/>
  <c r="AA109" i="60"/>
  <c r="AC108" i="60"/>
  <c r="AA108" i="60"/>
  <c r="AC105" i="60"/>
  <c r="AA105" i="60"/>
  <c r="AC104" i="60"/>
  <c r="AA104" i="60"/>
  <c r="AC42" i="60"/>
  <c r="AC41" i="60"/>
  <c r="AE38" i="60"/>
  <c r="AC38" i="60"/>
  <c r="AA38" i="60"/>
  <c r="AE37" i="60"/>
  <c r="AC37" i="60"/>
  <c r="AA37" i="60"/>
  <c r="AA34" i="60"/>
  <c r="AA33" i="60"/>
  <c r="AA32" i="60"/>
  <c r="AA31" i="60"/>
  <c r="AA30" i="60"/>
  <c r="AA29" i="60"/>
  <c r="AA28" i="60"/>
  <c r="AA27" i="60"/>
  <c r="AA26" i="60"/>
  <c r="AA25" i="60"/>
  <c r="AA24" i="60"/>
  <c r="AA23" i="60"/>
  <c r="AA22" i="60"/>
  <c r="AA21" i="60"/>
  <c r="AA20" i="60"/>
  <c r="AA19" i="60"/>
  <c r="AA18" i="60"/>
  <c r="AA17" i="60"/>
  <c r="AA16" i="60"/>
  <c r="AA15" i="60"/>
  <c r="AE9" i="60"/>
  <c r="AC9" i="60"/>
  <c r="AA9" i="60"/>
  <c r="AE8" i="60"/>
  <c r="AC8" i="60"/>
  <c r="AA8" i="60"/>
  <c r="AE7" i="60"/>
  <c r="AC7" i="60"/>
  <c r="AA7" i="60"/>
  <c r="AE6" i="60"/>
  <c r="AC6" i="60"/>
  <c r="AA6" i="60"/>
  <c r="AE5" i="60"/>
  <c r="AC5" i="60"/>
  <c r="AA5" i="60"/>
  <c r="AE4" i="60"/>
  <c r="AC4" i="60"/>
  <c r="AC128" i="61"/>
  <c r="AA128" i="61"/>
  <c r="AC127" i="61"/>
  <c r="AA127" i="61"/>
  <c r="AC125" i="61"/>
  <c r="AA125" i="61"/>
  <c r="AC124" i="61"/>
  <c r="AA124" i="61"/>
  <c r="AA122" i="61"/>
  <c r="AA121" i="61"/>
  <c r="AA120" i="61"/>
  <c r="AA118" i="61"/>
  <c r="AE115" i="61"/>
  <c r="AC115" i="61"/>
  <c r="AA115" i="61"/>
  <c r="AE114" i="61"/>
  <c r="AC114" i="61"/>
  <c r="AA114" i="61"/>
  <c r="AC111" i="61"/>
  <c r="AA111" i="61"/>
  <c r="AC110" i="61"/>
  <c r="AA110" i="61"/>
  <c r="AC109" i="61"/>
  <c r="AA109" i="61"/>
  <c r="AC108" i="61"/>
  <c r="AA108" i="61"/>
  <c r="AC105" i="61"/>
  <c r="AA105" i="61"/>
  <c r="AC104" i="61"/>
  <c r="AA104" i="61"/>
  <c r="AC42" i="61"/>
  <c r="AC41" i="61"/>
  <c r="AE38" i="61"/>
  <c r="AC38" i="61"/>
  <c r="AA38" i="61"/>
  <c r="AE37" i="61"/>
  <c r="AC37" i="61"/>
  <c r="AA37" i="61"/>
  <c r="AA34" i="61"/>
  <c r="AA33" i="61"/>
  <c r="AA32" i="61"/>
  <c r="AA31" i="61"/>
  <c r="AA30" i="61"/>
  <c r="AA29" i="61"/>
  <c r="AA28" i="61"/>
  <c r="AA27" i="61"/>
  <c r="AA26" i="61"/>
  <c r="AA25" i="61"/>
  <c r="AA24" i="61"/>
  <c r="AA23" i="61"/>
  <c r="AA22" i="61"/>
  <c r="AA21" i="61"/>
  <c r="AA20" i="61"/>
  <c r="AA19" i="61"/>
  <c r="AA18" i="61"/>
  <c r="AA17" i="61"/>
  <c r="AA16" i="61"/>
  <c r="AA15" i="61"/>
  <c r="AE9" i="61"/>
  <c r="AC9" i="61"/>
  <c r="AA9" i="61"/>
  <c r="AE8" i="61"/>
  <c r="AC8" i="61"/>
  <c r="AA8" i="61"/>
  <c r="AE7" i="61"/>
  <c r="AC7" i="61"/>
  <c r="AA7" i="61"/>
  <c r="AE6" i="61"/>
  <c r="AC6" i="61"/>
  <c r="AA6" i="61"/>
  <c r="AE5" i="61"/>
  <c r="AC5" i="61"/>
  <c r="AA5" i="61"/>
  <c r="AE4" i="61"/>
  <c r="AC4" i="61"/>
  <c r="AC128" i="62"/>
  <c r="AA128" i="62"/>
  <c r="AC127" i="62"/>
  <c r="AA127" i="62"/>
  <c r="AC125" i="62"/>
  <c r="AA125" i="62"/>
  <c r="AC124" i="62"/>
  <c r="AA124" i="62"/>
  <c r="AA122" i="62"/>
  <c r="AA121" i="62"/>
  <c r="AA120" i="62"/>
  <c r="AA118" i="62"/>
  <c r="AE115" i="62"/>
  <c r="AC115" i="62"/>
  <c r="AA115" i="62"/>
  <c r="AE114" i="62"/>
  <c r="AC114" i="62"/>
  <c r="AA114" i="62"/>
  <c r="AC111" i="62"/>
  <c r="AA111" i="62"/>
  <c r="AC110" i="62"/>
  <c r="AA110" i="62"/>
  <c r="AC109" i="62"/>
  <c r="AA109" i="62"/>
  <c r="AC108" i="62"/>
  <c r="AA108" i="62"/>
  <c r="AC105" i="62"/>
  <c r="AA105" i="62"/>
  <c r="AC104" i="62"/>
  <c r="AA104" i="62"/>
  <c r="AC42" i="62"/>
  <c r="AC41" i="62"/>
  <c r="AE38" i="62"/>
  <c r="AC38" i="62"/>
  <c r="AA38" i="62"/>
  <c r="AE37" i="62"/>
  <c r="AC37" i="62"/>
  <c r="AA37" i="62"/>
  <c r="AA34" i="62"/>
  <c r="AA33" i="62"/>
  <c r="AA32" i="62"/>
  <c r="AA31" i="62"/>
  <c r="AA30" i="62"/>
  <c r="AA29" i="62"/>
  <c r="AA28" i="62"/>
  <c r="AA27" i="62"/>
  <c r="AA26" i="62"/>
  <c r="AA25" i="62"/>
  <c r="AA24" i="62"/>
  <c r="AA23" i="62"/>
  <c r="AA22" i="62"/>
  <c r="AA21" i="62"/>
  <c r="AA20" i="62"/>
  <c r="AA19" i="62"/>
  <c r="AA18" i="62"/>
  <c r="AA17" i="62"/>
  <c r="AA16" i="62"/>
  <c r="AA15" i="62"/>
  <c r="AE9" i="62"/>
  <c r="AC9" i="62"/>
  <c r="AA9" i="62"/>
  <c r="AE8" i="62"/>
  <c r="AC8" i="62"/>
  <c r="AA8" i="62"/>
  <c r="AE7" i="62"/>
  <c r="AC7" i="62"/>
  <c r="AA7" i="62"/>
  <c r="AE6" i="62"/>
  <c r="AC6" i="62"/>
  <c r="AA6" i="62"/>
  <c r="AE5" i="62"/>
  <c r="AC5" i="62"/>
  <c r="AA5" i="62"/>
  <c r="AE4" i="62"/>
  <c r="AC4" i="62"/>
  <c r="AC128" i="63"/>
  <c r="AA128" i="63"/>
  <c r="AC127" i="63"/>
  <c r="AA127" i="63"/>
  <c r="AC125" i="63"/>
  <c r="AA125" i="63"/>
  <c r="AC124" i="63"/>
  <c r="AA124" i="63"/>
  <c r="AA122" i="63"/>
  <c r="AA121" i="63"/>
  <c r="AA120" i="63"/>
  <c r="AA118" i="63"/>
  <c r="AE115" i="63"/>
  <c r="AC115" i="63"/>
  <c r="AA115" i="63"/>
  <c r="AE114" i="63"/>
  <c r="AC114" i="63"/>
  <c r="AA114" i="63"/>
  <c r="AC111" i="63"/>
  <c r="AA111" i="63"/>
  <c r="AC110" i="63"/>
  <c r="AA110" i="63"/>
  <c r="AC109" i="63"/>
  <c r="AA109" i="63"/>
  <c r="AC108" i="63"/>
  <c r="AA108" i="63"/>
  <c r="AC105" i="63"/>
  <c r="AA105" i="63"/>
  <c r="AC104" i="63"/>
  <c r="AA104" i="63"/>
  <c r="AC42" i="63"/>
  <c r="AC41" i="63"/>
  <c r="AE38" i="63"/>
  <c r="AC38" i="63"/>
  <c r="AA38" i="63"/>
  <c r="AE37" i="63"/>
  <c r="AC37" i="63"/>
  <c r="AA37" i="63"/>
  <c r="AA34" i="63"/>
  <c r="AA33" i="63"/>
  <c r="AA32" i="63"/>
  <c r="AA31" i="63"/>
  <c r="AA30" i="63"/>
  <c r="AA29" i="63"/>
  <c r="AA28" i="63"/>
  <c r="AA27" i="63"/>
  <c r="AA26" i="63"/>
  <c r="AA25" i="63"/>
  <c r="AA24" i="63"/>
  <c r="AA23" i="63"/>
  <c r="AA22" i="63"/>
  <c r="AA21" i="63"/>
  <c r="AA20" i="63"/>
  <c r="AA19" i="63"/>
  <c r="AA18" i="63"/>
  <c r="AA17" i="63"/>
  <c r="AA16" i="63"/>
  <c r="AA15" i="63"/>
  <c r="AE9" i="63"/>
  <c r="AC9" i="63"/>
  <c r="AA9" i="63"/>
  <c r="AE8" i="63"/>
  <c r="AC8" i="63"/>
  <c r="AA8" i="63"/>
  <c r="AE7" i="63"/>
  <c r="AC7" i="63"/>
  <c r="AA7" i="63"/>
  <c r="AE6" i="63"/>
  <c r="AC6" i="63"/>
  <c r="AA6" i="63"/>
  <c r="AE5" i="63"/>
  <c r="AC5" i="63"/>
  <c r="AA5" i="63"/>
  <c r="AE4" i="63"/>
  <c r="AC4" i="63"/>
  <c r="AC128" i="64"/>
  <c r="AA128" i="64"/>
  <c r="AC127" i="64"/>
  <c r="AA127" i="64"/>
  <c r="AC125" i="64"/>
  <c r="AA125" i="64"/>
  <c r="AC124" i="64"/>
  <c r="AA124" i="64"/>
  <c r="AA122" i="64"/>
  <c r="AA121" i="64"/>
  <c r="AA120" i="64"/>
  <c r="AA118" i="64"/>
  <c r="AE115" i="64"/>
  <c r="AC115" i="64"/>
  <c r="AA115" i="64"/>
  <c r="AE114" i="64"/>
  <c r="AC114" i="64"/>
  <c r="AA114" i="64"/>
  <c r="AC111" i="64"/>
  <c r="AA111" i="64"/>
  <c r="AC110" i="64"/>
  <c r="AA110" i="64"/>
  <c r="AC109" i="64"/>
  <c r="AA109" i="64"/>
  <c r="AC108" i="64"/>
  <c r="AA108" i="64"/>
  <c r="AC105" i="64"/>
  <c r="AA105" i="64"/>
  <c r="AC104" i="64"/>
  <c r="AA104" i="64"/>
  <c r="AC42" i="64"/>
  <c r="AC41" i="64"/>
  <c r="AE38" i="64"/>
  <c r="AC38" i="64"/>
  <c r="AA38" i="64"/>
  <c r="AE37" i="64"/>
  <c r="AC37" i="64"/>
  <c r="AA37" i="64"/>
  <c r="AA34" i="64"/>
  <c r="AA33" i="64"/>
  <c r="AA32" i="64"/>
  <c r="AA31" i="64"/>
  <c r="AA30" i="64"/>
  <c r="AA29" i="64"/>
  <c r="AA28" i="64"/>
  <c r="AA27" i="64"/>
  <c r="AA26" i="64"/>
  <c r="AA25" i="64"/>
  <c r="AA24" i="64"/>
  <c r="AA23" i="64"/>
  <c r="AA22" i="64"/>
  <c r="AA21" i="64"/>
  <c r="AA20" i="64"/>
  <c r="AA19" i="64"/>
  <c r="AA18" i="64"/>
  <c r="AA17" i="64"/>
  <c r="AA16" i="64"/>
  <c r="AA15" i="64"/>
  <c r="AE9" i="64"/>
  <c r="AC9" i="64"/>
  <c r="AA9" i="64"/>
  <c r="AE8" i="64"/>
  <c r="AC8" i="64"/>
  <c r="AA8" i="64"/>
  <c r="AE7" i="64"/>
  <c r="AC7" i="64"/>
  <c r="AA7" i="64"/>
  <c r="AE6" i="64"/>
  <c r="AC6" i="64"/>
  <c r="AA6" i="64"/>
  <c r="AE5" i="64"/>
  <c r="AC5" i="64"/>
  <c r="AA5" i="64"/>
  <c r="AE4" i="64"/>
  <c r="AC4" i="64"/>
  <c r="AC128" i="65"/>
  <c r="AA128" i="65"/>
  <c r="AC127" i="65"/>
  <c r="AA127" i="65"/>
  <c r="AC125" i="65"/>
  <c r="AA125" i="65"/>
  <c r="AC124" i="65"/>
  <c r="AA124" i="65"/>
  <c r="AA122" i="65"/>
  <c r="AA121" i="65"/>
  <c r="AA120" i="65"/>
  <c r="AA118" i="65"/>
  <c r="AE115" i="65"/>
  <c r="AC115" i="65"/>
  <c r="AA115" i="65"/>
  <c r="AE114" i="65"/>
  <c r="AC114" i="65"/>
  <c r="AA114" i="65"/>
  <c r="AC111" i="65"/>
  <c r="AA111" i="65"/>
  <c r="AC110" i="65"/>
  <c r="AA110" i="65"/>
  <c r="AC109" i="65"/>
  <c r="AA109" i="65"/>
  <c r="AC108" i="65"/>
  <c r="AA108" i="65"/>
  <c r="AC105" i="65"/>
  <c r="AA105" i="65"/>
  <c r="AC104" i="65"/>
  <c r="AA104" i="65"/>
  <c r="AC42" i="65"/>
  <c r="AC41" i="65"/>
  <c r="AE38" i="65"/>
  <c r="AC38" i="65"/>
  <c r="AA38" i="65"/>
  <c r="AE37" i="65"/>
  <c r="AC37" i="65"/>
  <c r="AA37" i="65"/>
  <c r="AA34" i="65"/>
  <c r="AA33" i="65"/>
  <c r="AA32" i="65"/>
  <c r="AA31" i="65"/>
  <c r="AA30" i="65"/>
  <c r="AA29" i="65"/>
  <c r="AA28" i="65"/>
  <c r="AA27" i="65"/>
  <c r="AA26" i="65"/>
  <c r="AA25" i="65"/>
  <c r="AA24" i="65"/>
  <c r="AA23" i="65"/>
  <c r="AA22" i="65"/>
  <c r="AA21" i="65"/>
  <c r="AA20" i="65"/>
  <c r="AA19" i="65"/>
  <c r="AA18" i="65"/>
  <c r="AA17" i="65"/>
  <c r="AA16" i="65"/>
  <c r="AA15" i="65"/>
  <c r="AE9" i="65"/>
  <c r="AC9" i="65"/>
  <c r="AA9" i="65"/>
  <c r="AE8" i="65"/>
  <c r="AC8" i="65"/>
  <c r="AA8" i="65"/>
  <c r="AE7" i="65"/>
  <c r="AC7" i="65"/>
  <c r="AA7" i="65"/>
  <c r="AE6" i="65"/>
  <c r="AC6" i="65"/>
  <c r="AA6" i="65"/>
  <c r="AE5" i="65"/>
  <c r="AC5" i="65"/>
  <c r="AA5" i="65"/>
  <c r="AE4" i="65"/>
  <c r="AC4" i="65"/>
  <c r="AC128" i="66"/>
  <c r="AA128" i="66"/>
  <c r="AC127" i="66"/>
  <c r="AA127" i="66"/>
  <c r="AC125" i="66"/>
  <c r="AA125" i="66"/>
  <c r="AC124" i="66"/>
  <c r="AA124" i="66"/>
  <c r="AA122" i="66"/>
  <c r="AA121" i="66"/>
  <c r="AA120" i="66"/>
  <c r="AA118" i="66"/>
  <c r="AE115" i="66"/>
  <c r="AC115" i="66"/>
  <c r="AA115" i="66"/>
  <c r="AE114" i="66"/>
  <c r="AC114" i="66"/>
  <c r="AA114" i="66"/>
  <c r="AC111" i="66"/>
  <c r="AA111" i="66"/>
  <c r="AC110" i="66"/>
  <c r="AA110" i="66"/>
  <c r="AC109" i="66"/>
  <c r="AA109" i="66"/>
  <c r="AC108" i="66"/>
  <c r="AA108" i="66"/>
  <c r="AC105" i="66"/>
  <c r="AA105" i="66"/>
  <c r="AC104" i="66"/>
  <c r="AA104" i="66"/>
  <c r="AC42" i="66"/>
  <c r="AC41" i="66"/>
  <c r="AE38" i="66"/>
  <c r="AC38" i="66"/>
  <c r="AA38" i="66"/>
  <c r="AE37" i="66"/>
  <c r="AC37" i="66"/>
  <c r="AA37" i="66"/>
  <c r="AA34" i="66"/>
  <c r="AA33" i="66"/>
  <c r="AA32" i="66"/>
  <c r="AA31" i="66"/>
  <c r="AA30" i="66"/>
  <c r="AA29" i="66"/>
  <c r="AA28" i="66"/>
  <c r="AA27" i="66"/>
  <c r="AA26" i="66"/>
  <c r="AA25" i="66"/>
  <c r="AA24" i="66"/>
  <c r="AA23" i="66"/>
  <c r="AA22" i="66"/>
  <c r="AA21" i="66"/>
  <c r="AA20" i="66"/>
  <c r="AA19" i="66"/>
  <c r="AA18" i="66"/>
  <c r="AA17" i="66"/>
  <c r="AA16" i="66"/>
  <c r="AA15" i="66"/>
  <c r="AE9" i="66"/>
  <c r="AC9" i="66"/>
  <c r="AA9" i="66"/>
  <c r="AE8" i="66"/>
  <c r="AC8" i="66"/>
  <c r="AA8" i="66"/>
  <c r="AE7" i="66"/>
  <c r="AC7" i="66"/>
  <c r="AA7" i="66"/>
  <c r="AE6" i="66"/>
  <c r="AC6" i="66"/>
  <c r="AA6" i="66"/>
  <c r="AE5" i="66"/>
  <c r="AC5" i="66"/>
  <c r="AA5" i="66"/>
  <c r="AE4" i="66"/>
  <c r="AC4" i="66"/>
  <c r="AC128" i="67"/>
  <c r="AA128" i="67"/>
  <c r="AC127" i="67"/>
  <c r="AA127" i="67"/>
  <c r="AC125" i="67"/>
  <c r="AA125" i="67"/>
  <c r="AC124" i="67"/>
  <c r="AA124" i="67"/>
  <c r="AA122" i="67"/>
  <c r="AA121" i="67"/>
  <c r="AA120" i="67"/>
  <c r="AA118" i="67"/>
  <c r="AE115" i="67"/>
  <c r="AC115" i="67"/>
  <c r="AA115" i="67"/>
  <c r="AE114" i="67"/>
  <c r="AC114" i="67"/>
  <c r="AA114" i="67"/>
  <c r="AC111" i="67"/>
  <c r="AA111" i="67"/>
  <c r="AC110" i="67"/>
  <c r="AA110" i="67"/>
  <c r="AC109" i="67"/>
  <c r="AA109" i="67"/>
  <c r="AC108" i="67"/>
  <c r="AA108" i="67"/>
  <c r="AC105" i="67"/>
  <c r="AA105" i="67"/>
  <c r="AC104" i="67"/>
  <c r="AA104" i="67"/>
  <c r="AC42" i="67"/>
  <c r="AC41" i="67"/>
  <c r="AE38" i="67"/>
  <c r="AC38" i="67"/>
  <c r="AA38" i="67"/>
  <c r="AE37" i="67"/>
  <c r="AC37" i="67"/>
  <c r="AA37" i="67"/>
  <c r="AA34" i="67"/>
  <c r="AA33" i="67"/>
  <c r="AA32" i="67"/>
  <c r="AA31" i="67"/>
  <c r="AA30" i="67"/>
  <c r="AA29" i="67"/>
  <c r="AA28" i="67"/>
  <c r="AA27" i="67"/>
  <c r="AA26" i="67"/>
  <c r="AA25" i="67"/>
  <c r="AA24" i="67"/>
  <c r="AA23" i="67"/>
  <c r="AA22" i="67"/>
  <c r="AA21" i="67"/>
  <c r="AA20" i="67"/>
  <c r="AA19" i="67"/>
  <c r="AA18" i="67"/>
  <c r="AA17" i="67"/>
  <c r="AA16" i="67"/>
  <c r="AA15" i="67"/>
  <c r="AE9" i="67"/>
  <c r="AC9" i="67"/>
  <c r="AA9" i="67"/>
  <c r="AE8" i="67"/>
  <c r="AC8" i="67"/>
  <c r="AA8" i="67"/>
  <c r="AE7" i="67"/>
  <c r="AC7" i="67"/>
  <c r="AA7" i="67"/>
  <c r="AE6" i="67"/>
  <c r="AC6" i="67"/>
  <c r="AA6" i="67"/>
  <c r="AE5" i="67"/>
  <c r="AC5" i="67"/>
  <c r="AA5" i="67"/>
  <c r="AE4" i="67"/>
  <c r="AC4" i="67"/>
  <c r="AC128" i="68"/>
  <c r="AA128" i="68"/>
  <c r="AC127" i="68"/>
  <c r="AA127" i="68"/>
  <c r="AC125" i="68"/>
  <c r="AA125" i="68"/>
  <c r="AC124" i="68"/>
  <c r="AA124" i="68"/>
  <c r="AA122" i="68"/>
  <c r="AA121" i="68"/>
  <c r="AA120" i="68"/>
  <c r="AA118" i="68"/>
  <c r="AE115" i="68"/>
  <c r="AC115" i="68"/>
  <c r="AA115" i="68"/>
  <c r="AE114" i="68"/>
  <c r="AC114" i="68"/>
  <c r="AA114" i="68"/>
  <c r="AC111" i="68"/>
  <c r="AA111" i="68"/>
  <c r="AC110" i="68"/>
  <c r="AA110" i="68"/>
  <c r="AC109" i="68"/>
  <c r="AA109" i="68"/>
  <c r="AC108" i="68"/>
  <c r="AA108" i="68"/>
  <c r="AC105" i="68"/>
  <c r="AA105" i="68"/>
  <c r="AC104" i="68"/>
  <c r="AA104" i="68"/>
  <c r="AC42" i="68"/>
  <c r="AC41" i="68"/>
  <c r="AE38" i="68"/>
  <c r="AC38" i="68"/>
  <c r="AA38" i="68"/>
  <c r="AE37" i="68"/>
  <c r="AC37" i="68"/>
  <c r="AA37" i="68"/>
  <c r="AA34" i="68"/>
  <c r="AA33" i="68"/>
  <c r="AA32" i="68"/>
  <c r="AA31" i="68"/>
  <c r="AA30" i="68"/>
  <c r="AA29" i="68"/>
  <c r="AA28" i="68"/>
  <c r="AA27" i="68"/>
  <c r="AA26" i="68"/>
  <c r="AA25" i="68"/>
  <c r="AA24" i="68"/>
  <c r="AA23" i="68"/>
  <c r="AA22" i="68"/>
  <c r="AA21" i="68"/>
  <c r="AA20" i="68"/>
  <c r="AA19" i="68"/>
  <c r="AA18" i="68"/>
  <c r="AA17" i="68"/>
  <c r="AA16" i="68"/>
  <c r="AA15" i="68"/>
  <c r="AE9" i="68"/>
  <c r="AC9" i="68"/>
  <c r="AA9" i="68"/>
  <c r="AE8" i="68"/>
  <c r="AC8" i="68"/>
  <c r="AA8" i="68"/>
  <c r="AE7" i="68"/>
  <c r="AC7" i="68"/>
  <c r="AA7" i="68"/>
  <c r="AE6" i="68"/>
  <c r="AC6" i="68"/>
  <c r="AA6" i="68"/>
  <c r="AE5" i="68"/>
  <c r="AC5" i="68"/>
  <c r="AA5" i="68"/>
  <c r="AE4" i="68"/>
  <c r="AC4" i="68"/>
  <c r="AC128" i="69"/>
  <c r="AA128" i="69"/>
  <c r="AC127" i="69"/>
  <c r="AA127" i="69"/>
  <c r="AC125" i="69"/>
  <c r="AA125" i="69"/>
  <c r="AC124" i="69"/>
  <c r="AA124" i="69"/>
  <c r="AA122" i="69"/>
  <c r="AA121" i="69"/>
  <c r="AA120" i="69"/>
  <c r="AA118" i="69"/>
  <c r="AE115" i="69"/>
  <c r="AC115" i="69"/>
  <c r="AA115" i="69"/>
  <c r="AE114" i="69"/>
  <c r="AC114" i="69"/>
  <c r="AA114" i="69"/>
  <c r="AC111" i="69"/>
  <c r="AA111" i="69"/>
  <c r="AC110" i="69"/>
  <c r="AA110" i="69"/>
  <c r="AC109" i="69"/>
  <c r="AA109" i="69"/>
  <c r="AC108" i="69"/>
  <c r="AA108" i="69"/>
  <c r="AC105" i="69"/>
  <c r="AA105" i="69"/>
  <c r="AC104" i="69"/>
  <c r="AA104" i="69"/>
  <c r="AC42" i="69"/>
  <c r="AC41" i="69"/>
  <c r="AE38" i="69"/>
  <c r="AC38" i="69"/>
  <c r="AA38" i="69"/>
  <c r="AE37" i="69"/>
  <c r="AC37" i="69"/>
  <c r="AA37" i="69"/>
  <c r="AA34" i="69"/>
  <c r="AA33" i="69"/>
  <c r="AA32" i="69"/>
  <c r="AA31" i="69"/>
  <c r="AA30" i="69"/>
  <c r="AA29" i="69"/>
  <c r="AA28" i="69"/>
  <c r="AA27" i="69"/>
  <c r="AA26" i="69"/>
  <c r="AA25" i="69"/>
  <c r="AA24" i="69"/>
  <c r="AA23" i="69"/>
  <c r="AA22" i="69"/>
  <c r="AA21" i="69"/>
  <c r="AA20" i="69"/>
  <c r="AA19" i="69"/>
  <c r="AA18" i="69"/>
  <c r="AA17" i="69"/>
  <c r="AA16" i="69"/>
  <c r="AA15" i="69"/>
  <c r="AE9" i="69"/>
  <c r="AC9" i="69"/>
  <c r="AA9" i="69"/>
  <c r="AE8" i="69"/>
  <c r="AC8" i="69"/>
  <c r="AA8" i="69"/>
  <c r="AE7" i="69"/>
  <c r="AC7" i="69"/>
  <c r="AA7" i="69"/>
  <c r="AE6" i="69"/>
  <c r="AC6" i="69"/>
  <c r="AA6" i="69"/>
  <c r="AE5" i="69"/>
  <c r="AC5" i="69"/>
  <c r="AA5" i="69"/>
  <c r="AE4" i="69"/>
  <c r="AC4" i="69"/>
  <c r="AC128" i="70"/>
  <c r="AA128" i="70"/>
  <c r="AC127" i="70"/>
  <c r="AA127" i="70"/>
  <c r="AC125" i="70"/>
  <c r="AA125" i="70"/>
  <c r="AC124" i="70"/>
  <c r="AA124" i="70"/>
  <c r="AA122" i="70"/>
  <c r="AA121" i="70"/>
  <c r="AA120" i="70"/>
  <c r="AA118" i="70"/>
  <c r="AE115" i="70"/>
  <c r="AC115" i="70"/>
  <c r="AA115" i="70"/>
  <c r="AE114" i="70"/>
  <c r="AC114" i="70"/>
  <c r="AA114" i="70"/>
  <c r="AC111" i="70"/>
  <c r="AA111" i="70"/>
  <c r="AC110" i="70"/>
  <c r="AA110" i="70"/>
  <c r="AC109" i="70"/>
  <c r="AA109" i="70"/>
  <c r="AC108" i="70"/>
  <c r="AA108" i="70"/>
  <c r="AC105" i="70"/>
  <c r="AA105" i="70"/>
  <c r="AC104" i="70"/>
  <c r="AA104" i="70"/>
  <c r="AC42" i="70"/>
  <c r="AC41" i="70"/>
  <c r="AE38" i="70"/>
  <c r="AC38" i="70"/>
  <c r="AA38" i="70"/>
  <c r="AE37" i="70"/>
  <c r="AC37" i="70"/>
  <c r="AA37" i="70"/>
  <c r="AA34" i="70"/>
  <c r="AA33" i="70"/>
  <c r="AA32" i="70"/>
  <c r="AA31" i="70"/>
  <c r="AA30" i="70"/>
  <c r="AA29" i="70"/>
  <c r="AA28" i="70"/>
  <c r="AA27" i="70"/>
  <c r="AA26" i="70"/>
  <c r="AA25" i="70"/>
  <c r="AA24" i="70"/>
  <c r="AA23" i="70"/>
  <c r="AA22" i="70"/>
  <c r="AA21" i="70"/>
  <c r="AA20" i="70"/>
  <c r="AA19" i="70"/>
  <c r="AA18" i="70"/>
  <c r="AA17" i="70"/>
  <c r="AA16" i="70"/>
  <c r="AA15" i="70"/>
  <c r="AE9" i="70"/>
  <c r="AC9" i="70"/>
  <c r="AA9" i="70"/>
  <c r="AE8" i="70"/>
  <c r="AC8" i="70"/>
  <c r="AA8" i="70"/>
  <c r="AE7" i="70"/>
  <c r="AC7" i="70"/>
  <c r="AA7" i="70"/>
  <c r="AE6" i="70"/>
  <c r="AC6" i="70"/>
  <c r="AA6" i="70"/>
  <c r="AE5" i="70"/>
  <c r="AC5" i="70"/>
  <c r="AA5" i="70"/>
  <c r="AE4" i="70"/>
  <c r="AC4" i="70"/>
  <c r="AC128" i="71"/>
  <c r="AA128" i="71"/>
  <c r="AC127" i="71"/>
  <c r="AA127" i="71"/>
  <c r="AC125" i="71"/>
  <c r="AA125" i="71"/>
  <c r="AC124" i="71"/>
  <c r="AA124" i="71"/>
  <c r="AA122" i="71"/>
  <c r="AA121" i="71"/>
  <c r="AA120" i="71"/>
  <c r="AA118" i="71"/>
  <c r="AE115" i="71"/>
  <c r="AC115" i="71"/>
  <c r="AA115" i="71"/>
  <c r="AE114" i="71"/>
  <c r="AC114" i="71"/>
  <c r="AA114" i="71"/>
  <c r="AC111" i="71"/>
  <c r="AA111" i="71"/>
  <c r="AC110" i="71"/>
  <c r="AA110" i="71"/>
  <c r="AC109" i="71"/>
  <c r="AA109" i="71"/>
  <c r="AC108" i="71"/>
  <c r="AA108" i="71"/>
  <c r="AC105" i="71"/>
  <c r="AA105" i="71"/>
  <c r="AC104" i="71"/>
  <c r="AA104" i="71"/>
  <c r="AC42" i="71"/>
  <c r="AC41" i="71"/>
  <c r="AE38" i="71"/>
  <c r="AC38" i="71"/>
  <c r="AA38" i="71"/>
  <c r="AE37" i="71"/>
  <c r="AC37" i="71"/>
  <c r="AA37" i="71"/>
  <c r="AA34" i="71"/>
  <c r="AA33" i="71"/>
  <c r="AA32" i="71"/>
  <c r="AA31" i="71"/>
  <c r="AA30" i="71"/>
  <c r="AA29" i="71"/>
  <c r="AA28" i="71"/>
  <c r="AA27" i="71"/>
  <c r="AA26" i="71"/>
  <c r="AA25" i="71"/>
  <c r="AA24" i="71"/>
  <c r="AA23" i="71"/>
  <c r="AA22" i="71"/>
  <c r="AA21" i="71"/>
  <c r="AA20" i="71"/>
  <c r="AA19" i="71"/>
  <c r="AA18" i="71"/>
  <c r="AA17" i="71"/>
  <c r="AA16" i="71"/>
  <c r="AA15" i="71"/>
  <c r="AE9" i="71"/>
  <c r="AC9" i="71"/>
  <c r="AA9" i="71"/>
  <c r="AE8" i="71"/>
  <c r="AC8" i="71"/>
  <c r="AA8" i="71"/>
  <c r="AE7" i="71"/>
  <c r="AC7" i="71"/>
  <c r="AA7" i="71"/>
  <c r="AE6" i="71"/>
  <c r="AC6" i="71"/>
  <c r="AA6" i="71"/>
  <c r="AE5" i="71"/>
  <c r="AC5" i="71"/>
  <c r="AA5" i="71"/>
  <c r="AE4" i="71"/>
  <c r="AC4" i="71"/>
  <c r="AC128" i="72"/>
  <c r="AA128" i="72"/>
  <c r="AC127" i="72"/>
  <c r="AA127" i="72"/>
  <c r="AC125" i="72"/>
  <c r="AA125" i="72"/>
  <c r="AC124" i="72"/>
  <c r="AA124" i="72"/>
  <c r="AA122" i="72"/>
  <c r="AA121" i="72"/>
  <c r="AA120" i="72"/>
  <c r="AA118" i="72"/>
  <c r="AE115" i="72"/>
  <c r="AC115" i="72"/>
  <c r="AA115" i="72"/>
  <c r="AE114" i="72"/>
  <c r="AC114" i="72"/>
  <c r="AA114" i="72"/>
  <c r="AC111" i="72"/>
  <c r="AA111" i="72"/>
  <c r="AC110" i="72"/>
  <c r="AA110" i="72"/>
  <c r="AC109" i="72"/>
  <c r="AA109" i="72"/>
  <c r="AC108" i="72"/>
  <c r="AA108" i="72"/>
  <c r="AC105" i="72"/>
  <c r="AA105" i="72"/>
  <c r="AC104" i="72"/>
  <c r="AA104" i="72"/>
  <c r="AC42" i="72"/>
  <c r="AC41" i="72"/>
  <c r="AE38" i="72"/>
  <c r="AC38" i="72"/>
  <c r="AA38" i="72"/>
  <c r="AE37" i="72"/>
  <c r="AC37" i="72"/>
  <c r="AA37" i="72"/>
  <c r="AA34" i="72"/>
  <c r="AA33" i="72"/>
  <c r="AA32" i="72"/>
  <c r="AA31" i="72"/>
  <c r="AA30" i="72"/>
  <c r="AA29" i="72"/>
  <c r="AA28" i="72"/>
  <c r="AA27" i="72"/>
  <c r="AA26" i="72"/>
  <c r="AA25" i="72"/>
  <c r="AA24" i="72"/>
  <c r="AA23" i="72"/>
  <c r="AA22" i="72"/>
  <c r="AA21" i="72"/>
  <c r="AA20" i="72"/>
  <c r="AA19" i="72"/>
  <c r="AA18" i="72"/>
  <c r="AA17" i="72"/>
  <c r="AA16" i="72"/>
  <c r="AA15" i="72"/>
  <c r="AE9" i="72"/>
  <c r="AC9" i="72"/>
  <c r="AA9" i="72"/>
  <c r="AE8" i="72"/>
  <c r="AC8" i="72"/>
  <c r="AA8" i="72"/>
  <c r="AE7" i="72"/>
  <c r="AC7" i="72"/>
  <c r="AA7" i="72"/>
  <c r="AE6" i="72"/>
  <c r="AC6" i="72"/>
  <c r="AA6" i="72"/>
  <c r="AE5" i="72"/>
  <c r="AC5" i="72"/>
  <c r="AA5" i="72"/>
  <c r="AE4" i="72"/>
  <c r="AC4" i="72"/>
  <c r="AC128" i="73"/>
  <c r="AA128" i="73"/>
  <c r="AC127" i="73"/>
  <c r="AA127" i="73"/>
  <c r="AC125" i="73"/>
  <c r="AA125" i="73"/>
  <c r="AC124" i="73"/>
  <c r="AA124" i="73"/>
  <c r="AA122" i="73"/>
  <c r="AA121" i="73"/>
  <c r="AA120" i="73"/>
  <c r="AA118" i="73"/>
  <c r="AE115" i="73"/>
  <c r="AC115" i="73"/>
  <c r="AA115" i="73"/>
  <c r="AE114" i="73"/>
  <c r="AC114" i="73"/>
  <c r="AA114" i="73"/>
  <c r="AC111" i="73"/>
  <c r="AA111" i="73"/>
  <c r="AC110" i="73"/>
  <c r="AA110" i="73"/>
  <c r="AC109" i="73"/>
  <c r="AA109" i="73"/>
  <c r="AC108" i="73"/>
  <c r="AA108" i="73"/>
  <c r="AC105" i="73"/>
  <c r="AA105" i="73"/>
  <c r="AC104" i="73"/>
  <c r="AA104" i="73"/>
  <c r="AC42" i="73"/>
  <c r="AC41" i="73"/>
  <c r="AE38" i="73"/>
  <c r="AC38" i="73"/>
  <c r="AA38" i="73"/>
  <c r="AE37" i="73"/>
  <c r="AC37" i="73"/>
  <c r="AA37" i="73"/>
  <c r="AA34" i="73"/>
  <c r="AA33" i="73"/>
  <c r="AA32" i="73"/>
  <c r="AA31" i="73"/>
  <c r="AA30" i="73"/>
  <c r="AA29" i="73"/>
  <c r="AA28" i="73"/>
  <c r="AA27" i="73"/>
  <c r="AA26" i="73"/>
  <c r="AA25" i="73"/>
  <c r="AA24" i="73"/>
  <c r="AA23" i="73"/>
  <c r="AA22" i="73"/>
  <c r="AA21" i="73"/>
  <c r="AA20" i="73"/>
  <c r="AA19" i="73"/>
  <c r="AA18" i="73"/>
  <c r="AA17" i="73"/>
  <c r="AA16" i="73"/>
  <c r="AA15" i="73"/>
  <c r="AE9" i="73"/>
  <c r="AC9" i="73"/>
  <c r="AA9" i="73"/>
  <c r="AE8" i="73"/>
  <c r="AC8" i="73"/>
  <c r="AA8" i="73"/>
  <c r="AE7" i="73"/>
  <c r="AC7" i="73"/>
  <c r="AA7" i="73"/>
  <c r="AE6" i="73"/>
  <c r="AC6" i="73"/>
  <c r="AA6" i="73"/>
  <c r="AE5" i="73"/>
  <c r="AC5" i="73"/>
  <c r="AA5" i="73"/>
  <c r="AE4" i="73"/>
  <c r="AC4" i="73"/>
  <c r="AC128" i="74"/>
  <c r="AA128" i="74"/>
  <c r="AC127" i="74"/>
  <c r="AA127" i="74"/>
  <c r="AC125" i="74"/>
  <c r="AA125" i="74"/>
  <c r="AC124" i="74"/>
  <c r="AA124" i="74"/>
  <c r="AA122" i="74"/>
  <c r="AA121" i="74"/>
  <c r="AA120" i="74"/>
  <c r="AA118" i="74"/>
  <c r="AE115" i="74"/>
  <c r="AC115" i="74"/>
  <c r="AA115" i="74"/>
  <c r="AE114" i="74"/>
  <c r="AC114" i="74"/>
  <c r="AA114" i="74"/>
  <c r="AC111" i="74"/>
  <c r="AA111" i="74"/>
  <c r="AC110" i="74"/>
  <c r="AA110" i="74"/>
  <c r="AC109" i="74"/>
  <c r="AA109" i="74"/>
  <c r="AC108" i="74"/>
  <c r="AA108" i="74"/>
  <c r="AC105" i="74"/>
  <c r="AA105" i="74"/>
  <c r="AC104" i="74"/>
  <c r="AA104" i="74"/>
  <c r="AC42" i="74"/>
  <c r="AC41" i="74"/>
  <c r="AE38" i="74"/>
  <c r="AC38" i="74"/>
  <c r="AA38" i="74"/>
  <c r="AE37" i="74"/>
  <c r="AC37" i="74"/>
  <c r="AA37" i="74"/>
  <c r="AA34" i="74"/>
  <c r="AA33" i="74"/>
  <c r="AA32" i="74"/>
  <c r="AA31" i="74"/>
  <c r="AA30" i="74"/>
  <c r="AA29" i="74"/>
  <c r="AA28" i="74"/>
  <c r="AA27" i="74"/>
  <c r="AA26" i="74"/>
  <c r="AA25" i="74"/>
  <c r="AA24" i="74"/>
  <c r="AA23" i="74"/>
  <c r="AA22" i="74"/>
  <c r="AA21" i="74"/>
  <c r="AA20" i="74"/>
  <c r="AA19" i="74"/>
  <c r="AA18" i="74"/>
  <c r="AA17" i="74"/>
  <c r="AA16" i="74"/>
  <c r="AA15" i="74"/>
  <c r="AE9" i="74"/>
  <c r="AC9" i="74"/>
  <c r="AA9" i="74"/>
  <c r="AE8" i="74"/>
  <c r="AC8" i="74"/>
  <c r="AA8" i="74"/>
  <c r="AE7" i="74"/>
  <c r="AC7" i="74"/>
  <c r="AA7" i="74"/>
  <c r="AE6" i="74"/>
  <c r="AC6" i="74"/>
  <c r="AA6" i="74"/>
  <c r="AE5" i="74"/>
  <c r="AC5" i="74"/>
  <c r="AA5" i="74"/>
  <c r="AE4" i="74"/>
  <c r="AC4" i="74"/>
  <c r="AC128" i="75"/>
  <c r="AA128" i="75"/>
  <c r="AC127" i="75"/>
  <c r="AA127" i="75"/>
  <c r="AC125" i="75"/>
  <c r="AA125" i="75"/>
  <c r="AC124" i="75"/>
  <c r="AA124" i="75"/>
  <c r="AA122" i="75"/>
  <c r="AA121" i="75"/>
  <c r="AA120" i="75"/>
  <c r="AA118" i="75"/>
  <c r="AE115" i="75"/>
  <c r="AC115" i="75"/>
  <c r="AA115" i="75"/>
  <c r="AE114" i="75"/>
  <c r="AC114" i="75"/>
  <c r="AA114" i="75"/>
  <c r="AC111" i="75"/>
  <c r="AA111" i="75"/>
  <c r="AC110" i="75"/>
  <c r="AA110" i="75"/>
  <c r="AC109" i="75"/>
  <c r="AA109" i="75"/>
  <c r="AC108" i="75"/>
  <c r="AA108" i="75"/>
  <c r="AC105" i="75"/>
  <c r="AA105" i="75"/>
  <c r="AC104" i="75"/>
  <c r="AA104" i="75"/>
  <c r="AC42" i="75"/>
  <c r="AC41" i="75"/>
  <c r="AE38" i="75"/>
  <c r="AC38" i="75"/>
  <c r="AA38" i="75"/>
  <c r="AE37" i="75"/>
  <c r="AC37" i="75"/>
  <c r="AA37" i="75"/>
  <c r="AA34" i="75"/>
  <c r="AA33" i="75"/>
  <c r="AA32" i="75"/>
  <c r="AA31" i="75"/>
  <c r="AA30" i="75"/>
  <c r="AA29" i="75"/>
  <c r="AA28" i="75"/>
  <c r="AA27" i="75"/>
  <c r="AA26" i="75"/>
  <c r="AA25" i="75"/>
  <c r="AA24" i="75"/>
  <c r="AA23" i="75"/>
  <c r="AA22" i="75"/>
  <c r="AA21" i="75"/>
  <c r="AA20" i="75"/>
  <c r="AA19" i="75"/>
  <c r="AA18" i="75"/>
  <c r="AA17" i="75"/>
  <c r="AA16" i="75"/>
  <c r="AA15" i="75"/>
  <c r="AE9" i="75"/>
  <c r="AC9" i="75"/>
  <c r="AA9" i="75"/>
  <c r="AE8" i="75"/>
  <c r="AC8" i="75"/>
  <c r="AA8" i="75"/>
  <c r="AE7" i="75"/>
  <c r="AC7" i="75"/>
  <c r="AA7" i="75"/>
  <c r="AE6" i="75"/>
  <c r="AC6" i="75"/>
  <c r="AA6" i="75"/>
  <c r="AE5" i="75"/>
  <c r="AC5" i="75"/>
  <c r="AA5" i="75"/>
  <c r="AE4" i="75"/>
  <c r="AC4" i="75"/>
  <c r="AC128" i="76"/>
  <c r="AA128" i="76"/>
  <c r="AC127" i="76"/>
  <c r="AA127" i="76"/>
  <c r="AC125" i="76"/>
  <c r="AA125" i="76"/>
  <c r="AC124" i="76"/>
  <c r="AA124" i="76"/>
  <c r="AA122" i="76"/>
  <c r="AA121" i="76"/>
  <c r="AA120" i="76"/>
  <c r="AA118" i="76"/>
  <c r="AE115" i="76"/>
  <c r="AC115" i="76"/>
  <c r="AA115" i="76"/>
  <c r="AE114" i="76"/>
  <c r="AC114" i="76"/>
  <c r="AA114" i="76"/>
  <c r="AC111" i="76"/>
  <c r="AA111" i="76"/>
  <c r="AC110" i="76"/>
  <c r="AA110" i="76"/>
  <c r="AC109" i="76"/>
  <c r="AA109" i="76"/>
  <c r="AC108" i="76"/>
  <c r="AA108" i="76"/>
  <c r="AC105" i="76"/>
  <c r="AA105" i="76"/>
  <c r="AC104" i="76"/>
  <c r="AA104" i="76"/>
  <c r="AC42" i="76"/>
  <c r="AC41" i="76"/>
  <c r="AE38" i="76"/>
  <c r="AC38" i="76"/>
  <c r="AA38" i="76"/>
  <c r="AE37" i="76"/>
  <c r="AC37" i="76"/>
  <c r="AA37" i="76"/>
  <c r="AA34" i="76"/>
  <c r="AA33" i="76"/>
  <c r="AA32" i="76"/>
  <c r="AA31" i="76"/>
  <c r="AA30" i="76"/>
  <c r="AA29" i="76"/>
  <c r="AA28" i="76"/>
  <c r="AA27" i="76"/>
  <c r="AA26" i="76"/>
  <c r="AA25" i="76"/>
  <c r="AA24" i="76"/>
  <c r="AA23" i="76"/>
  <c r="AA22" i="76"/>
  <c r="AA21" i="76"/>
  <c r="AA20" i="76"/>
  <c r="AA19" i="76"/>
  <c r="AA18" i="76"/>
  <c r="AA17" i="76"/>
  <c r="AA16" i="76"/>
  <c r="AA15" i="76"/>
  <c r="AE9" i="76"/>
  <c r="AC9" i="76"/>
  <c r="AA9" i="76"/>
  <c r="AE8" i="76"/>
  <c r="AC8" i="76"/>
  <c r="AA8" i="76"/>
  <c r="AE7" i="76"/>
  <c r="AC7" i="76"/>
  <c r="AA7" i="76"/>
  <c r="AE6" i="76"/>
  <c r="AC6" i="76"/>
  <c r="AA6" i="76"/>
  <c r="AE5" i="76"/>
  <c r="AC5" i="76"/>
  <c r="AA5" i="76"/>
  <c r="AE4" i="76"/>
  <c r="AC4" i="76"/>
  <c r="AC128" i="77"/>
  <c r="AA128" i="77"/>
  <c r="AC127" i="77"/>
  <c r="AA127" i="77"/>
  <c r="AC125" i="77"/>
  <c r="AA125" i="77"/>
  <c r="AC124" i="77"/>
  <c r="AA124" i="77"/>
  <c r="AA122" i="77"/>
  <c r="AA121" i="77"/>
  <c r="AA120" i="77"/>
  <c r="AA118" i="77"/>
  <c r="AE115" i="77"/>
  <c r="AC115" i="77"/>
  <c r="AA115" i="77"/>
  <c r="AE114" i="77"/>
  <c r="AC114" i="77"/>
  <c r="AA114" i="77"/>
  <c r="AC111" i="77"/>
  <c r="AA111" i="77"/>
  <c r="AC110" i="77"/>
  <c r="AA110" i="77"/>
  <c r="AC109" i="77"/>
  <c r="AA109" i="77"/>
  <c r="AC108" i="77"/>
  <c r="AA108" i="77"/>
  <c r="AC105" i="77"/>
  <c r="AA105" i="77"/>
  <c r="AC104" i="77"/>
  <c r="AA104" i="77"/>
  <c r="AC42" i="77"/>
  <c r="AC41" i="77"/>
  <c r="AE38" i="77"/>
  <c r="AC38" i="77"/>
  <c r="AA38" i="77"/>
  <c r="AE37" i="77"/>
  <c r="AC37" i="77"/>
  <c r="AA37" i="77"/>
  <c r="AA34" i="77"/>
  <c r="AA33" i="77"/>
  <c r="AA32" i="77"/>
  <c r="AA31" i="77"/>
  <c r="AA30" i="77"/>
  <c r="AA29" i="77"/>
  <c r="AA28" i="77"/>
  <c r="AA27" i="77"/>
  <c r="AA26" i="77"/>
  <c r="AA25" i="77"/>
  <c r="AA24" i="77"/>
  <c r="AA23" i="77"/>
  <c r="AA22" i="77"/>
  <c r="AA21" i="77"/>
  <c r="AA20" i="77"/>
  <c r="AA19" i="77"/>
  <c r="AA18" i="77"/>
  <c r="AA17" i="77"/>
  <c r="AA16" i="77"/>
  <c r="AA15" i="77"/>
  <c r="AE9" i="77"/>
  <c r="AC9" i="77"/>
  <c r="AA9" i="77"/>
  <c r="AE8" i="77"/>
  <c r="AC8" i="77"/>
  <c r="AA8" i="77"/>
  <c r="AE7" i="77"/>
  <c r="AC7" i="77"/>
  <c r="AA7" i="77"/>
  <c r="AE6" i="77"/>
  <c r="AC6" i="77"/>
  <c r="AA6" i="77"/>
  <c r="AE5" i="77"/>
  <c r="AC5" i="77"/>
  <c r="AA5" i="77"/>
  <c r="AE4" i="77"/>
  <c r="AC4" i="77"/>
  <c r="AC128" i="78"/>
  <c r="AA128" i="78"/>
  <c r="AC127" i="78"/>
  <c r="AA127" i="78"/>
  <c r="AC125" i="78"/>
  <c r="AA125" i="78"/>
  <c r="AC124" i="78"/>
  <c r="AA124" i="78"/>
  <c r="AA122" i="78"/>
  <c r="AA121" i="78"/>
  <c r="AA120" i="78"/>
  <c r="AA118" i="78"/>
  <c r="AE115" i="78"/>
  <c r="AC115" i="78"/>
  <c r="AA115" i="78"/>
  <c r="AE114" i="78"/>
  <c r="AC114" i="78"/>
  <c r="AA114" i="78"/>
  <c r="AC111" i="78"/>
  <c r="AA111" i="78"/>
  <c r="AC110" i="78"/>
  <c r="AA110" i="78"/>
  <c r="AC109" i="78"/>
  <c r="AA109" i="78"/>
  <c r="AC108" i="78"/>
  <c r="AA108" i="78"/>
  <c r="AC105" i="78"/>
  <c r="AA105" i="78"/>
  <c r="AC104" i="78"/>
  <c r="AA104" i="78"/>
  <c r="AC42" i="78"/>
  <c r="AC41" i="78"/>
  <c r="AE38" i="78"/>
  <c r="AC38" i="78"/>
  <c r="AA38" i="78"/>
  <c r="AE37" i="78"/>
  <c r="AC37" i="78"/>
  <c r="AA37" i="78"/>
  <c r="AA34" i="78"/>
  <c r="AA33" i="78"/>
  <c r="AA32" i="78"/>
  <c r="AA31" i="78"/>
  <c r="AA30" i="78"/>
  <c r="AA29" i="78"/>
  <c r="AA28" i="78"/>
  <c r="AA27" i="78"/>
  <c r="AA26" i="78"/>
  <c r="AA25" i="78"/>
  <c r="AA24" i="78"/>
  <c r="AA23" i="78"/>
  <c r="AA22" i="78"/>
  <c r="AA21" i="78"/>
  <c r="AA20" i="78"/>
  <c r="AA19" i="78"/>
  <c r="AA18" i="78"/>
  <c r="AA17" i="78"/>
  <c r="AA16" i="78"/>
  <c r="AA15" i="78"/>
  <c r="AE9" i="78"/>
  <c r="AC9" i="78"/>
  <c r="AA9" i="78"/>
  <c r="AE8" i="78"/>
  <c r="AC8" i="78"/>
  <c r="AA8" i="78"/>
  <c r="AE7" i="78"/>
  <c r="AC7" i="78"/>
  <c r="AA7" i="78"/>
  <c r="AE6" i="78"/>
  <c r="AC6" i="78"/>
  <c r="AA6" i="78"/>
  <c r="AE5" i="78"/>
  <c r="AC5" i="78"/>
  <c r="AA5" i="78"/>
  <c r="AE4" i="78"/>
  <c r="AC4" i="78"/>
  <c r="AC128" i="79"/>
  <c r="AA128" i="79"/>
  <c r="AC127" i="79"/>
  <c r="AA127" i="79"/>
  <c r="AC125" i="79"/>
  <c r="AA125" i="79"/>
  <c r="AC124" i="79"/>
  <c r="AA124" i="79"/>
  <c r="AA122" i="79"/>
  <c r="AA121" i="79"/>
  <c r="AA120" i="79"/>
  <c r="AA118" i="79"/>
  <c r="AE115" i="79"/>
  <c r="AC115" i="79"/>
  <c r="AA115" i="79"/>
  <c r="AE114" i="79"/>
  <c r="AC114" i="79"/>
  <c r="AA114" i="79"/>
  <c r="AC111" i="79"/>
  <c r="AA111" i="79"/>
  <c r="AC110" i="79"/>
  <c r="AA110" i="79"/>
  <c r="AC109" i="79"/>
  <c r="AA109" i="79"/>
  <c r="AC108" i="79"/>
  <c r="AA108" i="79"/>
  <c r="AC105" i="79"/>
  <c r="AA105" i="79"/>
  <c r="AC104" i="79"/>
  <c r="AA104" i="79"/>
  <c r="AC42" i="79"/>
  <c r="AC41" i="79"/>
  <c r="AE38" i="79"/>
  <c r="AC38" i="79"/>
  <c r="AA38" i="79"/>
  <c r="AE37" i="79"/>
  <c r="AC37" i="79"/>
  <c r="AA37" i="79"/>
  <c r="AA34" i="79"/>
  <c r="AA33" i="79"/>
  <c r="AA32" i="79"/>
  <c r="AA31" i="79"/>
  <c r="AA30" i="79"/>
  <c r="AA29" i="79"/>
  <c r="AA28" i="79"/>
  <c r="AA27" i="79"/>
  <c r="AA26" i="79"/>
  <c r="AA25" i="79"/>
  <c r="AA24" i="79"/>
  <c r="AA23" i="79"/>
  <c r="AA22" i="79"/>
  <c r="AA21" i="79"/>
  <c r="AA20" i="79"/>
  <c r="AA19" i="79"/>
  <c r="AA18" i="79"/>
  <c r="AA17" i="79"/>
  <c r="AA16" i="79"/>
  <c r="AA15" i="79"/>
  <c r="AE9" i="79"/>
  <c r="AC9" i="79"/>
  <c r="AA9" i="79"/>
  <c r="AE8" i="79"/>
  <c r="AC8" i="79"/>
  <c r="AA8" i="79"/>
  <c r="AE7" i="79"/>
  <c r="AC7" i="79"/>
  <c r="AA7" i="79"/>
  <c r="AE6" i="79"/>
  <c r="AC6" i="79"/>
  <c r="AA6" i="79"/>
  <c r="AE5" i="79"/>
  <c r="AC5" i="79"/>
  <c r="AA5" i="79"/>
  <c r="AE4" i="79"/>
  <c r="AC4" i="79"/>
  <c r="AC128" i="80"/>
  <c r="AA128" i="80"/>
  <c r="AC127" i="80"/>
  <c r="AA127" i="80"/>
  <c r="AC125" i="80"/>
  <c r="AA125" i="80"/>
  <c r="AC124" i="80"/>
  <c r="AA124" i="80"/>
  <c r="AA122" i="80"/>
  <c r="AA121" i="80"/>
  <c r="AA120" i="80"/>
  <c r="AA118" i="80"/>
  <c r="AE115" i="80"/>
  <c r="AC115" i="80"/>
  <c r="AA115" i="80"/>
  <c r="AE114" i="80"/>
  <c r="AC114" i="80"/>
  <c r="AA114" i="80"/>
  <c r="AC111" i="80"/>
  <c r="AA111" i="80"/>
  <c r="AC110" i="80"/>
  <c r="AA110" i="80"/>
  <c r="AC109" i="80"/>
  <c r="AA109" i="80"/>
  <c r="AC108" i="80"/>
  <c r="AA108" i="80"/>
  <c r="AC105" i="80"/>
  <c r="AA105" i="80"/>
  <c r="AC104" i="80"/>
  <c r="AA104" i="80"/>
  <c r="AC42" i="80"/>
  <c r="AC41" i="80"/>
  <c r="AE38" i="80"/>
  <c r="AC38" i="80"/>
  <c r="AA38" i="80"/>
  <c r="AE37" i="80"/>
  <c r="AC37" i="80"/>
  <c r="AA37" i="80"/>
  <c r="AA34" i="80"/>
  <c r="AA33" i="80"/>
  <c r="AA32" i="80"/>
  <c r="AA31" i="80"/>
  <c r="AA30" i="80"/>
  <c r="AA29" i="80"/>
  <c r="AA28" i="80"/>
  <c r="AA27" i="80"/>
  <c r="AA26" i="80"/>
  <c r="AA25" i="80"/>
  <c r="AA24" i="80"/>
  <c r="AA23" i="80"/>
  <c r="AA22" i="80"/>
  <c r="AA21" i="80"/>
  <c r="AA20" i="80"/>
  <c r="AA19" i="80"/>
  <c r="AA18" i="80"/>
  <c r="AA17" i="80"/>
  <c r="AA16" i="80"/>
  <c r="AA15" i="80"/>
  <c r="AE9" i="80"/>
  <c r="AC9" i="80"/>
  <c r="AA9" i="80"/>
  <c r="AE8" i="80"/>
  <c r="AC8" i="80"/>
  <c r="AA8" i="80"/>
  <c r="AE7" i="80"/>
  <c r="AC7" i="80"/>
  <c r="AA7" i="80"/>
  <c r="AE6" i="80"/>
  <c r="AC6" i="80"/>
  <c r="AA6" i="80"/>
  <c r="AE5" i="80"/>
  <c r="AC5" i="80"/>
  <c r="AA5" i="80"/>
  <c r="AE4" i="80"/>
  <c r="AC4" i="80"/>
  <c r="AC128" i="81"/>
  <c r="AA128" i="81"/>
  <c r="AC127" i="81"/>
  <c r="AA127" i="81"/>
  <c r="AC125" i="81"/>
  <c r="AA125" i="81"/>
  <c r="AC124" i="81"/>
  <c r="AA124" i="81"/>
  <c r="AA122" i="81"/>
  <c r="AA121" i="81"/>
  <c r="AA120" i="81"/>
  <c r="AA118" i="81"/>
  <c r="AE115" i="81"/>
  <c r="AC115" i="81"/>
  <c r="AA115" i="81"/>
  <c r="AE114" i="81"/>
  <c r="AC114" i="81"/>
  <c r="AA114" i="81"/>
  <c r="AC111" i="81"/>
  <c r="AA111" i="81"/>
  <c r="AC110" i="81"/>
  <c r="AA110" i="81"/>
  <c r="AC109" i="81"/>
  <c r="AA109" i="81"/>
  <c r="AC108" i="81"/>
  <c r="AA108" i="81"/>
  <c r="AC105" i="81"/>
  <c r="AA105" i="81"/>
  <c r="AC104" i="81"/>
  <c r="AA104" i="81"/>
  <c r="AC42" i="81"/>
  <c r="AC41" i="81"/>
  <c r="AE38" i="81"/>
  <c r="AC38" i="81"/>
  <c r="AA38" i="81"/>
  <c r="AE37" i="81"/>
  <c r="AC37" i="81"/>
  <c r="AA37" i="81"/>
  <c r="AA34" i="81"/>
  <c r="AA33" i="81"/>
  <c r="AA32" i="81"/>
  <c r="AA31" i="81"/>
  <c r="AA30" i="81"/>
  <c r="AA29" i="81"/>
  <c r="AA28" i="81"/>
  <c r="AA27" i="81"/>
  <c r="AA26" i="81"/>
  <c r="AA25" i="81"/>
  <c r="AA24" i="81"/>
  <c r="AA23" i="81"/>
  <c r="AA22" i="81"/>
  <c r="AA21" i="81"/>
  <c r="AA20" i="81"/>
  <c r="AA19" i="81"/>
  <c r="AA18" i="81"/>
  <c r="AA17" i="81"/>
  <c r="AA16" i="81"/>
  <c r="AA15" i="81"/>
  <c r="AE9" i="81"/>
  <c r="AC9" i="81"/>
  <c r="AA9" i="81"/>
  <c r="AE8" i="81"/>
  <c r="AC8" i="81"/>
  <c r="AA8" i="81"/>
  <c r="AE7" i="81"/>
  <c r="AC7" i="81"/>
  <c r="AA7" i="81"/>
  <c r="AE6" i="81"/>
  <c r="AC6" i="81"/>
  <c r="AA6" i="81"/>
  <c r="AE5" i="81"/>
  <c r="AC5" i="81"/>
  <c r="AA5" i="81"/>
  <c r="AE4" i="81"/>
  <c r="AC4" i="81"/>
  <c r="AC128" i="82"/>
  <c r="AA128" i="82"/>
  <c r="AC127" i="82"/>
  <c r="AA127" i="82"/>
  <c r="AC125" i="82"/>
  <c r="AA125" i="82"/>
  <c r="AC124" i="82"/>
  <c r="AA124" i="82"/>
  <c r="AA122" i="82"/>
  <c r="AA121" i="82"/>
  <c r="AA120" i="82"/>
  <c r="AA118" i="82"/>
  <c r="AE115" i="82"/>
  <c r="AC115" i="82"/>
  <c r="AA115" i="82"/>
  <c r="AE114" i="82"/>
  <c r="AC114" i="82"/>
  <c r="AA114" i="82"/>
  <c r="AC111" i="82"/>
  <c r="AA111" i="82"/>
  <c r="AC110" i="82"/>
  <c r="AA110" i="82"/>
  <c r="AC109" i="82"/>
  <c r="AA109" i="82"/>
  <c r="AC108" i="82"/>
  <c r="AA108" i="82"/>
  <c r="AC105" i="82"/>
  <c r="AA105" i="82"/>
  <c r="AC104" i="82"/>
  <c r="AA104" i="82"/>
  <c r="AC42" i="82"/>
  <c r="AC41" i="82"/>
  <c r="AE38" i="82"/>
  <c r="AC38" i="82"/>
  <c r="AA38" i="82"/>
  <c r="AE37" i="82"/>
  <c r="AC37" i="82"/>
  <c r="AA37" i="82"/>
  <c r="AA34" i="82"/>
  <c r="AA33" i="82"/>
  <c r="AA32" i="82"/>
  <c r="AA31" i="82"/>
  <c r="AA30" i="82"/>
  <c r="AA29" i="82"/>
  <c r="AA28" i="82"/>
  <c r="AA27" i="82"/>
  <c r="AA26" i="82"/>
  <c r="AA25" i="82"/>
  <c r="AA24" i="82"/>
  <c r="AA23" i="82"/>
  <c r="AA22" i="82"/>
  <c r="AA21" i="82"/>
  <c r="AA20" i="82"/>
  <c r="AA19" i="82"/>
  <c r="AA18" i="82"/>
  <c r="AA17" i="82"/>
  <c r="AA16" i="82"/>
  <c r="AA15" i="82"/>
  <c r="AE9" i="82"/>
  <c r="AC9" i="82"/>
  <c r="AA9" i="82"/>
  <c r="AE8" i="82"/>
  <c r="AC8" i="82"/>
  <c r="AA8" i="82"/>
  <c r="AE7" i="82"/>
  <c r="AC7" i="82"/>
  <c r="AA7" i="82"/>
  <c r="AE6" i="82"/>
  <c r="AC6" i="82"/>
  <c r="AA6" i="82"/>
  <c r="AE5" i="82"/>
  <c r="AC5" i="82"/>
  <c r="AA5" i="82"/>
  <c r="AE4" i="82"/>
  <c r="AC4" i="82"/>
  <c r="AC128" i="83"/>
  <c r="AA128" i="83"/>
  <c r="AC127" i="83"/>
  <c r="AA127" i="83"/>
  <c r="AC125" i="83"/>
  <c r="AA125" i="83"/>
  <c r="AC124" i="83"/>
  <c r="AA124" i="83"/>
  <c r="AA122" i="83"/>
  <c r="AA121" i="83"/>
  <c r="AA120" i="83"/>
  <c r="AA118" i="83"/>
  <c r="AE115" i="83"/>
  <c r="AC115" i="83"/>
  <c r="AA115" i="83"/>
  <c r="AE114" i="83"/>
  <c r="AC114" i="83"/>
  <c r="AA114" i="83"/>
  <c r="AC111" i="83"/>
  <c r="AA111" i="83"/>
  <c r="AC110" i="83"/>
  <c r="AA110" i="83"/>
  <c r="AC109" i="83"/>
  <c r="AA109" i="83"/>
  <c r="AC108" i="83"/>
  <c r="AA108" i="83"/>
  <c r="AC105" i="83"/>
  <c r="AA105" i="83"/>
  <c r="AC104" i="83"/>
  <c r="AA104" i="83"/>
  <c r="AC42" i="83"/>
  <c r="AC41" i="83"/>
  <c r="AE38" i="83"/>
  <c r="AC38" i="83"/>
  <c r="AA38" i="83"/>
  <c r="AE37" i="83"/>
  <c r="AC37" i="83"/>
  <c r="AA37" i="83"/>
  <c r="AA34" i="83"/>
  <c r="AA33" i="83"/>
  <c r="AA32" i="83"/>
  <c r="AA31" i="83"/>
  <c r="AA30" i="83"/>
  <c r="AA29" i="83"/>
  <c r="AA28" i="83"/>
  <c r="AA27" i="83"/>
  <c r="AA26" i="83"/>
  <c r="AA25" i="83"/>
  <c r="AA24" i="83"/>
  <c r="AA23" i="83"/>
  <c r="AA22" i="83"/>
  <c r="AA21" i="83"/>
  <c r="AA20" i="83"/>
  <c r="AA19" i="83"/>
  <c r="AA18" i="83"/>
  <c r="AA17" i="83"/>
  <c r="AA16" i="83"/>
  <c r="AA15" i="83"/>
  <c r="AE9" i="83"/>
  <c r="AC9" i="83"/>
  <c r="AA9" i="83"/>
  <c r="AE8" i="83"/>
  <c r="AC8" i="83"/>
  <c r="AA8" i="83"/>
  <c r="AE7" i="83"/>
  <c r="AC7" i="83"/>
  <c r="AA7" i="83"/>
  <c r="AE6" i="83"/>
  <c r="AC6" i="83"/>
  <c r="AA6" i="83"/>
  <c r="AE5" i="83"/>
  <c r="AC5" i="83"/>
  <c r="AA5" i="83"/>
  <c r="AE4" i="83"/>
  <c r="AC4" i="83"/>
  <c r="AC128" i="84"/>
  <c r="AA128" i="84"/>
  <c r="AC127" i="84"/>
  <c r="AA127" i="84"/>
  <c r="AC125" i="84"/>
  <c r="AA125" i="84"/>
  <c r="AC124" i="84"/>
  <c r="AA124" i="84"/>
  <c r="AA122" i="84"/>
  <c r="AA121" i="84"/>
  <c r="AA120" i="84"/>
  <c r="AA118" i="84"/>
  <c r="AE115" i="84"/>
  <c r="AC115" i="84"/>
  <c r="AA115" i="84"/>
  <c r="AE114" i="84"/>
  <c r="AC114" i="84"/>
  <c r="AA114" i="84"/>
  <c r="AC111" i="84"/>
  <c r="AA111" i="84"/>
  <c r="AC110" i="84"/>
  <c r="AA110" i="84"/>
  <c r="AC109" i="84"/>
  <c r="AA109" i="84"/>
  <c r="AC108" i="84"/>
  <c r="AA108" i="84"/>
  <c r="AC105" i="84"/>
  <c r="AA105" i="84"/>
  <c r="AC104" i="84"/>
  <c r="AA104" i="84"/>
  <c r="AC42" i="84"/>
  <c r="AC41" i="84"/>
  <c r="AE38" i="84"/>
  <c r="AC38" i="84"/>
  <c r="AA38" i="84"/>
  <c r="AE37" i="84"/>
  <c r="AC37" i="84"/>
  <c r="AA37" i="84"/>
  <c r="AA34" i="84"/>
  <c r="AA33" i="84"/>
  <c r="AA32" i="84"/>
  <c r="AA31" i="84"/>
  <c r="AA30" i="84"/>
  <c r="AA29" i="84"/>
  <c r="AA28" i="84"/>
  <c r="AA27" i="84"/>
  <c r="AA26" i="84"/>
  <c r="AA25" i="84"/>
  <c r="AA24" i="84"/>
  <c r="AA23" i="84"/>
  <c r="AA22" i="84"/>
  <c r="AA21" i="84"/>
  <c r="AA20" i="84"/>
  <c r="AA19" i="84"/>
  <c r="AA18" i="84"/>
  <c r="AA17" i="84"/>
  <c r="AA16" i="84"/>
  <c r="AA15" i="84"/>
  <c r="AE9" i="84"/>
  <c r="AC9" i="84"/>
  <c r="AA9" i="84"/>
  <c r="AE8" i="84"/>
  <c r="AC8" i="84"/>
  <c r="AA8" i="84"/>
  <c r="AE7" i="84"/>
  <c r="AC7" i="84"/>
  <c r="AA7" i="84"/>
  <c r="AE6" i="84"/>
  <c r="AC6" i="84"/>
  <c r="AA6" i="84"/>
  <c r="AE5" i="84"/>
  <c r="AC5" i="84"/>
  <c r="AA5" i="84"/>
  <c r="AE4" i="84"/>
  <c r="AC4" i="84"/>
  <c r="AC128" i="85"/>
  <c r="AA128" i="85"/>
  <c r="AC127" i="85"/>
  <c r="AA127" i="85"/>
  <c r="AC125" i="85"/>
  <c r="AA125" i="85"/>
  <c r="AC124" i="85"/>
  <c r="AA124" i="85"/>
  <c r="AA122" i="85"/>
  <c r="AA121" i="85"/>
  <c r="AA120" i="85"/>
  <c r="AA118" i="85"/>
  <c r="AE115" i="85"/>
  <c r="AC115" i="85"/>
  <c r="AA115" i="85"/>
  <c r="AE114" i="85"/>
  <c r="AC114" i="85"/>
  <c r="AA114" i="85"/>
  <c r="AC111" i="85"/>
  <c r="AA111" i="85"/>
  <c r="AC110" i="85"/>
  <c r="AA110" i="85"/>
  <c r="AC109" i="85"/>
  <c r="AA109" i="85"/>
  <c r="AC108" i="85"/>
  <c r="AA108" i="85"/>
  <c r="AC105" i="85"/>
  <c r="AA105" i="85"/>
  <c r="AC104" i="85"/>
  <c r="AA104" i="85"/>
  <c r="AC42" i="85"/>
  <c r="AC41" i="85"/>
  <c r="AE38" i="85"/>
  <c r="AC38" i="85"/>
  <c r="AA38" i="85"/>
  <c r="AE37" i="85"/>
  <c r="AC37" i="85"/>
  <c r="AA37" i="85"/>
  <c r="AA34" i="85"/>
  <c r="AA33" i="85"/>
  <c r="AA32" i="85"/>
  <c r="AA31" i="85"/>
  <c r="AA30" i="85"/>
  <c r="AA29" i="85"/>
  <c r="AA28" i="85"/>
  <c r="AA27" i="85"/>
  <c r="AA26" i="85"/>
  <c r="AA25" i="85"/>
  <c r="AA24" i="85"/>
  <c r="AA23" i="85"/>
  <c r="AA22" i="85"/>
  <c r="AA21" i="85"/>
  <c r="AA20" i="85"/>
  <c r="AA19" i="85"/>
  <c r="AA18" i="85"/>
  <c r="AA17" i="85"/>
  <c r="AA16" i="85"/>
  <c r="AA15" i="85"/>
  <c r="AE9" i="85"/>
  <c r="AC9" i="85"/>
  <c r="AA9" i="85"/>
  <c r="AE8" i="85"/>
  <c r="AC8" i="85"/>
  <c r="AA8" i="85"/>
  <c r="AE7" i="85"/>
  <c r="AC7" i="85"/>
  <c r="AA7" i="85"/>
  <c r="AE6" i="85"/>
  <c r="AC6" i="85"/>
  <c r="AA6" i="85"/>
  <c r="AE5" i="85"/>
  <c r="AC5" i="85"/>
  <c r="AA5" i="85"/>
  <c r="AE4" i="85"/>
  <c r="AC4" i="85"/>
  <c r="AC128" i="86"/>
  <c r="AA128" i="86"/>
  <c r="AC127" i="86"/>
  <c r="AA127" i="86"/>
  <c r="AC125" i="86"/>
  <c r="AA125" i="86"/>
  <c r="AC124" i="86"/>
  <c r="AA124" i="86"/>
  <c r="AA122" i="86"/>
  <c r="AA121" i="86"/>
  <c r="AA120" i="86"/>
  <c r="AA118" i="86"/>
  <c r="AE115" i="86"/>
  <c r="AC115" i="86"/>
  <c r="AA115" i="86"/>
  <c r="AE114" i="86"/>
  <c r="AC114" i="86"/>
  <c r="AA114" i="86"/>
  <c r="AC111" i="86"/>
  <c r="AA111" i="86"/>
  <c r="AC110" i="86"/>
  <c r="AA110" i="86"/>
  <c r="AC109" i="86"/>
  <c r="AA109" i="86"/>
  <c r="AC108" i="86"/>
  <c r="AA108" i="86"/>
  <c r="AC105" i="86"/>
  <c r="AA105" i="86"/>
  <c r="AC104" i="86"/>
  <c r="AA104" i="86"/>
  <c r="AC42" i="86"/>
  <c r="AC41" i="86"/>
  <c r="AE38" i="86"/>
  <c r="AC38" i="86"/>
  <c r="AA38" i="86"/>
  <c r="AE37" i="86"/>
  <c r="AC37" i="86"/>
  <c r="AA37" i="86"/>
  <c r="AA34" i="86"/>
  <c r="AA33" i="86"/>
  <c r="AA32" i="86"/>
  <c r="AA31" i="86"/>
  <c r="AA30" i="86"/>
  <c r="AA29" i="86"/>
  <c r="AA28" i="86"/>
  <c r="AA27" i="86"/>
  <c r="AA26" i="86"/>
  <c r="AA25" i="86"/>
  <c r="AA24" i="86"/>
  <c r="AA23" i="86"/>
  <c r="AA22" i="86"/>
  <c r="AA21" i="86"/>
  <c r="AA20" i="86"/>
  <c r="AA19" i="86"/>
  <c r="AA18" i="86"/>
  <c r="AA17" i="86"/>
  <c r="AA16" i="86"/>
  <c r="AA15" i="86"/>
  <c r="AE9" i="86"/>
  <c r="AC9" i="86"/>
  <c r="AA9" i="86"/>
  <c r="AE8" i="86"/>
  <c r="AC8" i="86"/>
  <c r="AA8" i="86"/>
  <c r="AE7" i="86"/>
  <c r="AC7" i="86"/>
  <c r="AA7" i="86"/>
  <c r="AE6" i="86"/>
  <c r="AC6" i="86"/>
  <c r="AA6" i="86"/>
  <c r="AE5" i="86"/>
  <c r="AC5" i="86"/>
  <c r="AA5" i="86"/>
  <c r="AE4" i="86"/>
  <c r="AC4" i="86"/>
  <c r="AC128" i="87"/>
  <c r="AA128" i="87"/>
  <c r="AC127" i="87"/>
  <c r="AA127" i="87"/>
  <c r="AC125" i="87"/>
  <c r="AA125" i="87"/>
  <c r="AC124" i="87"/>
  <c r="AA124" i="87"/>
  <c r="AA122" i="87"/>
  <c r="AA121" i="87"/>
  <c r="AA120" i="87"/>
  <c r="AA118" i="87"/>
  <c r="AE115" i="87"/>
  <c r="AC115" i="87"/>
  <c r="AA115" i="87"/>
  <c r="AE114" i="87"/>
  <c r="AC114" i="87"/>
  <c r="AA114" i="87"/>
  <c r="AC111" i="87"/>
  <c r="AA111" i="87"/>
  <c r="AC110" i="87"/>
  <c r="AA110" i="87"/>
  <c r="AC109" i="87"/>
  <c r="AA109" i="87"/>
  <c r="AC108" i="87"/>
  <c r="AA108" i="87"/>
  <c r="AC105" i="87"/>
  <c r="AA105" i="87"/>
  <c r="AC104" i="87"/>
  <c r="AA104" i="87"/>
  <c r="AC42" i="87"/>
  <c r="AC41" i="87"/>
  <c r="AE38" i="87"/>
  <c r="AC38" i="87"/>
  <c r="AA38" i="87"/>
  <c r="AE37" i="87"/>
  <c r="AC37" i="87"/>
  <c r="AA37" i="87"/>
  <c r="AA34" i="87"/>
  <c r="AA33" i="87"/>
  <c r="AA32" i="87"/>
  <c r="AA31" i="87"/>
  <c r="AA30" i="87"/>
  <c r="AA29" i="87"/>
  <c r="AA28" i="87"/>
  <c r="AA27" i="87"/>
  <c r="AA26" i="87"/>
  <c r="AA25" i="87"/>
  <c r="AA24" i="87"/>
  <c r="AA23" i="87"/>
  <c r="AA22" i="87"/>
  <c r="AA21" i="87"/>
  <c r="AA20" i="87"/>
  <c r="AA19" i="87"/>
  <c r="AA18" i="87"/>
  <c r="AA17" i="87"/>
  <c r="AA16" i="87"/>
  <c r="AA15" i="87"/>
  <c r="AE9" i="87"/>
  <c r="AC9" i="87"/>
  <c r="AA9" i="87"/>
  <c r="AE8" i="87"/>
  <c r="AC8" i="87"/>
  <c r="AA8" i="87"/>
  <c r="AE7" i="87"/>
  <c r="AC7" i="87"/>
  <c r="AA7" i="87"/>
  <c r="AE6" i="87"/>
  <c r="AC6" i="87"/>
  <c r="AA6" i="87"/>
  <c r="AE5" i="87"/>
  <c r="AC5" i="87"/>
  <c r="AA5" i="87"/>
  <c r="AE4" i="87"/>
  <c r="AC4" i="87"/>
  <c r="AC128" i="88"/>
  <c r="AA128" i="88"/>
  <c r="AC127" i="88"/>
  <c r="AA127" i="88"/>
  <c r="AC125" i="88"/>
  <c r="AA125" i="88"/>
  <c r="AC124" i="88"/>
  <c r="AA124" i="88"/>
  <c r="AA122" i="88"/>
  <c r="AA121" i="88"/>
  <c r="AA120" i="88"/>
  <c r="AA118" i="88"/>
  <c r="AE115" i="88"/>
  <c r="AC115" i="88"/>
  <c r="AA115" i="88"/>
  <c r="AE114" i="88"/>
  <c r="AC114" i="88"/>
  <c r="AA114" i="88"/>
  <c r="AC111" i="88"/>
  <c r="AA111" i="88"/>
  <c r="AC110" i="88"/>
  <c r="AA110" i="88"/>
  <c r="AC109" i="88"/>
  <c r="AA109" i="88"/>
  <c r="AC108" i="88"/>
  <c r="AA108" i="88"/>
  <c r="AC105" i="88"/>
  <c r="AA105" i="88"/>
  <c r="AC104" i="88"/>
  <c r="AA104" i="88"/>
  <c r="AC42" i="88"/>
  <c r="AC41" i="88"/>
  <c r="AE38" i="88"/>
  <c r="AC38" i="88"/>
  <c r="AA38" i="88"/>
  <c r="AE37" i="88"/>
  <c r="AC37" i="88"/>
  <c r="AA37" i="88"/>
  <c r="AA34" i="88"/>
  <c r="AA33" i="88"/>
  <c r="AA32" i="88"/>
  <c r="AA31" i="88"/>
  <c r="AA30" i="88"/>
  <c r="AA29" i="88"/>
  <c r="AA28" i="88"/>
  <c r="AA27" i="88"/>
  <c r="AA26" i="88"/>
  <c r="AA25" i="88"/>
  <c r="AA24" i="88"/>
  <c r="AA23" i="88"/>
  <c r="AA22" i="88"/>
  <c r="AA21" i="88"/>
  <c r="AA20" i="88"/>
  <c r="AA19" i="88"/>
  <c r="AA18" i="88"/>
  <c r="AA17" i="88"/>
  <c r="AA16" i="88"/>
  <c r="AA15" i="88"/>
  <c r="AE9" i="88"/>
  <c r="AC9" i="88"/>
  <c r="AA9" i="88"/>
  <c r="AE8" i="88"/>
  <c r="AC8" i="88"/>
  <c r="AA8" i="88"/>
  <c r="AE7" i="88"/>
  <c r="AC7" i="88"/>
  <c r="AA7" i="88"/>
  <c r="AE6" i="88"/>
  <c r="AC6" i="88"/>
  <c r="AA6" i="88"/>
  <c r="AE5" i="88"/>
  <c r="AC5" i="88"/>
  <c r="AA5" i="88"/>
  <c r="AE4" i="88"/>
  <c r="AC4" i="88"/>
  <c r="AC128" i="89"/>
  <c r="AA128" i="89"/>
  <c r="AC127" i="89"/>
  <c r="AA127" i="89"/>
  <c r="AC125" i="89"/>
  <c r="AA125" i="89"/>
  <c r="AC124" i="89"/>
  <c r="AA124" i="89"/>
  <c r="AA122" i="89"/>
  <c r="AA121" i="89"/>
  <c r="AA120" i="89"/>
  <c r="AA118" i="89"/>
  <c r="AE115" i="89"/>
  <c r="AC115" i="89"/>
  <c r="AA115" i="89"/>
  <c r="AE114" i="89"/>
  <c r="AC114" i="89"/>
  <c r="AA114" i="89"/>
  <c r="AC111" i="89"/>
  <c r="AA111" i="89"/>
  <c r="AC110" i="89"/>
  <c r="AA110" i="89"/>
  <c r="AC109" i="89"/>
  <c r="AA109" i="89"/>
  <c r="AC108" i="89"/>
  <c r="AA108" i="89"/>
  <c r="AC105" i="89"/>
  <c r="AA105" i="89"/>
  <c r="AC104" i="89"/>
  <c r="AA104" i="89"/>
  <c r="AC42" i="89"/>
  <c r="AC41" i="89"/>
  <c r="AE38" i="89"/>
  <c r="AC38" i="89"/>
  <c r="AA38" i="89"/>
  <c r="AE37" i="89"/>
  <c r="AC37" i="89"/>
  <c r="AA37" i="89"/>
  <c r="AA34" i="89"/>
  <c r="AA33" i="89"/>
  <c r="AA32" i="89"/>
  <c r="AA31" i="89"/>
  <c r="AA30" i="89"/>
  <c r="AA29" i="89"/>
  <c r="AA28" i="89"/>
  <c r="AA27" i="89"/>
  <c r="AA26" i="89"/>
  <c r="AA25" i="89"/>
  <c r="AA24" i="89"/>
  <c r="AA23" i="89"/>
  <c r="AA22" i="89"/>
  <c r="AA21" i="89"/>
  <c r="AA20" i="89"/>
  <c r="AA19" i="89"/>
  <c r="AA18" i="89"/>
  <c r="AA17" i="89"/>
  <c r="AA16" i="89"/>
  <c r="AA15" i="89"/>
  <c r="AE9" i="89"/>
  <c r="AC9" i="89"/>
  <c r="AA9" i="89"/>
  <c r="AE8" i="89"/>
  <c r="AC8" i="89"/>
  <c r="AA8" i="89"/>
  <c r="AE7" i="89"/>
  <c r="AC7" i="89"/>
  <c r="AA7" i="89"/>
  <c r="AE6" i="89"/>
  <c r="AC6" i="89"/>
  <c r="AA6" i="89"/>
  <c r="AE5" i="89"/>
  <c r="AC5" i="89"/>
  <c r="AA5" i="89"/>
  <c r="AE4" i="89"/>
  <c r="AC4" i="89"/>
  <c r="AC128" i="90"/>
  <c r="AA128" i="90"/>
  <c r="AC127" i="90"/>
  <c r="AA127" i="90"/>
  <c r="AC125" i="90"/>
  <c r="AA125" i="90"/>
  <c r="AC124" i="90"/>
  <c r="AA124" i="90"/>
  <c r="AA122" i="90"/>
  <c r="AA121" i="90"/>
  <c r="AA120" i="90"/>
  <c r="AA118" i="90"/>
  <c r="AE115" i="90"/>
  <c r="AC115" i="90"/>
  <c r="AA115" i="90"/>
  <c r="AE114" i="90"/>
  <c r="AC114" i="90"/>
  <c r="AA114" i="90"/>
  <c r="AC111" i="90"/>
  <c r="AA111" i="90"/>
  <c r="AC110" i="90"/>
  <c r="AA110" i="90"/>
  <c r="AC109" i="90"/>
  <c r="AA109" i="90"/>
  <c r="AC108" i="90"/>
  <c r="AA108" i="90"/>
  <c r="AC105" i="90"/>
  <c r="AA105" i="90"/>
  <c r="AC104" i="90"/>
  <c r="AA104" i="90"/>
  <c r="AC42" i="90"/>
  <c r="AC41" i="90"/>
  <c r="AE38" i="90"/>
  <c r="AC38" i="90"/>
  <c r="AA38" i="90"/>
  <c r="AE37" i="90"/>
  <c r="AC37" i="90"/>
  <c r="AA37" i="90"/>
  <c r="AA34" i="90"/>
  <c r="AA33" i="90"/>
  <c r="AA32" i="90"/>
  <c r="AA31" i="90"/>
  <c r="AA30" i="90"/>
  <c r="AA29" i="90"/>
  <c r="AA28" i="90"/>
  <c r="AA27" i="90"/>
  <c r="AA26" i="90"/>
  <c r="AA25" i="90"/>
  <c r="AA24" i="90"/>
  <c r="AA23" i="90"/>
  <c r="AA22" i="90"/>
  <c r="AA21" i="90"/>
  <c r="AA20" i="90"/>
  <c r="AA19" i="90"/>
  <c r="AA18" i="90"/>
  <c r="AA17" i="90"/>
  <c r="AA16" i="90"/>
  <c r="AA15" i="90"/>
  <c r="AE9" i="90"/>
  <c r="AC9" i="90"/>
  <c r="AA9" i="90"/>
  <c r="AE8" i="90"/>
  <c r="AC8" i="90"/>
  <c r="AA8" i="90"/>
  <c r="AE7" i="90"/>
  <c r="AC7" i="90"/>
  <c r="AA7" i="90"/>
  <c r="AE6" i="90"/>
  <c r="AC6" i="90"/>
  <c r="AA6" i="90"/>
  <c r="AE5" i="90"/>
  <c r="AC5" i="90"/>
  <c r="AA5" i="90"/>
  <c r="AE4" i="90"/>
  <c r="AC4" i="90"/>
  <c r="AC128" i="91"/>
  <c r="AA128" i="91"/>
  <c r="AC127" i="91"/>
  <c r="AA127" i="91"/>
  <c r="AC125" i="91"/>
  <c r="AA125" i="91"/>
  <c r="AC124" i="91"/>
  <c r="AA124" i="91"/>
  <c r="AA122" i="91"/>
  <c r="AA121" i="91"/>
  <c r="AA120" i="91"/>
  <c r="AA118" i="91"/>
  <c r="AE115" i="91"/>
  <c r="AC115" i="91"/>
  <c r="AA115" i="91"/>
  <c r="AE114" i="91"/>
  <c r="AC114" i="91"/>
  <c r="AA114" i="91"/>
  <c r="AC111" i="91"/>
  <c r="AA111" i="91"/>
  <c r="AC110" i="91"/>
  <c r="AA110" i="91"/>
  <c r="AC109" i="91"/>
  <c r="AA109" i="91"/>
  <c r="AC108" i="91"/>
  <c r="AA108" i="91"/>
  <c r="AC105" i="91"/>
  <c r="AA105" i="91"/>
  <c r="AC104" i="91"/>
  <c r="AA104" i="91"/>
  <c r="AC42" i="91"/>
  <c r="AC41" i="91"/>
  <c r="AE38" i="91"/>
  <c r="AC38" i="91"/>
  <c r="AA38" i="91"/>
  <c r="AE37" i="91"/>
  <c r="AC37" i="91"/>
  <c r="AA37" i="91"/>
  <c r="AA34" i="91"/>
  <c r="AA33" i="91"/>
  <c r="AA32" i="91"/>
  <c r="AA31" i="91"/>
  <c r="AA30" i="91"/>
  <c r="AA29" i="91"/>
  <c r="AA28" i="91"/>
  <c r="AA27" i="91"/>
  <c r="AA26" i="91"/>
  <c r="AA25" i="91"/>
  <c r="AA24" i="91"/>
  <c r="AA23" i="91"/>
  <c r="AA22" i="91"/>
  <c r="AA21" i="91"/>
  <c r="AA20" i="91"/>
  <c r="AA19" i="91"/>
  <c r="AA18" i="91"/>
  <c r="AA17" i="91"/>
  <c r="AA16" i="91"/>
  <c r="AA15" i="91"/>
  <c r="AE9" i="91"/>
  <c r="AC9" i="91"/>
  <c r="AA9" i="91"/>
  <c r="AE8" i="91"/>
  <c r="AC8" i="91"/>
  <c r="AA8" i="91"/>
  <c r="AE7" i="91"/>
  <c r="AC7" i="91"/>
  <c r="AA7" i="91"/>
  <c r="AE6" i="91"/>
  <c r="AC6" i="91"/>
  <c r="AA6" i="91"/>
  <c r="AE5" i="91"/>
  <c r="AC5" i="91"/>
  <c r="AA5" i="91"/>
  <c r="AE4" i="91"/>
  <c r="AC4" i="91"/>
  <c r="AC128" i="92"/>
  <c r="AA128" i="92"/>
  <c r="AC127" i="92"/>
  <c r="AA127" i="92"/>
  <c r="AC125" i="92"/>
  <c r="AA125" i="92"/>
  <c r="AC124" i="92"/>
  <c r="AA124" i="92"/>
  <c r="AA122" i="92"/>
  <c r="AA121" i="92"/>
  <c r="AA120" i="92"/>
  <c r="AA118" i="92"/>
  <c r="AE115" i="92"/>
  <c r="AC115" i="92"/>
  <c r="AA115" i="92"/>
  <c r="AE114" i="92"/>
  <c r="AC114" i="92"/>
  <c r="AA114" i="92"/>
  <c r="AC111" i="92"/>
  <c r="AA111" i="92"/>
  <c r="AC110" i="92"/>
  <c r="AA110" i="92"/>
  <c r="AC109" i="92"/>
  <c r="AA109" i="92"/>
  <c r="AC108" i="92"/>
  <c r="AA108" i="92"/>
  <c r="AC105" i="92"/>
  <c r="AA105" i="92"/>
  <c r="AC104" i="92"/>
  <c r="AA104" i="92"/>
  <c r="AC42" i="92"/>
  <c r="AC41" i="92"/>
  <c r="AE38" i="92"/>
  <c r="AC38" i="92"/>
  <c r="AA38" i="92"/>
  <c r="AE37" i="92"/>
  <c r="AC37" i="92"/>
  <c r="AA37" i="92"/>
  <c r="AA34" i="92"/>
  <c r="AA33" i="92"/>
  <c r="AA32" i="92"/>
  <c r="AA31" i="92"/>
  <c r="AA30" i="92"/>
  <c r="AA29" i="92"/>
  <c r="AA28" i="92"/>
  <c r="AA27" i="92"/>
  <c r="AA26" i="92"/>
  <c r="AA25" i="92"/>
  <c r="AA24" i="92"/>
  <c r="AA23" i="92"/>
  <c r="AA22" i="92"/>
  <c r="AA21" i="92"/>
  <c r="AA20" i="92"/>
  <c r="AA19" i="92"/>
  <c r="AA18" i="92"/>
  <c r="AA17" i="92"/>
  <c r="AA16" i="92"/>
  <c r="AA15" i="92"/>
  <c r="AE9" i="92"/>
  <c r="AC9" i="92"/>
  <c r="AA9" i="92"/>
  <c r="AE8" i="92"/>
  <c r="AC8" i="92"/>
  <c r="AA8" i="92"/>
  <c r="AE7" i="92"/>
  <c r="AC7" i="92"/>
  <c r="AA7" i="92"/>
  <c r="AE6" i="92"/>
  <c r="AC6" i="92"/>
  <c r="AA6" i="92"/>
  <c r="AE5" i="92"/>
  <c r="AC5" i="92"/>
  <c r="AA5" i="92"/>
  <c r="AE4" i="92"/>
  <c r="AC4" i="92"/>
  <c r="AC128" i="93"/>
  <c r="AA128" i="93"/>
  <c r="AC127" i="93"/>
  <c r="AA127" i="93"/>
  <c r="AC125" i="93"/>
  <c r="AA125" i="93"/>
  <c r="AC124" i="93"/>
  <c r="AA124" i="93"/>
  <c r="AA122" i="93"/>
  <c r="AA121" i="93"/>
  <c r="AA120" i="93"/>
  <c r="AA118" i="93"/>
  <c r="AE115" i="93"/>
  <c r="AC115" i="93"/>
  <c r="AA115" i="93"/>
  <c r="AE114" i="93"/>
  <c r="AC114" i="93"/>
  <c r="AA114" i="93"/>
  <c r="AC111" i="93"/>
  <c r="AA111" i="93"/>
  <c r="AC110" i="93"/>
  <c r="AA110" i="93"/>
  <c r="AC109" i="93"/>
  <c r="AA109" i="93"/>
  <c r="AC108" i="93"/>
  <c r="AA108" i="93"/>
  <c r="AC105" i="93"/>
  <c r="AA105" i="93"/>
  <c r="AC104" i="93"/>
  <c r="AA104" i="93"/>
  <c r="AC42" i="93"/>
  <c r="AC41" i="93"/>
  <c r="AE38" i="93"/>
  <c r="AC38" i="93"/>
  <c r="AA38" i="93"/>
  <c r="AE37" i="93"/>
  <c r="AC37" i="93"/>
  <c r="AA37" i="93"/>
  <c r="AA34" i="93"/>
  <c r="AA33" i="93"/>
  <c r="AA32" i="93"/>
  <c r="AA31" i="93"/>
  <c r="AA30" i="93"/>
  <c r="AA29" i="93"/>
  <c r="AA28" i="93"/>
  <c r="AA27" i="93"/>
  <c r="AA26" i="93"/>
  <c r="AA25" i="93"/>
  <c r="AA24" i="93"/>
  <c r="AA23" i="93"/>
  <c r="AA22" i="93"/>
  <c r="AA21" i="93"/>
  <c r="AA20" i="93"/>
  <c r="AA19" i="93"/>
  <c r="AA18" i="93"/>
  <c r="AA17" i="93"/>
  <c r="AA16" i="93"/>
  <c r="AA15" i="93"/>
  <c r="AE9" i="93"/>
  <c r="AC9" i="93"/>
  <c r="AA9" i="93"/>
  <c r="AE8" i="93"/>
  <c r="AC8" i="93"/>
  <c r="AA8" i="93"/>
  <c r="AE7" i="93"/>
  <c r="AC7" i="93"/>
  <c r="AA7" i="93"/>
  <c r="AE6" i="93"/>
  <c r="AC6" i="93"/>
  <c r="AA6" i="93"/>
  <c r="AE5" i="93"/>
  <c r="AC5" i="93"/>
  <c r="AA5" i="93"/>
  <c r="AE4" i="93"/>
  <c r="AC4" i="93"/>
  <c r="AC128" i="94"/>
  <c r="AA128" i="94"/>
  <c r="AC127" i="94"/>
  <c r="AA127" i="94"/>
  <c r="AC125" i="94"/>
  <c r="AA125" i="94"/>
  <c r="AC124" i="94"/>
  <c r="AA124" i="94"/>
  <c r="AA122" i="94"/>
  <c r="AA121" i="94"/>
  <c r="AA120" i="94"/>
  <c r="AA118" i="94"/>
  <c r="AE115" i="94"/>
  <c r="AC115" i="94"/>
  <c r="AA115" i="94"/>
  <c r="AE114" i="94"/>
  <c r="AC114" i="94"/>
  <c r="AA114" i="94"/>
  <c r="AC111" i="94"/>
  <c r="AA111" i="94"/>
  <c r="AC110" i="94"/>
  <c r="AA110" i="94"/>
  <c r="AC109" i="94"/>
  <c r="AA109" i="94"/>
  <c r="AC108" i="94"/>
  <c r="AA108" i="94"/>
  <c r="AC105" i="94"/>
  <c r="AA105" i="94"/>
  <c r="AC104" i="94"/>
  <c r="AA104" i="94"/>
  <c r="AC42" i="94"/>
  <c r="AC41" i="94"/>
  <c r="AE38" i="94"/>
  <c r="AC38" i="94"/>
  <c r="AA38" i="94"/>
  <c r="AE37" i="94"/>
  <c r="AC37" i="94"/>
  <c r="AA37" i="94"/>
  <c r="AA34" i="94"/>
  <c r="AA33" i="94"/>
  <c r="AA32" i="94"/>
  <c r="AA31" i="94"/>
  <c r="AA30" i="94"/>
  <c r="AA29" i="94"/>
  <c r="AA28" i="94"/>
  <c r="AA27" i="94"/>
  <c r="AA26" i="94"/>
  <c r="AA25" i="94"/>
  <c r="AA24" i="94"/>
  <c r="AA23" i="94"/>
  <c r="AA22" i="94"/>
  <c r="AA21" i="94"/>
  <c r="AA20" i="94"/>
  <c r="AA19" i="94"/>
  <c r="AA18" i="94"/>
  <c r="AA17" i="94"/>
  <c r="AA16" i="94"/>
  <c r="AA15" i="94"/>
  <c r="AE9" i="94"/>
  <c r="AC9" i="94"/>
  <c r="AA9" i="94"/>
  <c r="AE8" i="94"/>
  <c r="AC8" i="94"/>
  <c r="AA8" i="94"/>
  <c r="AE7" i="94"/>
  <c r="AC7" i="94"/>
  <c r="AA7" i="94"/>
  <c r="AE6" i="94"/>
  <c r="AC6" i="94"/>
  <c r="AA6" i="94"/>
  <c r="AE5" i="94"/>
  <c r="AC5" i="94"/>
  <c r="AA5" i="94"/>
  <c r="AE4" i="94"/>
  <c r="AC4" i="94"/>
  <c r="AC128" i="25"/>
  <c r="AA128" i="25"/>
  <c r="AC127" i="25"/>
  <c r="AA127" i="25"/>
  <c r="AC125" i="25"/>
  <c r="AA125" i="25"/>
  <c r="AC124" i="25"/>
  <c r="AA124" i="25"/>
  <c r="AA122" i="25"/>
  <c r="AA121" i="25"/>
  <c r="AA120" i="25"/>
  <c r="AA118" i="25"/>
  <c r="AE115" i="25"/>
  <c r="AC115" i="25"/>
  <c r="AA115" i="25"/>
  <c r="AE114" i="25"/>
  <c r="AC114" i="25"/>
  <c r="AA114" i="25"/>
  <c r="AC111" i="25"/>
  <c r="AA111" i="25"/>
  <c r="AC110" i="25"/>
  <c r="AA110" i="25"/>
  <c r="AC109" i="25"/>
  <c r="AA109" i="25"/>
  <c r="AC108" i="25"/>
  <c r="AA108" i="25"/>
  <c r="AC105" i="25"/>
  <c r="AA105" i="25"/>
  <c r="AC104" i="25"/>
  <c r="AA104" i="25"/>
  <c r="AC42" i="25"/>
  <c r="AC41" i="25"/>
  <c r="AE38" i="25"/>
  <c r="AC38" i="25"/>
  <c r="AA38" i="25"/>
  <c r="AE37" i="25"/>
  <c r="AC37" i="25"/>
  <c r="AA37" i="25"/>
  <c r="AA34" i="25"/>
  <c r="AA33" i="25"/>
  <c r="AA32" i="25"/>
  <c r="AA31" i="25"/>
  <c r="AA30" i="25"/>
  <c r="AA29" i="25"/>
  <c r="AA28" i="25"/>
  <c r="AA27" i="25"/>
  <c r="AA26" i="25"/>
  <c r="AA25" i="25"/>
  <c r="AA24" i="25"/>
  <c r="AA23" i="25"/>
  <c r="AA22" i="25"/>
  <c r="AA21" i="25"/>
  <c r="AA20" i="25"/>
  <c r="AA19" i="25"/>
  <c r="AA18" i="25"/>
  <c r="AA17" i="25"/>
  <c r="AA16" i="25"/>
  <c r="AA15" i="25"/>
  <c r="AE9" i="25"/>
  <c r="AC9" i="25"/>
  <c r="AA9" i="25"/>
  <c r="AE8" i="25"/>
  <c r="AC8" i="25"/>
  <c r="AA8" i="25"/>
  <c r="AE7" i="25"/>
  <c r="AC7" i="25"/>
  <c r="AA7" i="25"/>
  <c r="AE6" i="25"/>
  <c r="AC6" i="25"/>
  <c r="AA6" i="25"/>
  <c r="AE5" i="25"/>
  <c r="AC5" i="25"/>
  <c r="AA5" i="25"/>
  <c r="AE4" i="25"/>
  <c r="AC4" i="25"/>
  <c r="O94" i="94"/>
  <c r="N94" i="94"/>
  <c r="M94" i="94"/>
  <c r="L94" i="94"/>
  <c r="K94" i="94"/>
  <c r="G94" i="94"/>
  <c r="F94" i="94"/>
  <c r="E94" i="94"/>
  <c r="D94" i="94"/>
  <c r="C94" i="94"/>
  <c r="O93" i="94"/>
  <c r="N93" i="94"/>
  <c r="M93" i="94"/>
  <c r="L93" i="94"/>
  <c r="K93" i="94"/>
  <c r="G93" i="94"/>
  <c r="F93" i="94"/>
  <c r="E93" i="94"/>
  <c r="D93" i="94"/>
  <c r="C93" i="94"/>
  <c r="O92" i="94"/>
  <c r="N92" i="94"/>
  <c r="M92" i="94"/>
  <c r="L92" i="94"/>
  <c r="J92" i="94"/>
  <c r="G92" i="94"/>
  <c r="F92" i="94"/>
  <c r="E92" i="94"/>
  <c r="D92" i="94"/>
  <c r="C92" i="94"/>
  <c r="O91" i="94"/>
  <c r="N91" i="94"/>
  <c r="M91" i="94"/>
  <c r="L91" i="94"/>
  <c r="J91" i="94"/>
  <c r="G91" i="94"/>
  <c r="F91" i="94"/>
  <c r="E91" i="94"/>
  <c r="D91" i="94"/>
  <c r="C91" i="94"/>
  <c r="O90" i="94"/>
  <c r="N90" i="94"/>
  <c r="M90" i="94"/>
  <c r="L90" i="94"/>
  <c r="J90" i="94"/>
  <c r="G90" i="94"/>
  <c r="F90" i="94"/>
  <c r="E90" i="94"/>
  <c r="D90" i="94"/>
  <c r="C90" i="94"/>
  <c r="O89" i="94"/>
  <c r="N89" i="94"/>
  <c r="M89" i="94"/>
  <c r="L89" i="94"/>
  <c r="J89" i="94"/>
  <c r="G89" i="94"/>
  <c r="F89" i="94"/>
  <c r="E89" i="94"/>
  <c r="D89" i="94"/>
  <c r="C89" i="94"/>
  <c r="O88" i="94"/>
  <c r="N88" i="94"/>
  <c r="M88" i="94"/>
  <c r="L88" i="94"/>
  <c r="J88" i="94"/>
  <c r="G88" i="94"/>
  <c r="F88" i="94"/>
  <c r="E88" i="94"/>
  <c r="D88" i="94"/>
  <c r="C88" i="94"/>
  <c r="O87" i="94"/>
  <c r="N87" i="94"/>
  <c r="M87" i="94"/>
  <c r="L87" i="94"/>
  <c r="J87" i="94"/>
  <c r="G87" i="94"/>
  <c r="F87" i="94"/>
  <c r="E87" i="94"/>
  <c r="D87" i="94"/>
  <c r="C87" i="94"/>
  <c r="O86" i="94"/>
  <c r="N86" i="94"/>
  <c r="M86" i="94"/>
  <c r="L86" i="94"/>
  <c r="J86" i="94"/>
  <c r="G86" i="94"/>
  <c r="F86" i="94"/>
  <c r="E86" i="94"/>
  <c r="D86" i="94"/>
  <c r="C86" i="94"/>
  <c r="O85" i="94"/>
  <c r="N85" i="94"/>
  <c r="M85" i="94"/>
  <c r="L85" i="94"/>
  <c r="J85" i="94"/>
  <c r="G85" i="94"/>
  <c r="F85" i="94"/>
  <c r="E85" i="94"/>
  <c r="D85" i="94"/>
  <c r="C85" i="94"/>
  <c r="S1" i="94"/>
  <c r="C82" i="94"/>
  <c r="A31" i="94"/>
  <c r="O15" i="94"/>
  <c r="D15" i="94"/>
  <c r="O14" i="94"/>
  <c r="D14" i="94"/>
  <c r="O13" i="94"/>
  <c r="D13" i="94"/>
  <c r="O12" i="94"/>
  <c r="D12" i="94"/>
  <c r="O11" i="94"/>
  <c r="O10" i="94"/>
  <c r="D10" i="94"/>
  <c r="O9" i="94"/>
  <c r="D9" i="94"/>
  <c r="O8" i="94"/>
  <c r="A7" i="94"/>
  <c r="A4" i="94"/>
  <c r="A2" i="94"/>
  <c r="Y1" i="94"/>
  <c r="A64" i="94"/>
  <c r="O94" i="93"/>
  <c r="N94" i="93"/>
  <c r="M94" i="93"/>
  <c r="L94" i="93"/>
  <c r="K94" i="93"/>
  <c r="G94" i="93"/>
  <c r="F94" i="93"/>
  <c r="E94" i="93"/>
  <c r="D94" i="93"/>
  <c r="C94" i="93"/>
  <c r="O93" i="93"/>
  <c r="N93" i="93"/>
  <c r="M93" i="93"/>
  <c r="L93" i="93"/>
  <c r="K93" i="93"/>
  <c r="G93" i="93"/>
  <c r="F93" i="93"/>
  <c r="E93" i="93"/>
  <c r="D93" i="93"/>
  <c r="C93" i="93"/>
  <c r="O92" i="93"/>
  <c r="N92" i="93"/>
  <c r="M92" i="93"/>
  <c r="L92" i="93"/>
  <c r="J92" i="93"/>
  <c r="G92" i="93"/>
  <c r="F92" i="93"/>
  <c r="E92" i="93"/>
  <c r="D92" i="93"/>
  <c r="C92" i="93"/>
  <c r="O91" i="93"/>
  <c r="N91" i="93"/>
  <c r="M91" i="93"/>
  <c r="L91" i="93"/>
  <c r="J91" i="93"/>
  <c r="G91" i="93"/>
  <c r="F91" i="93"/>
  <c r="E91" i="93"/>
  <c r="D91" i="93"/>
  <c r="C91" i="93"/>
  <c r="O90" i="93"/>
  <c r="N90" i="93"/>
  <c r="M90" i="93"/>
  <c r="L90" i="93"/>
  <c r="J90" i="93"/>
  <c r="G90" i="93"/>
  <c r="F90" i="93"/>
  <c r="E90" i="93"/>
  <c r="D90" i="93"/>
  <c r="C90" i="93"/>
  <c r="O89" i="93"/>
  <c r="N89" i="93"/>
  <c r="M89" i="93"/>
  <c r="L89" i="93"/>
  <c r="J89" i="93"/>
  <c r="G89" i="93"/>
  <c r="F89" i="93"/>
  <c r="E89" i="93"/>
  <c r="D89" i="93"/>
  <c r="C89" i="93"/>
  <c r="O88" i="93"/>
  <c r="N88" i="93"/>
  <c r="M88" i="93"/>
  <c r="L88" i="93"/>
  <c r="J88" i="93"/>
  <c r="G88" i="93"/>
  <c r="F88" i="93"/>
  <c r="E88" i="93"/>
  <c r="D88" i="93"/>
  <c r="C88" i="93"/>
  <c r="O87" i="93"/>
  <c r="N87" i="93"/>
  <c r="M87" i="93"/>
  <c r="L87" i="93"/>
  <c r="J87" i="93"/>
  <c r="G87" i="93"/>
  <c r="F87" i="93"/>
  <c r="E87" i="93"/>
  <c r="D87" i="93"/>
  <c r="C87" i="93"/>
  <c r="O86" i="93"/>
  <c r="N86" i="93"/>
  <c r="M86" i="93"/>
  <c r="L86" i="93"/>
  <c r="J86" i="93"/>
  <c r="G86" i="93"/>
  <c r="F86" i="93"/>
  <c r="E86" i="93"/>
  <c r="D86" i="93"/>
  <c r="C86" i="93"/>
  <c r="O85" i="93"/>
  <c r="N85" i="93"/>
  <c r="M85" i="93"/>
  <c r="L85" i="93"/>
  <c r="J85" i="93"/>
  <c r="G85" i="93"/>
  <c r="F85" i="93"/>
  <c r="E85" i="93"/>
  <c r="D85" i="93"/>
  <c r="C85" i="93"/>
  <c r="A31" i="93"/>
  <c r="O15" i="93"/>
  <c r="D15" i="93"/>
  <c r="O14" i="93"/>
  <c r="D14" i="93"/>
  <c r="O13" i="93"/>
  <c r="D13" i="93"/>
  <c r="O12" i="93"/>
  <c r="D12" i="93"/>
  <c r="O11" i="93"/>
  <c r="O10" i="93"/>
  <c r="D10" i="93"/>
  <c r="O9" i="93"/>
  <c r="D9" i="93"/>
  <c r="O8" i="93"/>
  <c r="A7" i="93"/>
  <c r="A4" i="93"/>
  <c r="A2" i="93"/>
  <c r="Y1" i="93"/>
  <c r="S1" i="93"/>
  <c r="A64" i="93"/>
  <c r="O94" i="92"/>
  <c r="N94" i="92"/>
  <c r="M94" i="92"/>
  <c r="L94" i="92"/>
  <c r="K94" i="92"/>
  <c r="G94" i="92"/>
  <c r="F94" i="92"/>
  <c r="E94" i="92"/>
  <c r="D94" i="92"/>
  <c r="C94" i="92"/>
  <c r="O93" i="92"/>
  <c r="N93" i="92"/>
  <c r="M93" i="92"/>
  <c r="L93" i="92"/>
  <c r="K93" i="92"/>
  <c r="G93" i="92"/>
  <c r="F93" i="92"/>
  <c r="E93" i="92"/>
  <c r="D93" i="92"/>
  <c r="C93" i="92"/>
  <c r="O92" i="92"/>
  <c r="N92" i="92"/>
  <c r="M92" i="92"/>
  <c r="L92" i="92"/>
  <c r="J92" i="92"/>
  <c r="G92" i="92"/>
  <c r="F92" i="92"/>
  <c r="E92" i="92"/>
  <c r="D92" i="92"/>
  <c r="C92" i="92"/>
  <c r="O91" i="92"/>
  <c r="N91" i="92"/>
  <c r="M91" i="92"/>
  <c r="L91" i="92"/>
  <c r="J91" i="92"/>
  <c r="G91" i="92"/>
  <c r="F91" i="92"/>
  <c r="E91" i="92"/>
  <c r="D91" i="92"/>
  <c r="C91" i="92"/>
  <c r="O90" i="92"/>
  <c r="N90" i="92"/>
  <c r="M90" i="92"/>
  <c r="L90" i="92"/>
  <c r="J90" i="92"/>
  <c r="G90" i="92"/>
  <c r="F90" i="92"/>
  <c r="E90" i="92"/>
  <c r="D90" i="92"/>
  <c r="C90" i="92"/>
  <c r="O89" i="92"/>
  <c r="N89" i="92"/>
  <c r="M89" i="92"/>
  <c r="L89" i="92"/>
  <c r="J89" i="92"/>
  <c r="G89" i="92"/>
  <c r="F89" i="92"/>
  <c r="E89" i="92"/>
  <c r="D89" i="92"/>
  <c r="C89" i="92"/>
  <c r="O88" i="92"/>
  <c r="N88" i="92"/>
  <c r="M88" i="92"/>
  <c r="L88" i="92"/>
  <c r="J88" i="92"/>
  <c r="G88" i="92"/>
  <c r="F88" i="92"/>
  <c r="E88" i="92"/>
  <c r="D88" i="92"/>
  <c r="C88" i="92"/>
  <c r="O87" i="92"/>
  <c r="N87" i="92"/>
  <c r="M87" i="92"/>
  <c r="L87" i="92"/>
  <c r="J87" i="92"/>
  <c r="G87" i="92"/>
  <c r="F87" i="92"/>
  <c r="E87" i="92"/>
  <c r="D87" i="92"/>
  <c r="C87" i="92"/>
  <c r="O86" i="92"/>
  <c r="N86" i="92"/>
  <c r="M86" i="92"/>
  <c r="L86" i="92"/>
  <c r="J86" i="92"/>
  <c r="G86" i="92"/>
  <c r="F86" i="92"/>
  <c r="E86" i="92"/>
  <c r="D86" i="92"/>
  <c r="C86" i="92"/>
  <c r="O85" i="92"/>
  <c r="N85" i="92"/>
  <c r="M85" i="92"/>
  <c r="L85" i="92"/>
  <c r="J85" i="92"/>
  <c r="G85" i="92"/>
  <c r="F85" i="92"/>
  <c r="E85" i="92"/>
  <c r="D85" i="92"/>
  <c r="C85" i="92"/>
  <c r="A31" i="92"/>
  <c r="O15" i="92"/>
  <c r="D15" i="92"/>
  <c r="O14" i="92"/>
  <c r="D14" i="92"/>
  <c r="O13" i="92"/>
  <c r="D13" i="92"/>
  <c r="O12" i="92"/>
  <c r="D12" i="92"/>
  <c r="O11" i="92"/>
  <c r="O10" i="92"/>
  <c r="D10" i="92"/>
  <c r="O9" i="92"/>
  <c r="D9" i="92"/>
  <c r="O8" i="92"/>
  <c r="A7" i="92"/>
  <c r="A4" i="92"/>
  <c r="A2" i="92"/>
  <c r="Y1" i="92"/>
  <c r="S1" i="92"/>
  <c r="A64" i="92"/>
  <c r="O94" i="91"/>
  <c r="N94" i="91"/>
  <c r="M94" i="91"/>
  <c r="L94" i="91"/>
  <c r="K94" i="91"/>
  <c r="G94" i="91"/>
  <c r="F94" i="91"/>
  <c r="E94" i="91"/>
  <c r="D94" i="91"/>
  <c r="C94" i="91"/>
  <c r="O93" i="91"/>
  <c r="N93" i="91"/>
  <c r="M93" i="91"/>
  <c r="L93" i="91"/>
  <c r="K93" i="91"/>
  <c r="G93" i="91"/>
  <c r="F93" i="91"/>
  <c r="E93" i="91"/>
  <c r="D93" i="91"/>
  <c r="C93" i="91"/>
  <c r="O92" i="91"/>
  <c r="N92" i="91"/>
  <c r="M92" i="91"/>
  <c r="L92" i="91"/>
  <c r="J92" i="91"/>
  <c r="G92" i="91"/>
  <c r="F92" i="91"/>
  <c r="E92" i="91"/>
  <c r="D92" i="91"/>
  <c r="C92" i="91"/>
  <c r="O91" i="91"/>
  <c r="N91" i="91"/>
  <c r="M91" i="91"/>
  <c r="L91" i="91"/>
  <c r="J91" i="91"/>
  <c r="G91" i="91"/>
  <c r="F91" i="91"/>
  <c r="E91" i="91"/>
  <c r="D91" i="91"/>
  <c r="C91" i="91"/>
  <c r="O90" i="91"/>
  <c r="N90" i="91"/>
  <c r="M90" i="91"/>
  <c r="L90" i="91"/>
  <c r="J90" i="91"/>
  <c r="G90" i="91"/>
  <c r="F90" i="91"/>
  <c r="E90" i="91"/>
  <c r="D90" i="91"/>
  <c r="C90" i="91"/>
  <c r="O89" i="91"/>
  <c r="N89" i="91"/>
  <c r="M89" i="91"/>
  <c r="L89" i="91"/>
  <c r="J89" i="91"/>
  <c r="G89" i="91"/>
  <c r="F89" i="91"/>
  <c r="E89" i="91"/>
  <c r="D89" i="91"/>
  <c r="C89" i="91"/>
  <c r="O88" i="91"/>
  <c r="N88" i="91"/>
  <c r="M88" i="91"/>
  <c r="L88" i="91"/>
  <c r="J88" i="91"/>
  <c r="G88" i="91"/>
  <c r="F88" i="91"/>
  <c r="E88" i="91"/>
  <c r="D88" i="91"/>
  <c r="C88" i="91"/>
  <c r="O87" i="91"/>
  <c r="N87" i="91"/>
  <c r="M87" i="91"/>
  <c r="L87" i="91"/>
  <c r="J87" i="91"/>
  <c r="G87" i="91"/>
  <c r="F87" i="91"/>
  <c r="E87" i="91"/>
  <c r="D87" i="91"/>
  <c r="C87" i="91"/>
  <c r="O86" i="91"/>
  <c r="N86" i="91"/>
  <c r="M86" i="91"/>
  <c r="L86" i="91"/>
  <c r="J86" i="91"/>
  <c r="G86" i="91"/>
  <c r="F86" i="91"/>
  <c r="E86" i="91"/>
  <c r="D86" i="91"/>
  <c r="C86" i="91"/>
  <c r="O85" i="91"/>
  <c r="N85" i="91"/>
  <c r="M85" i="91"/>
  <c r="L85" i="91"/>
  <c r="J85" i="91"/>
  <c r="G85" i="91"/>
  <c r="F85" i="91"/>
  <c r="E85" i="91"/>
  <c r="D85" i="91"/>
  <c r="C85" i="91"/>
  <c r="A31" i="91"/>
  <c r="O15" i="91"/>
  <c r="D15" i="91"/>
  <c r="O14" i="91"/>
  <c r="D14" i="91"/>
  <c r="O13" i="91"/>
  <c r="D13" i="91"/>
  <c r="O12" i="91"/>
  <c r="D12" i="91"/>
  <c r="O11" i="91"/>
  <c r="O10" i="91"/>
  <c r="D10" i="91"/>
  <c r="O9" i="91"/>
  <c r="D9" i="91"/>
  <c r="O8" i="91"/>
  <c r="A7" i="91"/>
  <c r="A4" i="91"/>
  <c r="A2" i="91"/>
  <c r="Y1" i="91"/>
  <c r="S1" i="91"/>
  <c r="A64" i="91"/>
  <c r="O94" i="90"/>
  <c r="N94" i="90"/>
  <c r="M94" i="90"/>
  <c r="L94" i="90"/>
  <c r="K94" i="90"/>
  <c r="G94" i="90"/>
  <c r="F94" i="90"/>
  <c r="E94" i="90"/>
  <c r="D94" i="90"/>
  <c r="C94" i="90"/>
  <c r="O93" i="90"/>
  <c r="N93" i="90"/>
  <c r="M93" i="90"/>
  <c r="L93" i="90"/>
  <c r="K93" i="90"/>
  <c r="G93" i="90"/>
  <c r="F93" i="90"/>
  <c r="E93" i="90"/>
  <c r="D93" i="90"/>
  <c r="C93" i="90"/>
  <c r="O92" i="90"/>
  <c r="N92" i="90"/>
  <c r="M92" i="90"/>
  <c r="L92" i="90"/>
  <c r="J92" i="90"/>
  <c r="G92" i="90"/>
  <c r="F92" i="90"/>
  <c r="E92" i="90"/>
  <c r="D92" i="90"/>
  <c r="C92" i="90"/>
  <c r="O91" i="90"/>
  <c r="N91" i="90"/>
  <c r="M91" i="90"/>
  <c r="L91" i="90"/>
  <c r="J91" i="90"/>
  <c r="G91" i="90"/>
  <c r="F91" i="90"/>
  <c r="E91" i="90"/>
  <c r="D91" i="90"/>
  <c r="C91" i="90"/>
  <c r="O90" i="90"/>
  <c r="N90" i="90"/>
  <c r="M90" i="90"/>
  <c r="L90" i="90"/>
  <c r="J90" i="90"/>
  <c r="G90" i="90"/>
  <c r="F90" i="90"/>
  <c r="E90" i="90"/>
  <c r="D90" i="90"/>
  <c r="C90" i="90"/>
  <c r="O89" i="90"/>
  <c r="N89" i="90"/>
  <c r="M89" i="90"/>
  <c r="L89" i="90"/>
  <c r="J89" i="90"/>
  <c r="G89" i="90"/>
  <c r="F89" i="90"/>
  <c r="E89" i="90"/>
  <c r="D89" i="90"/>
  <c r="C89" i="90"/>
  <c r="O88" i="90"/>
  <c r="N88" i="90"/>
  <c r="M88" i="90"/>
  <c r="L88" i="90"/>
  <c r="J88" i="90"/>
  <c r="G88" i="90"/>
  <c r="F88" i="90"/>
  <c r="E88" i="90"/>
  <c r="D88" i="90"/>
  <c r="C88" i="90"/>
  <c r="O87" i="90"/>
  <c r="N87" i="90"/>
  <c r="M87" i="90"/>
  <c r="L87" i="90"/>
  <c r="J87" i="90"/>
  <c r="G87" i="90"/>
  <c r="F87" i="90"/>
  <c r="E87" i="90"/>
  <c r="D87" i="90"/>
  <c r="C87" i="90"/>
  <c r="O86" i="90"/>
  <c r="N86" i="90"/>
  <c r="M86" i="90"/>
  <c r="L86" i="90"/>
  <c r="J86" i="90"/>
  <c r="G86" i="90"/>
  <c r="F86" i="90"/>
  <c r="E86" i="90"/>
  <c r="D86" i="90"/>
  <c r="C86" i="90"/>
  <c r="O85" i="90"/>
  <c r="N85" i="90"/>
  <c r="M85" i="90"/>
  <c r="L85" i="90"/>
  <c r="J85" i="90"/>
  <c r="G85" i="90"/>
  <c r="F85" i="90"/>
  <c r="E85" i="90"/>
  <c r="D85" i="90"/>
  <c r="C85" i="90"/>
  <c r="A31" i="90"/>
  <c r="O15" i="90"/>
  <c r="D15" i="90"/>
  <c r="O14" i="90"/>
  <c r="D14" i="90"/>
  <c r="O13" i="90"/>
  <c r="D13" i="90"/>
  <c r="O12" i="90"/>
  <c r="D12" i="90"/>
  <c r="O11" i="90"/>
  <c r="O10" i="90"/>
  <c r="D10" i="90"/>
  <c r="O9" i="90"/>
  <c r="D9" i="90"/>
  <c r="O8" i="90"/>
  <c r="A7" i="90"/>
  <c r="A4" i="90"/>
  <c r="A2" i="90"/>
  <c r="Y1" i="90"/>
  <c r="S1" i="90"/>
  <c r="A64" i="90"/>
  <c r="O94" i="89"/>
  <c r="N94" i="89"/>
  <c r="M94" i="89"/>
  <c r="L94" i="89"/>
  <c r="K94" i="89"/>
  <c r="G94" i="89"/>
  <c r="F94" i="89"/>
  <c r="E94" i="89"/>
  <c r="D94" i="89"/>
  <c r="C94" i="89"/>
  <c r="O93" i="89"/>
  <c r="N93" i="89"/>
  <c r="M93" i="89"/>
  <c r="L93" i="89"/>
  <c r="K93" i="89"/>
  <c r="G93" i="89"/>
  <c r="F93" i="89"/>
  <c r="E93" i="89"/>
  <c r="D93" i="89"/>
  <c r="C93" i="89"/>
  <c r="O92" i="89"/>
  <c r="N92" i="89"/>
  <c r="M92" i="89"/>
  <c r="L92" i="89"/>
  <c r="J92" i="89"/>
  <c r="G92" i="89"/>
  <c r="F92" i="89"/>
  <c r="E92" i="89"/>
  <c r="D92" i="89"/>
  <c r="C92" i="89"/>
  <c r="O91" i="89"/>
  <c r="N91" i="89"/>
  <c r="M91" i="89"/>
  <c r="L91" i="89"/>
  <c r="J91" i="89"/>
  <c r="G91" i="89"/>
  <c r="F91" i="89"/>
  <c r="E91" i="89"/>
  <c r="D91" i="89"/>
  <c r="C91" i="89"/>
  <c r="O90" i="89"/>
  <c r="N90" i="89"/>
  <c r="M90" i="89"/>
  <c r="L90" i="89"/>
  <c r="J90" i="89"/>
  <c r="G90" i="89"/>
  <c r="F90" i="89"/>
  <c r="E90" i="89"/>
  <c r="D90" i="89"/>
  <c r="C90" i="89"/>
  <c r="O89" i="89"/>
  <c r="N89" i="89"/>
  <c r="M89" i="89"/>
  <c r="L89" i="89"/>
  <c r="J89" i="89"/>
  <c r="G89" i="89"/>
  <c r="F89" i="89"/>
  <c r="E89" i="89"/>
  <c r="D89" i="89"/>
  <c r="C89" i="89"/>
  <c r="O88" i="89"/>
  <c r="N88" i="89"/>
  <c r="M88" i="89"/>
  <c r="L88" i="89"/>
  <c r="J88" i="89"/>
  <c r="G88" i="89"/>
  <c r="F88" i="89"/>
  <c r="E88" i="89"/>
  <c r="D88" i="89"/>
  <c r="C88" i="89"/>
  <c r="O87" i="89"/>
  <c r="N87" i="89"/>
  <c r="M87" i="89"/>
  <c r="L87" i="89"/>
  <c r="J87" i="89"/>
  <c r="G87" i="89"/>
  <c r="F87" i="89"/>
  <c r="E87" i="89"/>
  <c r="D87" i="89"/>
  <c r="C87" i="89"/>
  <c r="O86" i="89"/>
  <c r="N86" i="89"/>
  <c r="M86" i="89"/>
  <c r="L86" i="89"/>
  <c r="J86" i="89"/>
  <c r="G86" i="89"/>
  <c r="F86" i="89"/>
  <c r="E86" i="89"/>
  <c r="D86" i="89"/>
  <c r="C86" i="89"/>
  <c r="O85" i="89"/>
  <c r="N85" i="89"/>
  <c r="M85" i="89"/>
  <c r="L85" i="89"/>
  <c r="J85" i="89"/>
  <c r="G85" i="89"/>
  <c r="F85" i="89"/>
  <c r="E85" i="89"/>
  <c r="D85" i="89"/>
  <c r="C85" i="89"/>
  <c r="A31" i="89"/>
  <c r="O15" i="89"/>
  <c r="D15" i="89"/>
  <c r="O14" i="89"/>
  <c r="D14" i="89"/>
  <c r="O13" i="89"/>
  <c r="D13" i="89"/>
  <c r="O12" i="89"/>
  <c r="D12" i="89"/>
  <c r="O11" i="89"/>
  <c r="O10" i="89"/>
  <c r="D10" i="89"/>
  <c r="O9" i="89"/>
  <c r="D9" i="89"/>
  <c r="O8" i="89"/>
  <c r="A7" i="89"/>
  <c r="A4" i="89"/>
  <c r="A2" i="89"/>
  <c r="Y1" i="89"/>
  <c r="S1" i="89"/>
  <c r="A64" i="89"/>
  <c r="O94" i="88"/>
  <c r="N94" i="88"/>
  <c r="M94" i="88"/>
  <c r="L94" i="88"/>
  <c r="K94" i="88"/>
  <c r="G94" i="88"/>
  <c r="F94" i="88"/>
  <c r="E94" i="88"/>
  <c r="D94" i="88"/>
  <c r="C94" i="88"/>
  <c r="O93" i="88"/>
  <c r="N93" i="88"/>
  <c r="M93" i="88"/>
  <c r="L93" i="88"/>
  <c r="K93" i="88"/>
  <c r="G93" i="88"/>
  <c r="F93" i="88"/>
  <c r="E93" i="88"/>
  <c r="D93" i="88"/>
  <c r="C93" i="88"/>
  <c r="O92" i="88"/>
  <c r="N92" i="88"/>
  <c r="M92" i="88"/>
  <c r="L92" i="88"/>
  <c r="J92" i="88"/>
  <c r="G92" i="88"/>
  <c r="F92" i="88"/>
  <c r="E92" i="88"/>
  <c r="D92" i="88"/>
  <c r="C92" i="88"/>
  <c r="O91" i="88"/>
  <c r="N91" i="88"/>
  <c r="M91" i="88"/>
  <c r="L91" i="88"/>
  <c r="J91" i="88"/>
  <c r="G91" i="88"/>
  <c r="F91" i="88"/>
  <c r="E91" i="88"/>
  <c r="D91" i="88"/>
  <c r="C91" i="88"/>
  <c r="O90" i="88"/>
  <c r="N90" i="88"/>
  <c r="M90" i="88"/>
  <c r="L90" i="88"/>
  <c r="J90" i="88"/>
  <c r="G90" i="88"/>
  <c r="F90" i="88"/>
  <c r="E90" i="88"/>
  <c r="D90" i="88"/>
  <c r="C90" i="88"/>
  <c r="O89" i="88"/>
  <c r="N89" i="88"/>
  <c r="M89" i="88"/>
  <c r="L89" i="88"/>
  <c r="J89" i="88"/>
  <c r="G89" i="88"/>
  <c r="F89" i="88"/>
  <c r="E89" i="88"/>
  <c r="D89" i="88"/>
  <c r="C89" i="88"/>
  <c r="O88" i="88"/>
  <c r="N88" i="88"/>
  <c r="M88" i="88"/>
  <c r="L88" i="88"/>
  <c r="J88" i="88"/>
  <c r="G88" i="88"/>
  <c r="F88" i="88"/>
  <c r="E88" i="88"/>
  <c r="D88" i="88"/>
  <c r="C88" i="88"/>
  <c r="O87" i="88"/>
  <c r="N87" i="88"/>
  <c r="M87" i="88"/>
  <c r="L87" i="88"/>
  <c r="J87" i="88"/>
  <c r="G87" i="88"/>
  <c r="F87" i="88"/>
  <c r="E87" i="88"/>
  <c r="D87" i="88"/>
  <c r="C87" i="88"/>
  <c r="O86" i="88"/>
  <c r="N86" i="88"/>
  <c r="M86" i="88"/>
  <c r="L86" i="88"/>
  <c r="J86" i="88"/>
  <c r="G86" i="88"/>
  <c r="F86" i="88"/>
  <c r="E86" i="88"/>
  <c r="D86" i="88"/>
  <c r="C86" i="88"/>
  <c r="O85" i="88"/>
  <c r="N85" i="88"/>
  <c r="M85" i="88"/>
  <c r="L85" i="88"/>
  <c r="J85" i="88"/>
  <c r="G85" i="88"/>
  <c r="F85" i="88"/>
  <c r="E85" i="88"/>
  <c r="D85" i="88"/>
  <c r="C85" i="88"/>
  <c r="A31" i="88"/>
  <c r="O15" i="88"/>
  <c r="D15" i="88"/>
  <c r="O14" i="88"/>
  <c r="D14" i="88"/>
  <c r="O13" i="88"/>
  <c r="D13" i="88"/>
  <c r="O12" i="88"/>
  <c r="D12" i="88"/>
  <c r="O11" i="88"/>
  <c r="O10" i="88"/>
  <c r="D10" i="88"/>
  <c r="O9" i="88"/>
  <c r="D9" i="88"/>
  <c r="O8" i="88"/>
  <c r="A7" i="88"/>
  <c r="A4" i="88"/>
  <c r="A2" i="88"/>
  <c r="Y1" i="88"/>
  <c r="S1" i="88"/>
  <c r="A64" i="88"/>
  <c r="O94" i="87"/>
  <c r="N94" i="87"/>
  <c r="M94" i="87"/>
  <c r="L94" i="87"/>
  <c r="K94" i="87"/>
  <c r="G94" i="87"/>
  <c r="F94" i="87"/>
  <c r="E94" i="87"/>
  <c r="D94" i="87"/>
  <c r="C94" i="87"/>
  <c r="O93" i="87"/>
  <c r="N93" i="87"/>
  <c r="M93" i="87"/>
  <c r="L93" i="87"/>
  <c r="K93" i="87"/>
  <c r="G93" i="87"/>
  <c r="F93" i="87"/>
  <c r="E93" i="87"/>
  <c r="D93" i="87"/>
  <c r="C93" i="87"/>
  <c r="O92" i="87"/>
  <c r="N92" i="87"/>
  <c r="M92" i="87"/>
  <c r="L92" i="87"/>
  <c r="J92" i="87"/>
  <c r="G92" i="87"/>
  <c r="F92" i="87"/>
  <c r="E92" i="87"/>
  <c r="D92" i="87"/>
  <c r="C92" i="87"/>
  <c r="O91" i="87"/>
  <c r="N91" i="87"/>
  <c r="M91" i="87"/>
  <c r="L91" i="87"/>
  <c r="J91" i="87"/>
  <c r="G91" i="87"/>
  <c r="F91" i="87"/>
  <c r="E91" i="87"/>
  <c r="D91" i="87"/>
  <c r="C91" i="87"/>
  <c r="O90" i="87"/>
  <c r="N90" i="87"/>
  <c r="M90" i="87"/>
  <c r="L90" i="87"/>
  <c r="J90" i="87"/>
  <c r="G90" i="87"/>
  <c r="F90" i="87"/>
  <c r="E90" i="87"/>
  <c r="D90" i="87"/>
  <c r="C90" i="87"/>
  <c r="O89" i="87"/>
  <c r="N89" i="87"/>
  <c r="M89" i="87"/>
  <c r="L89" i="87"/>
  <c r="J89" i="87"/>
  <c r="G89" i="87"/>
  <c r="F89" i="87"/>
  <c r="E89" i="87"/>
  <c r="D89" i="87"/>
  <c r="C89" i="87"/>
  <c r="O88" i="87"/>
  <c r="N88" i="87"/>
  <c r="M88" i="87"/>
  <c r="L88" i="87"/>
  <c r="J88" i="87"/>
  <c r="G88" i="87"/>
  <c r="F88" i="87"/>
  <c r="E88" i="87"/>
  <c r="D88" i="87"/>
  <c r="C88" i="87"/>
  <c r="O87" i="87"/>
  <c r="N87" i="87"/>
  <c r="M87" i="87"/>
  <c r="L87" i="87"/>
  <c r="J87" i="87"/>
  <c r="G87" i="87"/>
  <c r="F87" i="87"/>
  <c r="E87" i="87"/>
  <c r="D87" i="87"/>
  <c r="C87" i="87"/>
  <c r="O86" i="87"/>
  <c r="N86" i="87"/>
  <c r="M86" i="87"/>
  <c r="L86" i="87"/>
  <c r="J86" i="87"/>
  <c r="G86" i="87"/>
  <c r="F86" i="87"/>
  <c r="E86" i="87"/>
  <c r="D86" i="87"/>
  <c r="C86" i="87"/>
  <c r="O85" i="87"/>
  <c r="N85" i="87"/>
  <c r="M85" i="87"/>
  <c r="L85" i="87"/>
  <c r="J85" i="87"/>
  <c r="G85" i="87"/>
  <c r="F85" i="87"/>
  <c r="E85" i="87"/>
  <c r="D85" i="87"/>
  <c r="C85" i="87"/>
  <c r="S1" i="87"/>
  <c r="C82" i="87"/>
  <c r="A31" i="87"/>
  <c r="O15" i="87"/>
  <c r="D15" i="87"/>
  <c r="O14" i="87"/>
  <c r="D14" i="87"/>
  <c r="O13" i="87"/>
  <c r="D13" i="87"/>
  <c r="O12" i="87"/>
  <c r="D12" i="87"/>
  <c r="O11" i="87"/>
  <c r="O10" i="87"/>
  <c r="D10" i="87"/>
  <c r="O9" i="87"/>
  <c r="D9" i="87"/>
  <c r="O8" i="87"/>
  <c r="A7" i="87"/>
  <c r="A4" i="87"/>
  <c r="A2" i="87"/>
  <c r="Y1" i="87"/>
  <c r="A64" i="87"/>
  <c r="O94" i="86"/>
  <c r="N94" i="86"/>
  <c r="M94" i="86"/>
  <c r="L94" i="86"/>
  <c r="K94" i="86"/>
  <c r="G94" i="86"/>
  <c r="F94" i="86"/>
  <c r="E94" i="86"/>
  <c r="D94" i="86"/>
  <c r="C94" i="86"/>
  <c r="O93" i="86"/>
  <c r="N93" i="86"/>
  <c r="M93" i="86"/>
  <c r="L93" i="86"/>
  <c r="K93" i="86"/>
  <c r="G93" i="86"/>
  <c r="F93" i="86"/>
  <c r="E93" i="86"/>
  <c r="D93" i="86"/>
  <c r="C93" i="86"/>
  <c r="O92" i="86"/>
  <c r="N92" i="86"/>
  <c r="M92" i="86"/>
  <c r="L92" i="86"/>
  <c r="J92" i="86"/>
  <c r="G92" i="86"/>
  <c r="F92" i="86"/>
  <c r="E92" i="86"/>
  <c r="D92" i="86"/>
  <c r="C92" i="86"/>
  <c r="O91" i="86"/>
  <c r="N91" i="86"/>
  <c r="M91" i="86"/>
  <c r="L91" i="86"/>
  <c r="J91" i="86"/>
  <c r="G91" i="86"/>
  <c r="F91" i="86"/>
  <c r="E91" i="86"/>
  <c r="D91" i="86"/>
  <c r="C91" i="86"/>
  <c r="O90" i="86"/>
  <c r="N90" i="86"/>
  <c r="M90" i="86"/>
  <c r="L90" i="86"/>
  <c r="J90" i="86"/>
  <c r="G90" i="86"/>
  <c r="F90" i="86"/>
  <c r="E90" i="86"/>
  <c r="D90" i="86"/>
  <c r="C90" i="86"/>
  <c r="O89" i="86"/>
  <c r="N89" i="86"/>
  <c r="M89" i="86"/>
  <c r="L89" i="86"/>
  <c r="J89" i="86"/>
  <c r="G89" i="86"/>
  <c r="F89" i="86"/>
  <c r="E89" i="86"/>
  <c r="D89" i="86"/>
  <c r="C89" i="86"/>
  <c r="O88" i="86"/>
  <c r="N88" i="86"/>
  <c r="M88" i="86"/>
  <c r="L88" i="86"/>
  <c r="J88" i="86"/>
  <c r="G88" i="86"/>
  <c r="F88" i="86"/>
  <c r="E88" i="86"/>
  <c r="D88" i="86"/>
  <c r="C88" i="86"/>
  <c r="O87" i="86"/>
  <c r="N87" i="86"/>
  <c r="M87" i="86"/>
  <c r="L87" i="86"/>
  <c r="J87" i="86"/>
  <c r="G87" i="86"/>
  <c r="F87" i="86"/>
  <c r="E87" i="86"/>
  <c r="D87" i="86"/>
  <c r="C87" i="86"/>
  <c r="O86" i="86"/>
  <c r="N86" i="86"/>
  <c r="M86" i="86"/>
  <c r="L86" i="86"/>
  <c r="J86" i="86"/>
  <c r="G86" i="86"/>
  <c r="F86" i="86"/>
  <c r="E86" i="86"/>
  <c r="D86" i="86"/>
  <c r="C86" i="86"/>
  <c r="O85" i="86"/>
  <c r="N85" i="86"/>
  <c r="M85" i="86"/>
  <c r="L85" i="86"/>
  <c r="J85" i="86"/>
  <c r="G85" i="86"/>
  <c r="F85" i="86"/>
  <c r="E85" i="86"/>
  <c r="D85" i="86"/>
  <c r="C85" i="86"/>
  <c r="A31" i="86"/>
  <c r="O15" i="86"/>
  <c r="D15" i="86"/>
  <c r="O14" i="86"/>
  <c r="D14" i="86"/>
  <c r="O13" i="86"/>
  <c r="D13" i="86"/>
  <c r="O12" i="86"/>
  <c r="D12" i="86"/>
  <c r="O11" i="86"/>
  <c r="O10" i="86"/>
  <c r="D10" i="86"/>
  <c r="O9" i="86"/>
  <c r="D9" i="86"/>
  <c r="O8" i="86"/>
  <c r="A7" i="86"/>
  <c r="A4" i="86"/>
  <c r="A2" i="86"/>
  <c r="Y1" i="86"/>
  <c r="S1" i="86"/>
  <c r="A64" i="86"/>
  <c r="O94" i="85"/>
  <c r="N94" i="85"/>
  <c r="M94" i="85"/>
  <c r="L94" i="85"/>
  <c r="K94" i="85"/>
  <c r="G94" i="85"/>
  <c r="F94" i="85"/>
  <c r="E94" i="85"/>
  <c r="D94" i="85"/>
  <c r="C94" i="85"/>
  <c r="O93" i="85"/>
  <c r="N93" i="85"/>
  <c r="M93" i="85"/>
  <c r="L93" i="85"/>
  <c r="K93" i="85"/>
  <c r="G93" i="85"/>
  <c r="F93" i="85"/>
  <c r="E93" i="85"/>
  <c r="D93" i="85"/>
  <c r="C93" i="85"/>
  <c r="O92" i="85"/>
  <c r="N92" i="85"/>
  <c r="M92" i="85"/>
  <c r="L92" i="85"/>
  <c r="J92" i="85"/>
  <c r="G92" i="85"/>
  <c r="F92" i="85"/>
  <c r="E92" i="85"/>
  <c r="D92" i="85"/>
  <c r="C92" i="85"/>
  <c r="O91" i="85"/>
  <c r="N91" i="85"/>
  <c r="M91" i="85"/>
  <c r="L91" i="85"/>
  <c r="J91" i="85"/>
  <c r="G91" i="85"/>
  <c r="F91" i="85"/>
  <c r="E91" i="85"/>
  <c r="D91" i="85"/>
  <c r="C91" i="85"/>
  <c r="O90" i="85"/>
  <c r="N90" i="85"/>
  <c r="M90" i="85"/>
  <c r="L90" i="85"/>
  <c r="J90" i="85"/>
  <c r="G90" i="85"/>
  <c r="F90" i="85"/>
  <c r="E90" i="85"/>
  <c r="D90" i="85"/>
  <c r="C90" i="85"/>
  <c r="O89" i="85"/>
  <c r="N89" i="85"/>
  <c r="M89" i="85"/>
  <c r="L89" i="85"/>
  <c r="J89" i="85"/>
  <c r="G89" i="85"/>
  <c r="F89" i="85"/>
  <c r="E89" i="85"/>
  <c r="D89" i="85"/>
  <c r="C89" i="85"/>
  <c r="O88" i="85"/>
  <c r="N88" i="85"/>
  <c r="M88" i="85"/>
  <c r="L88" i="85"/>
  <c r="J88" i="85"/>
  <c r="G88" i="85"/>
  <c r="F88" i="85"/>
  <c r="E88" i="85"/>
  <c r="D88" i="85"/>
  <c r="C88" i="85"/>
  <c r="O87" i="85"/>
  <c r="N87" i="85"/>
  <c r="M87" i="85"/>
  <c r="L87" i="85"/>
  <c r="J87" i="85"/>
  <c r="G87" i="85"/>
  <c r="F87" i="85"/>
  <c r="E87" i="85"/>
  <c r="D87" i="85"/>
  <c r="C87" i="85"/>
  <c r="O86" i="85"/>
  <c r="N86" i="85"/>
  <c r="M86" i="85"/>
  <c r="L86" i="85"/>
  <c r="J86" i="85"/>
  <c r="G86" i="85"/>
  <c r="F86" i="85"/>
  <c r="E86" i="85"/>
  <c r="D86" i="85"/>
  <c r="C86" i="85"/>
  <c r="O85" i="85"/>
  <c r="N85" i="85"/>
  <c r="M85" i="85"/>
  <c r="L85" i="85"/>
  <c r="J85" i="85"/>
  <c r="G85" i="85"/>
  <c r="F85" i="85"/>
  <c r="E85" i="85"/>
  <c r="D85" i="85"/>
  <c r="C85" i="85"/>
  <c r="S1" i="85"/>
  <c r="C82" i="85"/>
  <c r="A31" i="85"/>
  <c r="O15" i="85"/>
  <c r="D15" i="85"/>
  <c r="O14" i="85"/>
  <c r="D14" i="85"/>
  <c r="O13" i="85"/>
  <c r="D13" i="85"/>
  <c r="O12" i="85"/>
  <c r="D12" i="85"/>
  <c r="O11" i="85"/>
  <c r="O10" i="85"/>
  <c r="D10" i="85"/>
  <c r="O9" i="85"/>
  <c r="D9" i="85"/>
  <c r="O8" i="85"/>
  <c r="A7" i="85"/>
  <c r="A4" i="85"/>
  <c r="A2" i="85"/>
  <c r="Y1" i="85"/>
  <c r="A64" i="85"/>
  <c r="O94" i="84"/>
  <c r="N94" i="84"/>
  <c r="M94" i="84"/>
  <c r="L94" i="84"/>
  <c r="K94" i="84"/>
  <c r="G94" i="84"/>
  <c r="F94" i="84"/>
  <c r="E94" i="84"/>
  <c r="D94" i="84"/>
  <c r="C94" i="84"/>
  <c r="O93" i="84"/>
  <c r="N93" i="84"/>
  <c r="M93" i="84"/>
  <c r="L93" i="84"/>
  <c r="K93" i="84"/>
  <c r="G93" i="84"/>
  <c r="F93" i="84"/>
  <c r="E93" i="84"/>
  <c r="D93" i="84"/>
  <c r="C93" i="84"/>
  <c r="O92" i="84"/>
  <c r="N92" i="84"/>
  <c r="M92" i="84"/>
  <c r="L92" i="84"/>
  <c r="J92" i="84"/>
  <c r="G92" i="84"/>
  <c r="F92" i="84"/>
  <c r="E92" i="84"/>
  <c r="D92" i="84"/>
  <c r="C92" i="84"/>
  <c r="O91" i="84"/>
  <c r="N91" i="84"/>
  <c r="M91" i="84"/>
  <c r="L91" i="84"/>
  <c r="J91" i="84"/>
  <c r="G91" i="84"/>
  <c r="F91" i="84"/>
  <c r="E91" i="84"/>
  <c r="D91" i="84"/>
  <c r="C91" i="84"/>
  <c r="O90" i="84"/>
  <c r="N90" i="84"/>
  <c r="M90" i="84"/>
  <c r="L90" i="84"/>
  <c r="J90" i="84"/>
  <c r="G90" i="84"/>
  <c r="F90" i="84"/>
  <c r="E90" i="84"/>
  <c r="D90" i="84"/>
  <c r="C90" i="84"/>
  <c r="O89" i="84"/>
  <c r="N89" i="84"/>
  <c r="M89" i="84"/>
  <c r="L89" i="84"/>
  <c r="J89" i="84"/>
  <c r="G89" i="84"/>
  <c r="F89" i="84"/>
  <c r="E89" i="84"/>
  <c r="D89" i="84"/>
  <c r="C89" i="84"/>
  <c r="O88" i="84"/>
  <c r="N88" i="84"/>
  <c r="M88" i="84"/>
  <c r="L88" i="84"/>
  <c r="J88" i="84"/>
  <c r="G88" i="84"/>
  <c r="F88" i="84"/>
  <c r="E88" i="84"/>
  <c r="D88" i="84"/>
  <c r="C88" i="84"/>
  <c r="O87" i="84"/>
  <c r="N87" i="84"/>
  <c r="M87" i="84"/>
  <c r="L87" i="84"/>
  <c r="J87" i="84"/>
  <c r="G87" i="84"/>
  <c r="F87" i="84"/>
  <c r="E87" i="84"/>
  <c r="D87" i="84"/>
  <c r="C87" i="84"/>
  <c r="O86" i="84"/>
  <c r="N86" i="84"/>
  <c r="M86" i="84"/>
  <c r="L86" i="84"/>
  <c r="J86" i="84"/>
  <c r="G86" i="84"/>
  <c r="F86" i="84"/>
  <c r="E86" i="84"/>
  <c r="D86" i="84"/>
  <c r="C86" i="84"/>
  <c r="O85" i="84"/>
  <c r="N85" i="84"/>
  <c r="M85" i="84"/>
  <c r="L85" i="84"/>
  <c r="J85" i="84"/>
  <c r="G85" i="84"/>
  <c r="F85" i="84"/>
  <c r="E85" i="84"/>
  <c r="D85" i="84"/>
  <c r="C85" i="84"/>
  <c r="A31" i="84"/>
  <c r="O15" i="84"/>
  <c r="D15" i="84"/>
  <c r="O14" i="84"/>
  <c r="D14" i="84"/>
  <c r="O13" i="84"/>
  <c r="D13" i="84"/>
  <c r="O12" i="84"/>
  <c r="D12" i="84"/>
  <c r="O11" i="84"/>
  <c r="O10" i="84"/>
  <c r="D10" i="84"/>
  <c r="O9" i="84"/>
  <c r="D9" i="84"/>
  <c r="O8" i="84"/>
  <c r="A7" i="84"/>
  <c r="A4" i="84"/>
  <c r="A2" i="84"/>
  <c r="Y1" i="84"/>
  <c r="S1" i="84"/>
  <c r="A64" i="84"/>
  <c r="O94" i="83"/>
  <c r="N94" i="83"/>
  <c r="M94" i="83"/>
  <c r="L94" i="83"/>
  <c r="K94" i="83"/>
  <c r="G94" i="83"/>
  <c r="F94" i="83"/>
  <c r="E94" i="83"/>
  <c r="D94" i="83"/>
  <c r="C94" i="83"/>
  <c r="O93" i="83"/>
  <c r="N93" i="83"/>
  <c r="M93" i="83"/>
  <c r="L93" i="83"/>
  <c r="K93" i="83"/>
  <c r="G93" i="83"/>
  <c r="F93" i="83"/>
  <c r="E93" i="83"/>
  <c r="D93" i="83"/>
  <c r="C93" i="83"/>
  <c r="O92" i="83"/>
  <c r="N92" i="83"/>
  <c r="M92" i="83"/>
  <c r="L92" i="83"/>
  <c r="J92" i="83"/>
  <c r="G92" i="83"/>
  <c r="F92" i="83"/>
  <c r="E92" i="83"/>
  <c r="D92" i="83"/>
  <c r="C92" i="83"/>
  <c r="O91" i="83"/>
  <c r="N91" i="83"/>
  <c r="M91" i="83"/>
  <c r="L91" i="83"/>
  <c r="J91" i="83"/>
  <c r="G91" i="83"/>
  <c r="F91" i="83"/>
  <c r="E91" i="83"/>
  <c r="D91" i="83"/>
  <c r="C91" i="83"/>
  <c r="O90" i="83"/>
  <c r="N90" i="83"/>
  <c r="M90" i="83"/>
  <c r="L90" i="83"/>
  <c r="J90" i="83"/>
  <c r="G90" i="83"/>
  <c r="F90" i="83"/>
  <c r="E90" i="83"/>
  <c r="D90" i="83"/>
  <c r="C90" i="83"/>
  <c r="O89" i="83"/>
  <c r="N89" i="83"/>
  <c r="M89" i="83"/>
  <c r="L89" i="83"/>
  <c r="J89" i="83"/>
  <c r="G89" i="83"/>
  <c r="F89" i="83"/>
  <c r="E89" i="83"/>
  <c r="D89" i="83"/>
  <c r="C89" i="83"/>
  <c r="O88" i="83"/>
  <c r="N88" i="83"/>
  <c r="M88" i="83"/>
  <c r="L88" i="83"/>
  <c r="J88" i="83"/>
  <c r="G88" i="83"/>
  <c r="F88" i="83"/>
  <c r="E88" i="83"/>
  <c r="D88" i="83"/>
  <c r="C88" i="83"/>
  <c r="O87" i="83"/>
  <c r="N87" i="83"/>
  <c r="M87" i="83"/>
  <c r="L87" i="83"/>
  <c r="J87" i="83"/>
  <c r="G87" i="83"/>
  <c r="F87" i="83"/>
  <c r="E87" i="83"/>
  <c r="D87" i="83"/>
  <c r="C87" i="83"/>
  <c r="O86" i="83"/>
  <c r="N86" i="83"/>
  <c r="M86" i="83"/>
  <c r="L86" i="83"/>
  <c r="J86" i="83"/>
  <c r="G86" i="83"/>
  <c r="F86" i="83"/>
  <c r="E86" i="83"/>
  <c r="D86" i="83"/>
  <c r="C86" i="83"/>
  <c r="O85" i="83"/>
  <c r="N85" i="83"/>
  <c r="M85" i="83"/>
  <c r="L85" i="83"/>
  <c r="J85" i="83"/>
  <c r="G85" i="83"/>
  <c r="F85" i="83"/>
  <c r="E85" i="83"/>
  <c r="D85" i="83"/>
  <c r="C85" i="83"/>
  <c r="S1" i="83"/>
  <c r="C82" i="83"/>
  <c r="A31" i="83"/>
  <c r="O15" i="83"/>
  <c r="D15" i="83"/>
  <c r="O14" i="83"/>
  <c r="D14" i="83"/>
  <c r="O13" i="83"/>
  <c r="D13" i="83"/>
  <c r="O12" i="83"/>
  <c r="D12" i="83"/>
  <c r="O11" i="83"/>
  <c r="O10" i="83"/>
  <c r="D10" i="83"/>
  <c r="O9" i="83"/>
  <c r="D9" i="83"/>
  <c r="O8" i="83"/>
  <c r="A7" i="83"/>
  <c r="A4" i="83"/>
  <c r="A2" i="83"/>
  <c r="Y1" i="83"/>
  <c r="A64" i="83"/>
  <c r="O94" i="82"/>
  <c r="N94" i="82"/>
  <c r="M94" i="82"/>
  <c r="L94" i="82"/>
  <c r="K94" i="82"/>
  <c r="G94" i="82"/>
  <c r="F94" i="82"/>
  <c r="E94" i="82"/>
  <c r="D94" i="82"/>
  <c r="C94" i="82"/>
  <c r="O93" i="82"/>
  <c r="N93" i="82"/>
  <c r="M93" i="82"/>
  <c r="L93" i="82"/>
  <c r="K93" i="82"/>
  <c r="G93" i="82"/>
  <c r="F93" i="82"/>
  <c r="E93" i="82"/>
  <c r="D93" i="82"/>
  <c r="C93" i="82"/>
  <c r="O92" i="82"/>
  <c r="N92" i="82"/>
  <c r="M92" i="82"/>
  <c r="L92" i="82"/>
  <c r="J92" i="82"/>
  <c r="G92" i="82"/>
  <c r="F92" i="82"/>
  <c r="E92" i="82"/>
  <c r="D92" i="82"/>
  <c r="C92" i="82"/>
  <c r="O91" i="82"/>
  <c r="N91" i="82"/>
  <c r="M91" i="82"/>
  <c r="L91" i="82"/>
  <c r="J91" i="82"/>
  <c r="G91" i="82"/>
  <c r="F91" i="82"/>
  <c r="E91" i="82"/>
  <c r="D91" i="82"/>
  <c r="C91" i="82"/>
  <c r="O90" i="82"/>
  <c r="N90" i="82"/>
  <c r="M90" i="82"/>
  <c r="L90" i="82"/>
  <c r="J90" i="82"/>
  <c r="G90" i="82"/>
  <c r="F90" i="82"/>
  <c r="E90" i="82"/>
  <c r="D90" i="82"/>
  <c r="C90" i="82"/>
  <c r="O89" i="82"/>
  <c r="N89" i="82"/>
  <c r="M89" i="82"/>
  <c r="L89" i="82"/>
  <c r="J89" i="82"/>
  <c r="G89" i="82"/>
  <c r="F89" i="82"/>
  <c r="E89" i="82"/>
  <c r="D89" i="82"/>
  <c r="C89" i="82"/>
  <c r="O88" i="82"/>
  <c r="N88" i="82"/>
  <c r="M88" i="82"/>
  <c r="L88" i="82"/>
  <c r="J88" i="82"/>
  <c r="G88" i="82"/>
  <c r="F88" i="82"/>
  <c r="E88" i="82"/>
  <c r="D88" i="82"/>
  <c r="C88" i="82"/>
  <c r="O87" i="82"/>
  <c r="N87" i="82"/>
  <c r="M87" i="82"/>
  <c r="L87" i="82"/>
  <c r="J87" i="82"/>
  <c r="G87" i="82"/>
  <c r="F87" i="82"/>
  <c r="E87" i="82"/>
  <c r="D87" i="82"/>
  <c r="C87" i="82"/>
  <c r="O86" i="82"/>
  <c r="N86" i="82"/>
  <c r="M86" i="82"/>
  <c r="L86" i="82"/>
  <c r="J86" i="82"/>
  <c r="G86" i="82"/>
  <c r="F86" i="82"/>
  <c r="E86" i="82"/>
  <c r="D86" i="82"/>
  <c r="C86" i="82"/>
  <c r="O85" i="82"/>
  <c r="N85" i="82"/>
  <c r="M85" i="82"/>
  <c r="L85" i="82"/>
  <c r="J85" i="82"/>
  <c r="G85" i="82"/>
  <c r="F85" i="82"/>
  <c r="E85" i="82"/>
  <c r="D85" i="82"/>
  <c r="C85" i="82"/>
  <c r="A31" i="82"/>
  <c r="O15" i="82"/>
  <c r="D15" i="82"/>
  <c r="O14" i="82"/>
  <c r="D14" i="82"/>
  <c r="O13" i="82"/>
  <c r="D13" i="82"/>
  <c r="O12" i="82"/>
  <c r="D12" i="82"/>
  <c r="O11" i="82"/>
  <c r="O10" i="82"/>
  <c r="D10" i="82"/>
  <c r="O9" i="82"/>
  <c r="D9" i="82"/>
  <c r="O8" i="82"/>
  <c r="A7" i="82"/>
  <c r="A4" i="82"/>
  <c r="A2" i="82"/>
  <c r="Y1" i="82"/>
  <c r="S1" i="82"/>
  <c r="A64" i="82"/>
  <c r="O94" i="81"/>
  <c r="N94" i="81"/>
  <c r="M94" i="81"/>
  <c r="L94" i="81"/>
  <c r="K94" i="81"/>
  <c r="G94" i="81"/>
  <c r="F94" i="81"/>
  <c r="E94" i="81"/>
  <c r="D94" i="81"/>
  <c r="C94" i="81"/>
  <c r="O93" i="81"/>
  <c r="N93" i="81"/>
  <c r="M93" i="81"/>
  <c r="L93" i="81"/>
  <c r="K93" i="81"/>
  <c r="G93" i="81"/>
  <c r="F93" i="81"/>
  <c r="E93" i="81"/>
  <c r="D93" i="81"/>
  <c r="C93" i="81"/>
  <c r="O92" i="81"/>
  <c r="N92" i="81"/>
  <c r="M92" i="81"/>
  <c r="L92" i="81"/>
  <c r="J92" i="81"/>
  <c r="G92" i="81"/>
  <c r="F92" i="81"/>
  <c r="E92" i="81"/>
  <c r="D92" i="81"/>
  <c r="C92" i="81"/>
  <c r="O91" i="81"/>
  <c r="N91" i="81"/>
  <c r="M91" i="81"/>
  <c r="L91" i="81"/>
  <c r="J91" i="81"/>
  <c r="G91" i="81"/>
  <c r="F91" i="81"/>
  <c r="E91" i="81"/>
  <c r="D91" i="81"/>
  <c r="C91" i="81"/>
  <c r="O90" i="81"/>
  <c r="N90" i="81"/>
  <c r="M90" i="81"/>
  <c r="L90" i="81"/>
  <c r="J90" i="81"/>
  <c r="G90" i="81"/>
  <c r="F90" i="81"/>
  <c r="E90" i="81"/>
  <c r="D90" i="81"/>
  <c r="C90" i="81"/>
  <c r="O89" i="81"/>
  <c r="N89" i="81"/>
  <c r="M89" i="81"/>
  <c r="L89" i="81"/>
  <c r="J89" i="81"/>
  <c r="G89" i="81"/>
  <c r="F89" i="81"/>
  <c r="E89" i="81"/>
  <c r="D89" i="81"/>
  <c r="C89" i="81"/>
  <c r="O88" i="81"/>
  <c r="N88" i="81"/>
  <c r="M88" i="81"/>
  <c r="L88" i="81"/>
  <c r="J88" i="81"/>
  <c r="G88" i="81"/>
  <c r="F88" i="81"/>
  <c r="E88" i="81"/>
  <c r="D88" i="81"/>
  <c r="C88" i="81"/>
  <c r="O87" i="81"/>
  <c r="N87" i="81"/>
  <c r="M87" i="81"/>
  <c r="L87" i="81"/>
  <c r="J87" i="81"/>
  <c r="G87" i="81"/>
  <c r="F87" i="81"/>
  <c r="E87" i="81"/>
  <c r="D87" i="81"/>
  <c r="C87" i="81"/>
  <c r="O86" i="81"/>
  <c r="N86" i="81"/>
  <c r="M86" i="81"/>
  <c r="L86" i="81"/>
  <c r="J86" i="81"/>
  <c r="G86" i="81"/>
  <c r="F86" i="81"/>
  <c r="E86" i="81"/>
  <c r="D86" i="81"/>
  <c r="C86" i="81"/>
  <c r="O85" i="81"/>
  <c r="N85" i="81"/>
  <c r="M85" i="81"/>
  <c r="L85" i="81"/>
  <c r="J85" i="81"/>
  <c r="G85" i="81"/>
  <c r="F85" i="81"/>
  <c r="E85" i="81"/>
  <c r="D85" i="81"/>
  <c r="C85" i="81"/>
  <c r="S1" i="81"/>
  <c r="C82" i="81"/>
  <c r="A31" i="81"/>
  <c r="O15" i="81"/>
  <c r="D15" i="81"/>
  <c r="O14" i="81"/>
  <c r="D14" i="81"/>
  <c r="O13" i="81"/>
  <c r="D13" i="81"/>
  <c r="O12" i="81"/>
  <c r="D12" i="81"/>
  <c r="O11" i="81"/>
  <c r="O10" i="81"/>
  <c r="D10" i="81"/>
  <c r="O9" i="81"/>
  <c r="D9" i="81"/>
  <c r="O8" i="81"/>
  <c r="A7" i="81"/>
  <c r="A4" i="81"/>
  <c r="A2" i="81"/>
  <c r="Y1" i="81"/>
  <c r="A64" i="81"/>
  <c r="O94" i="80"/>
  <c r="N94" i="80"/>
  <c r="M94" i="80"/>
  <c r="L94" i="80"/>
  <c r="K94" i="80"/>
  <c r="G94" i="80"/>
  <c r="F94" i="80"/>
  <c r="E94" i="80"/>
  <c r="D94" i="80"/>
  <c r="C94" i="80"/>
  <c r="O93" i="80"/>
  <c r="N93" i="80"/>
  <c r="M93" i="80"/>
  <c r="L93" i="80"/>
  <c r="K93" i="80"/>
  <c r="G93" i="80"/>
  <c r="F93" i="80"/>
  <c r="E93" i="80"/>
  <c r="D93" i="80"/>
  <c r="C93" i="80"/>
  <c r="O92" i="80"/>
  <c r="N92" i="80"/>
  <c r="M92" i="80"/>
  <c r="L92" i="80"/>
  <c r="J92" i="80"/>
  <c r="G92" i="80"/>
  <c r="F92" i="80"/>
  <c r="E92" i="80"/>
  <c r="D92" i="80"/>
  <c r="C92" i="80"/>
  <c r="O91" i="80"/>
  <c r="N91" i="80"/>
  <c r="M91" i="80"/>
  <c r="L91" i="80"/>
  <c r="J91" i="80"/>
  <c r="G91" i="80"/>
  <c r="F91" i="80"/>
  <c r="E91" i="80"/>
  <c r="D91" i="80"/>
  <c r="C91" i="80"/>
  <c r="O90" i="80"/>
  <c r="N90" i="80"/>
  <c r="M90" i="80"/>
  <c r="L90" i="80"/>
  <c r="J90" i="80"/>
  <c r="G90" i="80"/>
  <c r="F90" i="80"/>
  <c r="E90" i="80"/>
  <c r="D90" i="80"/>
  <c r="C90" i="80"/>
  <c r="O89" i="80"/>
  <c r="N89" i="80"/>
  <c r="M89" i="80"/>
  <c r="L89" i="80"/>
  <c r="J89" i="80"/>
  <c r="G89" i="80"/>
  <c r="F89" i="80"/>
  <c r="E89" i="80"/>
  <c r="D89" i="80"/>
  <c r="C89" i="80"/>
  <c r="O88" i="80"/>
  <c r="N88" i="80"/>
  <c r="M88" i="80"/>
  <c r="L88" i="80"/>
  <c r="J88" i="80"/>
  <c r="G88" i="80"/>
  <c r="F88" i="80"/>
  <c r="E88" i="80"/>
  <c r="D88" i="80"/>
  <c r="C88" i="80"/>
  <c r="O87" i="80"/>
  <c r="N87" i="80"/>
  <c r="M87" i="80"/>
  <c r="L87" i="80"/>
  <c r="J87" i="80"/>
  <c r="G87" i="80"/>
  <c r="F87" i="80"/>
  <c r="E87" i="80"/>
  <c r="D87" i="80"/>
  <c r="C87" i="80"/>
  <c r="O86" i="80"/>
  <c r="N86" i="80"/>
  <c r="M86" i="80"/>
  <c r="L86" i="80"/>
  <c r="J86" i="80"/>
  <c r="G86" i="80"/>
  <c r="F86" i="80"/>
  <c r="E86" i="80"/>
  <c r="D86" i="80"/>
  <c r="C86" i="80"/>
  <c r="O85" i="80"/>
  <c r="N85" i="80"/>
  <c r="M85" i="80"/>
  <c r="L85" i="80"/>
  <c r="J85" i="80"/>
  <c r="G85" i="80"/>
  <c r="F85" i="80"/>
  <c r="E85" i="80"/>
  <c r="D85" i="80"/>
  <c r="C85" i="80"/>
  <c r="A31" i="80"/>
  <c r="O15" i="80"/>
  <c r="D15" i="80"/>
  <c r="O14" i="80"/>
  <c r="D14" i="80"/>
  <c r="O13" i="80"/>
  <c r="D13" i="80"/>
  <c r="O12" i="80"/>
  <c r="D12" i="80"/>
  <c r="O11" i="80"/>
  <c r="O10" i="80"/>
  <c r="D10" i="80"/>
  <c r="O9" i="80"/>
  <c r="D9" i="80"/>
  <c r="O8" i="80"/>
  <c r="A7" i="80"/>
  <c r="A4" i="80"/>
  <c r="A2" i="80"/>
  <c r="Y1" i="80"/>
  <c r="S1" i="80"/>
  <c r="A64" i="80"/>
  <c r="O94" i="79"/>
  <c r="N94" i="79"/>
  <c r="M94" i="79"/>
  <c r="L94" i="79"/>
  <c r="K94" i="79"/>
  <c r="G94" i="79"/>
  <c r="F94" i="79"/>
  <c r="E94" i="79"/>
  <c r="D94" i="79"/>
  <c r="C94" i="79"/>
  <c r="O93" i="79"/>
  <c r="N93" i="79"/>
  <c r="M93" i="79"/>
  <c r="L93" i="79"/>
  <c r="K93" i="79"/>
  <c r="G93" i="79"/>
  <c r="F93" i="79"/>
  <c r="E93" i="79"/>
  <c r="D93" i="79"/>
  <c r="C93" i="79"/>
  <c r="O92" i="79"/>
  <c r="N92" i="79"/>
  <c r="M92" i="79"/>
  <c r="L92" i="79"/>
  <c r="J92" i="79"/>
  <c r="G92" i="79"/>
  <c r="F92" i="79"/>
  <c r="E92" i="79"/>
  <c r="D92" i="79"/>
  <c r="C92" i="79"/>
  <c r="O91" i="79"/>
  <c r="N91" i="79"/>
  <c r="M91" i="79"/>
  <c r="L91" i="79"/>
  <c r="J91" i="79"/>
  <c r="G91" i="79"/>
  <c r="F91" i="79"/>
  <c r="E91" i="79"/>
  <c r="D91" i="79"/>
  <c r="C91" i="79"/>
  <c r="O90" i="79"/>
  <c r="N90" i="79"/>
  <c r="M90" i="79"/>
  <c r="L90" i="79"/>
  <c r="J90" i="79"/>
  <c r="G90" i="79"/>
  <c r="F90" i="79"/>
  <c r="E90" i="79"/>
  <c r="D90" i="79"/>
  <c r="C90" i="79"/>
  <c r="O89" i="79"/>
  <c r="N89" i="79"/>
  <c r="M89" i="79"/>
  <c r="L89" i="79"/>
  <c r="J89" i="79"/>
  <c r="G89" i="79"/>
  <c r="F89" i="79"/>
  <c r="E89" i="79"/>
  <c r="D89" i="79"/>
  <c r="C89" i="79"/>
  <c r="O88" i="79"/>
  <c r="N88" i="79"/>
  <c r="M88" i="79"/>
  <c r="L88" i="79"/>
  <c r="J88" i="79"/>
  <c r="G88" i="79"/>
  <c r="F88" i="79"/>
  <c r="E88" i="79"/>
  <c r="D88" i="79"/>
  <c r="C88" i="79"/>
  <c r="O87" i="79"/>
  <c r="N87" i="79"/>
  <c r="M87" i="79"/>
  <c r="L87" i="79"/>
  <c r="J87" i="79"/>
  <c r="G87" i="79"/>
  <c r="F87" i="79"/>
  <c r="E87" i="79"/>
  <c r="D87" i="79"/>
  <c r="C87" i="79"/>
  <c r="O86" i="79"/>
  <c r="N86" i="79"/>
  <c r="M86" i="79"/>
  <c r="L86" i="79"/>
  <c r="J86" i="79"/>
  <c r="G86" i="79"/>
  <c r="F86" i="79"/>
  <c r="E86" i="79"/>
  <c r="D86" i="79"/>
  <c r="C86" i="79"/>
  <c r="O85" i="79"/>
  <c r="N85" i="79"/>
  <c r="M85" i="79"/>
  <c r="L85" i="79"/>
  <c r="J85" i="79"/>
  <c r="G85" i="79"/>
  <c r="F85" i="79"/>
  <c r="E85" i="79"/>
  <c r="D85" i="79"/>
  <c r="C85" i="79"/>
  <c r="S1" i="79"/>
  <c r="C82" i="79"/>
  <c r="A31" i="79"/>
  <c r="O15" i="79"/>
  <c r="D15" i="79"/>
  <c r="O14" i="79"/>
  <c r="D14" i="79"/>
  <c r="O13" i="79"/>
  <c r="D13" i="79"/>
  <c r="O12" i="79"/>
  <c r="D12" i="79"/>
  <c r="O11" i="79"/>
  <c r="O10" i="79"/>
  <c r="D10" i="79"/>
  <c r="O9" i="79"/>
  <c r="D9" i="79"/>
  <c r="O8" i="79"/>
  <c r="A7" i="79"/>
  <c r="A4" i="79"/>
  <c r="A2" i="79"/>
  <c r="Y1" i="79"/>
  <c r="A64" i="79"/>
  <c r="O94" i="78"/>
  <c r="N94" i="78"/>
  <c r="M94" i="78"/>
  <c r="L94" i="78"/>
  <c r="K94" i="78"/>
  <c r="G94" i="78"/>
  <c r="F94" i="78"/>
  <c r="E94" i="78"/>
  <c r="D94" i="78"/>
  <c r="C94" i="78"/>
  <c r="O93" i="78"/>
  <c r="N93" i="78"/>
  <c r="M93" i="78"/>
  <c r="L93" i="78"/>
  <c r="K93" i="78"/>
  <c r="G93" i="78"/>
  <c r="F93" i="78"/>
  <c r="E93" i="78"/>
  <c r="D93" i="78"/>
  <c r="C93" i="78"/>
  <c r="O92" i="78"/>
  <c r="N92" i="78"/>
  <c r="M92" i="78"/>
  <c r="L92" i="78"/>
  <c r="J92" i="78"/>
  <c r="G92" i="78"/>
  <c r="F92" i="78"/>
  <c r="E92" i="78"/>
  <c r="D92" i="78"/>
  <c r="C92" i="78"/>
  <c r="O91" i="78"/>
  <c r="N91" i="78"/>
  <c r="M91" i="78"/>
  <c r="L91" i="78"/>
  <c r="J91" i="78"/>
  <c r="G91" i="78"/>
  <c r="F91" i="78"/>
  <c r="E91" i="78"/>
  <c r="D91" i="78"/>
  <c r="C91" i="78"/>
  <c r="O90" i="78"/>
  <c r="N90" i="78"/>
  <c r="M90" i="78"/>
  <c r="L90" i="78"/>
  <c r="J90" i="78"/>
  <c r="G90" i="78"/>
  <c r="F90" i="78"/>
  <c r="E90" i="78"/>
  <c r="D90" i="78"/>
  <c r="C90" i="78"/>
  <c r="O89" i="78"/>
  <c r="N89" i="78"/>
  <c r="M89" i="78"/>
  <c r="L89" i="78"/>
  <c r="J89" i="78"/>
  <c r="G89" i="78"/>
  <c r="F89" i="78"/>
  <c r="E89" i="78"/>
  <c r="D89" i="78"/>
  <c r="C89" i="78"/>
  <c r="O88" i="78"/>
  <c r="N88" i="78"/>
  <c r="M88" i="78"/>
  <c r="L88" i="78"/>
  <c r="J88" i="78"/>
  <c r="G88" i="78"/>
  <c r="F88" i="78"/>
  <c r="E88" i="78"/>
  <c r="D88" i="78"/>
  <c r="C88" i="78"/>
  <c r="O87" i="78"/>
  <c r="N87" i="78"/>
  <c r="M87" i="78"/>
  <c r="L87" i="78"/>
  <c r="J87" i="78"/>
  <c r="G87" i="78"/>
  <c r="F87" i="78"/>
  <c r="E87" i="78"/>
  <c r="D87" i="78"/>
  <c r="C87" i="78"/>
  <c r="O86" i="78"/>
  <c r="N86" i="78"/>
  <c r="M86" i="78"/>
  <c r="L86" i="78"/>
  <c r="J86" i="78"/>
  <c r="G86" i="78"/>
  <c r="F86" i="78"/>
  <c r="E86" i="78"/>
  <c r="D86" i="78"/>
  <c r="C86" i="78"/>
  <c r="O85" i="78"/>
  <c r="N85" i="78"/>
  <c r="M85" i="78"/>
  <c r="L85" i="78"/>
  <c r="J85" i="78"/>
  <c r="G85" i="78"/>
  <c r="F85" i="78"/>
  <c r="E85" i="78"/>
  <c r="D85" i="78"/>
  <c r="C85" i="78"/>
  <c r="A31" i="78"/>
  <c r="O15" i="78"/>
  <c r="D15" i="78"/>
  <c r="O14" i="78"/>
  <c r="D14" i="78"/>
  <c r="O13" i="78"/>
  <c r="D13" i="78"/>
  <c r="O12" i="78"/>
  <c r="D12" i="78"/>
  <c r="O11" i="78"/>
  <c r="O10" i="78"/>
  <c r="D10" i="78"/>
  <c r="O9" i="78"/>
  <c r="D9" i="78"/>
  <c r="O8" i="78"/>
  <c r="A7" i="78"/>
  <c r="A4" i="78"/>
  <c r="A2" i="78"/>
  <c r="Y1" i="78"/>
  <c r="S1" i="78"/>
  <c r="A64" i="78"/>
  <c r="O94" i="77"/>
  <c r="N94" i="77"/>
  <c r="M94" i="77"/>
  <c r="L94" i="77"/>
  <c r="K94" i="77"/>
  <c r="G94" i="77"/>
  <c r="F94" i="77"/>
  <c r="E94" i="77"/>
  <c r="D94" i="77"/>
  <c r="C94" i="77"/>
  <c r="O93" i="77"/>
  <c r="N93" i="77"/>
  <c r="M93" i="77"/>
  <c r="L93" i="77"/>
  <c r="K93" i="77"/>
  <c r="G93" i="77"/>
  <c r="F93" i="77"/>
  <c r="E93" i="77"/>
  <c r="D93" i="77"/>
  <c r="C93" i="77"/>
  <c r="O92" i="77"/>
  <c r="N92" i="77"/>
  <c r="M92" i="77"/>
  <c r="L92" i="77"/>
  <c r="J92" i="77"/>
  <c r="G92" i="77"/>
  <c r="F92" i="77"/>
  <c r="E92" i="77"/>
  <c r="D92" i="77"/>
  <c r="C92" i="77"/>
  <c r="O91" i="77"/>
  <c r="N91" i="77"/>
  <c r="M91" i="77"/>
  <c r="L91" i="77"/>
  <c r="J91" i="77"/>
  <c r="G91" i="77"/>
  <c r="F91" i="77"/>
  <c r="E91" i="77"/>
  <c r="D91" i="77"/>
  <c r="C91" i="77"/>
  <c r="O90" i="77"/>
  <c r="N90" i="77"/>
  <c r="M90" i="77"/>
  <c r="L90" i="77"/>
  <c r="J90" i="77"/>
  <c r="G90" i="77"/>
  <c r="F90" i="77"/>
  <c r="E90" i="77"/>
  <c r="D90" i="77"/>
  <c r="C90" i="77"/>
  <c r="O89" i="77"/>
  <c r="N89" i="77"/>
  <c r="M89" i="77"/>
  <c r="L89" i="77"/>
  <c r="J89" i="77"/>
  <c r="G89" i="77"/>
  <c r="F89" i="77"/>
  <c r="E89" i="77"/>
  <c r="D89" i="77"/>
  <c r="C89" i="77"/>
  <c r="O88" i="77"/>
  <c r="N88" i="77"/>
  <c r="M88" i="77"/>
  <c r="L88" i="77"/>
  <c r="J88" i="77"/>
  <c r="G88" i="77"/>
  <c r="F88" i="77"/>
  <c r="E88" i="77"/>
  <c r="D88" i="77"/>
  <c r="C88" i="77"/>
  <c r="O87" i="77"/>
  <c r="N87" i="77"/>
  <c r="M87" i="77"/>
  <c r="L87" i="77"/>
  <c r="J87" i="77"/>
  <c r="G87" i="77"/>
  <c r="F87" i="77"/>
  <c r="E87" i="77"/>
  <c r="D87" i="77"/>
  <c r="C87" i="77"/>
  <c r="O86" i="77"/>
  <c r="N86" i="77"/>
  <c r="M86" i="77"/>
  <c r="L86" i="77"/>
  <c r="J86" i="77"/>
  <c r="G86" i="77"/>
  <c r="F86" i="77"/>
  <c r="E86" i="77"/>
  <c r="D86" i="77"/>
  <c r="C86" i="77"/>
  <c r="O85" i="77"/>
  <c r="N85" i="77"/>
  <c r="M85" i="77"/>
  <c r="L85" i="77"/>
  <c r="J85" i="77"/>
  <c r="G85" i="77"/>
  <c r="F85" i="77"/>
  <c r="E85" i="77"/>
  <c r="D85" i="77"/>
  <c r="C85" i="77"/>
  <c r="S1" i="77"/>
  <c r="C82" i="77"/>
  <c r="A31" i="77"/>
  <c r="O15" i="77"/>
  <c r="D15" i="77"/>
  <c r="O14" i="77"/>
  <c r="D14" i="77"/>
  <c r="O13" i="77"/>
  <c r="D13" i="77"/>
  <c r="O12" i="77"/>
  <c r="D12" i="77"/>
  <c r="O11" i="77"/>
  <c r="O10" i="77"/>
  <c r="D10" i="77"/>
  <c r="O9" i="77"/>
  <c r="D9" i="77"/>
  <c r="O8" i="77"/>
  <c r="A7" i="77"/>
  <c r="A4" i="77"/>
  <c r="A2" i="77"/>
  <c r="Y1" i="77"/>
  <c r="A64" i="77"/>
  <c r="O94" i="76"/>
  <c r="N94" i="76"/>
  <c r="M94" i="76"/>
  <c r="L94" i="76"/>
  <c r="K94" i="76"/>
  <c r="G94" i="76"/>
  <c r="F94" i="76"/>
  <c r="E94" i="76"/>
  <c r="D94" i="76"/>
  <c r="C94" i="76"/>
  <c r="O93" i="76"/>
  <c r="N93" i="76"/>
  <c r="M93" i="76"/>
  <c r="L93" i="76"/>
  <c r="K93" i="76"/>
  <c r="G93" i="76"/>
  <c r="F93" i="76"/>
  <c r="E93" i="76"/>
  <c r="D93" i="76"/>
  <c r="C93" i="76"/>
  <c r="O92" i="76"/>
  <c r="N92" i="76"/>
  <c r="M92" i="76"/>
  <c r="L92" i="76"/>
  <c r="J92" i="76"/>
  <c r="G92" i="76"/>
  <c r="F92" i="76"/>
  <c r="E92" i="76"/>
  <c r="D92" i="76"/>
  <c r="C92" i="76"/>
  <c r="O91" i="76"/>
  <c r="N91" i="76"/>
  <c r="M91" i="76"/>
  <c r="L91" i="76"/>
  <c r="J91" i="76"/>
  <c r="G91" i="76"/>
  <c r="F91" i="76"/>
  <c r="E91" i="76"/>
  <c r="D91" i="76"/>
  <c r="C91" i="76"/>
  <c r="O90" i="76"/>
  <c r="N90" i="76"/>
  <c r="M90" i="76"/>
  <c r="L90" i="76"/>
  <c r="J90" i="76"/>
  <c r="G90" i="76"/>
  <c r="F90" i="76"/>
  <c r="E90" i="76"/>
  <c r="D90" i="76"/>
  <c r="C90" i="76"/>
  <c r="O89" i="76"/>
  <c r="N89" i="76"/>
  <c r="M89" i="76"/>
  <c r="L89" i="76"/>
  <c r="J89" i="76"/>
  <c r="G89" i="76"/>
  <c r="F89" i="76"/>
  <c r="E89" i="76"/>
  <c r="D89" i="76"/>
  <c r="C89" i="76"/>
  <c r="O88" i="76"/>
  <c r="N88" i="76"/>
  <c r="M88" i="76"/>
  <c r="L88" i="76"/>
  <c r="J88" i="76"/>
  <c r="G88" i="76"/>
  <c r="F88" i="76"/>
  <c r="E88" i="76"/>
  <c r="D88" i="76"/>
  <c r="C88" i="76"/>
  <c r="O87" i="76"/>
  <c r="N87" i="76"/>
  <c r="M87" i="76"/>
  <c r="L87" i="76"/>
  <c r="J87" i="76"/>
  <c r="G87" i="76"/>
  <c r="F87" i="76"/>
  <c r="E87" i="76"/>
  <c r="D87" i="76"/>
  <c r="C87" i="76"/>
  <c r="O86" i="76"/>
  <c r="N86" i="76"/>
  <c r="M86" i="76"/>
  <c r="L86" i="76"/>
  <c r="J86" i="76"/>
  <c r="G86" i="76"/>
  <c r="F86" i="76"/>
  <c r="E86" i="76"/>
  <c r="D86" i="76"/>
  <c r="C86" i="76"/>
  <c r="O85" i="76"/>
  <c r="N85" i="76"/>
  <c r="M85" i="76"/>
  <c r="L85" i="76"/>
  <c r="J85" i="76"/>
  <c r="G85" i="76"/>
  <c r="F85" i="76"/>
  <c r="E85" i="76"/>
  <c r="D85" i="76"/>
  <c r="C85" i="76"/>
  <c r="A31" i="76"/>
  <c r="O15" i="76"/>
  <c r="D15" i="76"/>
  <c r="O14" i="76"/>
  <c r="D14" i="76"/>
  <c r="O13" i="76"/>
  <c r="D13" i="76"/>
  <c r="O12" i="76"/>
  <c r="D12" i="76"/>
  <c r="O11" i="76"/>
  <c r="O10" i="76"/>
  <c r="D10" i="76"/>
  <c r="O9" i="76"/>
  <c r="D9" i="76"/>
  <c r="O8" i="76"/>
  <c r="A7" i="76"/>
  <c r="A4" i="76"/>
  <c r="A2" i="76"/>
  <c r="Y1" i="76"/>
  <c r="S1" i="76"/>
  <c r="A64" i="76"/>
  <c r="O94" i="75"/>
  <c r="N94" i="75"/>
  <c r="M94" i="75"/>
  <c r="L94" i="75"/>
  <c r="K94" i="75"/>
  <c r="G94" i="75"/>
  <c r="F94" i="75"/>
  <c r="E94" i="75"/>
  <c r="D94" i="75"/>
  <c r="C94" i="75"/>
  <c r="O93" i="75"/>
  <c r="N93" i="75"/>
  <c r="M93" i="75"/>
  <c r="L93" i="75"/>
  <c r="K93" i="75"/>
  <c r="G93" i="75"/>
  <c r="F93" i="75"/>
  <c r="E93" i="75"/>
  <c r="D93" i="75"/>
  <c r="C93" i="75"/>
  <c r="O92" i="75"/>
  <c r="N92" i="75"/>
  <c r="M92" i="75"/>
  <c r="L92" i="75"/>
  <c r="J92" i="75"/>
  <c r="G92" i="75"/>
  <c r="F92" i="75"/>
  <c r="E92" i="75"/>
  <c r="D92" i="75"/>
  <c r="C92" i="75"/>
  <c r="O91" i="75"/>
  <c r="N91" i="75"/>
  <c r="M91" i="75"/>
  <c r="L91" i="75"/>
  <c r="J91" i="75"/>
  <c r="G91" i="75"/>
  <c r="F91" i="75"/>
  <c r="E91" i="75"/>
  <c r="D91" i="75"/>
  <c r="C91" i="75"/>
  <c r="O90" i="75"/>
  <c r="N90" i="75"/>
  <c r="M90" i="75"/>
  <c r="L90" i="75"/>
  <c r="J90" i="75"/>
  <c r="G90" i="75"/>
  <c r="F90" i="75"/>
  <c r="E90" i="75"/>
  <c r="D90" i="75"/>
  <c r="C90" i="75"/>
  <c r="O89" i="75"/>
  <c r="N89" i="75"/>
  <c r="M89" i="75"/>
  <c r="L89" i="75"/>
  <c r="J89" i="75"/>
  <c r="G89" i="75"/>
  <c r="F89" i="75"/>
  <c r="E89" i="75"/>
  <c r="D89" i="75"/>
  <c r="C89" i="75"/>
  <c r="O88" i="75"/>
  <c r="N88" i="75"/>
  <c r="M88" i="75"/>
  <c r="L88" i="75"/>
  <c r="J88" i="75"/>
  <c r="G88" i="75"/>
  <c r="F88" i="75"/>
  <c r="E88" i="75"/>
  <c r="D88" i="75"/>
  <c r="C88" i="75"/>
  <c r="O87" i="75"/>
  <c r="N87" i="75"/>
  <c r="M87" i="75"/>
  <c r="L87" i="75"/>
  <c r="J87" i="75"/>
  <c r="G87" i="75"/>
  <c r="F87" i="75"/>
  <c r="E87" i="75"/>
  <c r="D87" i="75"/>
  <c r="C87" i="75"/>
  <c r="O86" i="75"/>
  <c r="N86" i="75"/>
  <c r="M86" i="75"/>
  <c r="L86" i="75"/>
  <c r="J86" i="75"/>
  <c r="G86" i="75"/>
  <c r="F86" i="75"/>
  <c r="E86" i="75"/>
  <c r="D86" i="75"/>
  <c r="C86" i="75"/>
  <c r="O85" i="75"/>
  <c r="N85" i="75"/>
  <c r="M85" i="75"/>
  <c r="L85" i="75"/>
  <c r="J85" i="75"/>
  <c r="G85" i="75"/>
  <c r="F85" i="75"/>
  <c r="E85" i="75"/>
  <c r="D85" i="75"/>
  <c r="C85" i="75"/>
  <c r="S1" i="75"/>
  <c r="C82" i="75"/>
  <c r="A31" i="75"/>
  <c r="O15" i="75"/>
  <c r="D15" i="75"/>
  <c r="O14" i="75"/>
  <c r="D14" i="75"/>
  <c r="O13" i="75"/>
  <c r="D13" i="75"/>
  <c r="O12" i="75"/>
  <c r="D12" i="75"/>
  <c r="O11" i="75"/>
  <c r="O10" i="75"/>
  <c r="D10" i="75"/>
  <c r="O9" i="75"/>
  <c r="D9" i="75"/>
  <c r="O8" i="75"/>
  <c r="A7" i="75"/>
  <c r="A4" i="75"/>
  <c r="A2" i="75"/>
  <c r="Y1" i="75"/>
  <c r="A64" i="75"/>
  <c r="O94" i="74"/>
  <c r="N94" i="74"/>
  <c r="M94" i="74"/>
  <c r="L94" i="74"/>
  <c r="K94" i="74"/>
  <c r="G94" i="74"/>
  <c r="F94" i="74"/>
  <c r="E94" i="74"/>
  <c r="D94" i="74"/>
  <c r="C94" i="74"/>
  <c r="O93" i="74"/>
  <c r="N93" i="74"/>
  <c r="M93" i="74"/>
  <c r="L93" i="74"/>
  <c r="K93" i="74"/>
  <c r="G93" i="74"/>
  <c r="F93" i="74"/>
  <c r="E93" i="74"/>
  <c r="D93" i="74"/>
  <c r="C93" i="74"/>
  <c r="O92" i="74"/>
  <c r="N92" i="74"/>
  <c r="M92" i="74"/>
  <c r="L92" i="74"/>
  <c r="J92" i="74"/>
  <c r="G92" i="74"/>
  <c r="F92" i="74"/>
  <c r="E92" i="74"/>
  <c r="D92" i="74"/>
  <c r="C92" i="74"/>
  <c r="O91" i="74"/>
  <c r="N91" i="74"/>
  <c r="M91" i="74"/>
  <c r="L91" i="74"/>
  <c r="J91" i="74"/>
  <c r="G91" i="74"/>
  <c r="F91" i="74"/>
  <c r="E91" i="74"/>
  <c r="D91" i="74"/>
  <c r="C91" i="74"/>
  <c r="O90" i="74"/>
  <c r="N90" i="74"/>
  <c r="M90" i="74"/>
  <c r="L90" i="74"/>
  <c r="J90" i="74"/>
  <c r="G90" i="74"/>
  <c r="F90" i="74"/>
  <c r="E90" i="74"/>
  <c r="D90" i="74"/>
  <c r="C90" i="74"/>
  <c r="O89" i="74"/>
  <c r="N89" i="74"/>
  <c r="M89" i="74"/>
  <c r="L89" i="74"/>
  <c r="J89" i="74"/>
  <c r="G89" i="74"/>
  <c r="F89" i="74"/>
  <c r="E89" i="74"/>
  <c r="D89" i="74"/>
  <c r="C89" i="74"/>
  <c r="O88" i="74"/>
  <c r="N88" i="74"/>
  <c r="M88" i="74"/>
  <c r="L88" i="74"/>
  <c r="J88" i="74"/>
  <c r="G88" i="74"/>
  <c r="F88" i="74"/>
  <c r="E88" i="74"/>
  <c r="D88" i="74"/>
  <c r="C88" i="74"/>
  <c r="O87" i="74"/>
  <c r="N87" i="74"/>
  <c r="M87" i="74"/>
  <c r="L87" i="74"/>
  <c r="J87" i="74"/>
  <c r="G87" i="74"/>
  <c r="F87" i="74"/>
  <c r="E87" i="74"/>
  <c r="D87" i="74"/>
  <c r="C87" i="74"/>
  <c r="O86" i="74"/>
  <c r="N86" i="74"/>
  <c r="M86" i="74"/>
  <c r="L86" i="74"/>
  <c r="J86" i="74"/>
  <c r="G86" i="74"/>
  <c r="F86" i="74"/>
  <c r="E86" i="74"/>
  <c r="D86" i="74"/>
  <c r="C86" i="74"/>
  <c r="O85" i="74"/>
  <c r="N85" i="74"/>
  <c r="M85" i="74"/>
  <c r="L85" i="74"/>
  <c r="J85" i="74"/>
  <c r="G85" i="74"/>
  <c r="F85" i="74"/>
  <c r="E85" i="74"/>
  <c r="D85" i="74"/>
  <c r="C85" i="74"/>
  <c r="A31" i="74"/>
  <c r="O15" i="74"/>
  <c r="D15" i="74"/>
  <c r="O14" i="74"/>
  <c r="D14" i="74"/>
  <c r="O13" i="74"/>
  <c r="D13" i="74"/>
  <c r="O12" i="74"/>
  <c r="D12" i="74"/>
  <c r="O11" i="74"/>
  <c r="O10" i="74"/>
  <c r="D10" i="74"/>
  <c r="O9" i="74"/>
  <c r="D9" i="74"/>
  <c r="O8" i="74"/>
  <c r="A7" i="74"/>
  <c r="A4" i="74"/>
  <c r="A2" i="74"/>
  <c r="Y1" i="74"/>
  <c r="S1" i="74"/>
  <c r="A64" i="74"/>
  <c r="O94" i="73"/>
  <c r="N94" i="73"/>
  <c r="M94" i="73"/>
  <c r="L94" i="73"/>
  <c r="K94" i="73"/>
  <c r="G94" i="73"/>
  <c r="F94" i="73"/>
  <c r="E94" i="73"/>
  <c r="D94" i="73"/>
  <c r="C94" i="73"/>
  <c r="O93" i="73"/>
  <c r="N93" i="73"/>
  <c r="M93" i="73"/>
  <c r="L93" i="73"/>
  <c r="K93" i="73"/>
  <c r="G93" i="73"/>
  <c r="F93" i="73"/>
  <c r="E93" i="73"/>
  <c r="D93" i="73"/>
  <c r="C93" i="73"/>
  <c r="O92" i="73"/>
  <c r="N92" i="73"/>
  <c r="M92" i="73"/>
  <c r="L92" i="73"/>
  <c r="J92" i="73"/>
  <c r="G92" i="73"/>
  <c r="F92" i="73"/>
  <c r="E92" i="73"/>
  <c r="D92" i="73"/>
  <c r="C92" i="73"/>
  <c r="O91" i="73"/>
  <c r="N91" i="73"/>
  <c r="M91" i="73"/>
  <c r="L91" i="73"/>
  <c r="J91" i="73"/>
  <c r="G91" i="73"/>
  <c r="F91" i="73"/>
  <c r="E91" i="73"/>
  <c r="D91" i="73"/>
  <c r="C91" i="73"/>
  <c r="O90" i="73"/>
  <c r="N90" i="73"/>
  <c r="M90" i="73"/>
  <c r="L90" i="73"/>
  <c r="J90" i="73"/>
  <c r="G90" i="73"/>
  <c r="F90" i="73"/>
  <c r="E90" i="73"/>
  <c r="D90" i="73"/>
  <c r="C90" i="73"/>
  <c r="O89" i="73"/>
  <c r="N89" i="73"/>
  <c r="M89" i="73"/>
  <c r="L89" i="73"/>
  <c r="J89" i="73"/>
  <c r="G89" i="73"/>
  <c r="F89" i="73"/>
  <c r="E89" i="73"/>
  <c r="D89" i="73"/>
  <c r="C89" i="73"/>
  <c r="O88" i="73"/>
  <c r="N88" i="73"/>
  <c r="M88" i="73"/>
  <c r="L88" i="73"/>
  <c r="J88" i="73"/>
  <c r="G88" i="73"/>
  <c r="F88" i="73"/>
  <c r="E88" i="73"/>
  <c r="D88" i="73"/>
  <c r="C88" i="73"/>
  <c r="O87" i="73"/>
  <c r="N87" i="73"/>
  <c r="M87" i="73"/>
  <c r="L87" i="73"/>
  <c r="J87" i="73"/>
  <c r="G87" i="73"/>
  <c r="F87" i="73"/>
  <c r="E87" i="73"/>
  <c r="D87" i="73"/>
  <c r="C87" i="73"/>
  <c r="O86" i="73"/>
  <c r="N86" i="73"/>
  <c r="M86" i="73"/>
  <c r="L86" i="73"/>
  <c r="J86" i="73"/>
  <c r="G86" i="73"/>
  <c r="F86" i="73"/>
  <c r="E86" i="73"/>
  <c r="D86" i="73"/>
  <c r="C86" i="73"/>
  <c r="O85" i="73"/>
  <c r="N85" i="73"/>
  <c r="M85" i="73"/>
  <c r="L85" i="73"/>
  <c r="J85" i="73"/>
  <c r="G85" i="73"/>
  <c r="F85" i="73"/>
  <c r="E85" i="73"/>
  <c r="D85" i="73"/>
  <c r="C85" i="73"/>
  <c r="S1" i="73"/>
  <c r="C82" i="73"/>
  <c r="A31" i="73"/>
  <c r="O15" i="73"/>
  <c r="D15" i="73"/>
  <c r="O14" i="73"/>
  <c r="D14" i="73"/>
  <c r="O13" i="73"/>
  <c r="D13" i="73"/>
  <c r="O12" i="73"/>
  <c r="D12" i="73"/>
  <c r="O11" i="73"/>
  <c r="O10" i="73"/>
  <c r="D10" i="73"/>
  <c r="O9" i="73"/>
  <c r="D9" i="73"/>
  <c r="O8" i="73"/>
  <c r="A7" i="73"/>
  <c r="A4" i="73"/>
  <c r="A2" i="73"/>
  <c r="Y1" i="73"/>
  <c r="A64" i="73"/>
  <c r="O94" i="72"/>
  <c r="N94" i="72"/>
  <c r="M94" i="72"/>
  <c r="L94" i="72"/>
  <c r="K94" i="72"/>
  <c r="G94" i="72"/>
  <c r="F94" i="72"/>
  <c r="E94" i="72"/>
  <c r="D94" i="72"/>
  <c r="C94" i="72"/>
  <c r="O93" i="72"/>
  <c r="N93" i="72"/>
  <c r="M93" i="72"/>
  <c r="L93" i="72"/>
  <c r="K93" i="72"/>
  <c r="G93" i="72"/>
  <c r="F93" i="72"/>
  <c r="E93" i="72"/>
  <c r="D93" i="72"/>
  <c r="C93" i="72"/>
  <c r="O92" i="72"/>
  <c r="N92" i="72"/>
  <c r="M92" i="72"/>
  <c r="L92" i="72"/>
  <c r="J92" i="72"/>
  <c r="G92" i="72"/>
  <c r="F92" i="72"/>
  <c r="E92" i="72"/>
  <c r="D92" i="72"/>
  <c r="C92" i="72"/>
  <c r="O91" i="72"/>
  <c r="N91" i="72"/>
  <c r="M91" i="72"/>
  <c r="L91" i="72"/>
  <c r="J91" i="72"/>
  <c r="G91" i="72"/>
  <c r="F91" i="72"/>
  <c r="E91" i="72"/>
  <c r="D91" i="72"/>
  <c r="C91" i="72"/>
  <c r="O90" i="72"/>
  <c r="N90" i="72"/>
  <c r="M90" i="72"/>
  <c r="L90" i="72"/>
  <c r="J90" i="72"/>
  <c r="G90" i="72"/>
  <c r="F90" i="72"/>
  <c r="E90" i="72"/>
  <c r="D90" i="72"/>
  <c r="C90" i="72"/>
  <c r="O89" i="72"/>
  <c r="N89" i="72"/>
  <c r="M89" i="72"/>
  <c r="L89" i="72"/>
  <c r="J89" i="72"/>
  <c r="G89" i="72"/>
  <c r="F89" i="72"/>
  <c r="E89" i="72"/>
  <c r="D89" i="72"/>
  <c r="C89" i="72"/>
  <c r="O88" i="72"/>
  <c r="N88" i="72"/>
  <c r="M88" i="72"/>
  <c r="L88" i="72"/>
  <c r="J88" i="72"/>
  <c r="G88" i="72"/>
  <c r="F88" i="72"/>
  <c r="E88" i="72"/>
  <c r="D88" i="72"/>
  <c r="C88" i="72"/>
  <c r="O87" i="72"/>
  <c r="N87" i="72"/>
  <c r="M87" i="72"/>
  <c r="L87" i="72"/>
  <c r="J87" i="72"/>
  <c r="G87" i="72"/>
  <c r="F87" i="72"/>
  <c r="E87" i="72"/>
  <c r="D87" i="72"/>
  <c r="C87" i="72"/>
  <c r="O86" i="72"/>
  <c r="N86" i="72"/>
  <c r="M86" i="72"/>
  <c r="L86" i="72"/>
  <c r="J86" i="72"/>
  <c r="G86" i="72"/>
  <c r="F86" i="72"/>
  <c r="E86" i="72"/>
  <c r="D86" i="72"/>
  <c r="C86" i="72"/>
  <c r="O85" i="72"/>
  <c r="N85" i="72"/>
  <c r="M85" i="72"/>
  <c r="L85" i="72"/>
  <c r="J85" i="72"/>
  <c r="G85" i="72"/>
  <c r="F85" i="72"/>
  <c r="E85" i="72"/>
  <c r="D85" i="72"/>
  <c r="C85" i="72"/>
  <c r="A31" i="72"/>
  <c r="O15" i="72"/>
  <c r="D15" i="72"/>
  <c r="O14" i="72"/>
  <c r="D14" i="72"/>
  <c r="O13" i="72"/>
  <c r="D13" i="72"/>
  <c r="O12" i="72"/>
  <c r="D12" i="72"/>
  <c r="O11" i="72"/>
  <c r="O10" i="72"/>
  <c r="D10" i="72"/>
  <c r="O9" i="72"/>
  <c r="D9" i="72"/>
  <c r="O8" i="72"/>
  <c r="A7" i="72"/>
  <c r="A4" i="72"/>
  <c r="A2" i="72"/>
  <c r="Y1" i="72"/>
  <c r="S1" i="72"/>
  <c r="A64" i="72"/>
  <c r="O94" i="71"/>
  <c r="N94" i="71"/>
  <c r="M94" i="71"/>
  <c r="L94" i="71"/>
  <c r="K94" i="71"/>
  <c r="G94" i="71"/>
  <c r="F94" i="71"/>
  <c r="E94" i="71"/>
  <c r="D94" i="71"/>
  <c r="C94" i="71"/>
  <c r="O93" i="71"/>
  <c r="N93" i="71"/>
  <c r="M93" i="71"/>
  <c r="L93" i="71"/>
  <c r="K93" i="71"/>
  <c r="G93" i="71"/>
  <c r="F93" i="71"/>
  <c r="E93" i="71"/>
  <c r="D93" i="71"/>
  <c r="C93" i="71"/>
  <c r="O92" i="71"/>
  <c r="N92" i="71"/>
  <c r="M92" i="71"/>
  <c r="L92" i="71"/>
  <c r="J92" i="71"/>
  <c r="G92" i="71"/>
  <c r="F92" i="71"/>
  <c r="E92" i="71"/>
  <c r="D92" i="71"/>
  <c r="C92" i="71"/>
  <c r="O91" i="71"/>
  <c r="N91" i="71"/>
  <c r="M91" i="71"/>
  <c r="L91" i="71"/>
  <c r="J91" i="71"/>
  <c r="G91" i="71"/>
  <c r="F91" i="71"/>
  <c r="E91" i="71"/>
  <c r="D91" i="71"/>
  <c r="C91" i="71"/>
  <c r="O90" i="71"/>
  <c r="N90" i="71"/>
  <c r="M90" i="71"/>
  <c r="L90" i="71"/>
  <c r="J90" i="71"/>
  <c r="G90" i="71"/>
  <c r="F90" i="71"/>
  <c r="E90" i="71"/>
  <c r="D90" i="71"/>
  <c r="C90" i="71"/>
  <c r="O89" i="71"/>
  <c r="N89" i="71"/>
  <c r="M89" i="71"/>
  <c r="L89" i="71"/>
  <c r="J89" i="71"/>
  <c r="G89" i="71"/>
  <c r="F89" i="71"/>
  <c r="E89" i="71"/>
  <c r="D89" i="71"/>
  <c r="C89" i="71"/>
  <c r="O88" i="71"/>
  <c r="N88" i="71"/>
  <c r="M88" i="71"/>
  <c r="L88" i="71"/>
  <c r="J88" i="71"/>
  <c r="G88" i="71"/>
  <c r="F88" i="71"/>
  <c r="E88" i="71"/>
  <c r="D88" i="71"/>
  <c r="C88" i="71"/>
  <c r="O87" i="71"/>
  <c r="N87" i="71"/>
  <c r="M87" i="71"/>
  <c r="L87" i="71"/>
  <c r="J87" i="71"/>
  <c r="G87" i="71"/>
  <c r="F87" i="71"/>
  <c r="E87" i="71"/>
  <c r="D87" i="71"/>
  <c r="C87" i="71"/>
  <c r="O86" i="71"/>
  <c r="N86" i="71"/>
  <c r="M86" i="71"/>
  <c r="L86" i="71"/>
  <c r="J86" i="71"/>
  <c r="G86" i="71"/>
  <c r="F86" i="71"/>
  <c r="E86" i="71"/>
  <c r="D86" i="71"/>
  <c r="C86" i="71"/>
  <c r="O85" i="71"/>
  <c r="N85" i="71"/>
  <c r="M85" i="71"/>
  <c r="L85" i="71"/>
  <c r="J85" i="71"/>
  <c r="G85" i="71"/>
  <c r="F85" i="71"/>
  <c r="E85" i="71"/>
  <c r="D85" i="71"/>
  <c r="C85" i="71"/>
  <c r="S1" i="71"/>
  <c r="C82" i="71"/>
  <c r="A31" i="71"/>
  <c r="O15" i="71"/>
  <c r="D15" i="71"/>
  <c r="O14" i="71"/>
  <c r="D14" i="71"/>
  <c r="O13" i="71"/>
  <c r="D13" i="71"/>
  <c r="O12" i="71"/>
  <c r="D12" i="71"/>
  <c r="O11" i="71"/>
  <c r="O10" i="71"/>
  <c r="D10" i="71"/>
  <c r="O9" i="71"/>
  <c r="D9" i="71"/>
  <c r="O8" i="71"/>
  <c r="A7" i="71"/>
  <c r="A4" i="71"/>
  <c r="A2" i="71"/>
  <c r="Y1" i="71"/>
  <c r="A64" i="71"/>
  <c r="O94" i="70"/>
  <c r="N94" i="70"/>
  <c r="M94" i="70"/>
  <c r="L94" i="70"/>
  <c r="K94" i="70"/>
  <c r="G94" i="70"/>
  <c r="F94" i="70"/>
  <c r="E94" i="70"/>
  <c r="D94" i="70"/>
  <c r="C94" i="70"/>
  <c r="O93" i="70"/>
  <c r="N93" i="70"/>
  <c r="M93" i="70"/>
  <c r="L93" i="70"/>
  <c r="K93" i="70"/>
  <c r="G93" i="70"/>
  <c r="F93" i="70"/>
  <c r="E93" i="70"/>
  <c r="D93" i="70"/>
  <c r="C93" i="70"/>
  <c r="O92" i="70"/>
  <c r="N92" i="70"/>
  <c r="M92" i="70"/>
  <c r="L92" i="70"/>
  <c r="J92" i="70"/>
  <c r="G92" i="70"/>
  <c r="F92" i="70"/>
  <c r="E92" i="70"/>
  <c r="D92" i="70"/>
  <c r="C92" i="70"/>
  <c r="O91" i="70"/>
  <c r="N91" i="70"/>
  <c r="M91" i="70"/>
  <c r="L91" i="70"/>
  <c r="J91" i="70"/>
  <c r="G91" i="70"/>
  <c r="F91" i="70"/>
  <c r="E91" i="70"/>
  <c r="D91" i="70"/>
  <c r="C91" i="70"/>
  <c r="O90" i="70"/>
  <c r="N90" i="70"/>
  <c r="M90" i="70"/>
  <c r="L90" i="70"/>
  <c r="J90" i="70"/>
  <c r="G90" i="70"/>
  <c r="F90" i="70"/>
  <c r="E90" i="70"/>
  <c r="D90" i="70"/>
  <c r="C90" i="70"/>
  <c r="O89" i="70"/>
  <c r="N89" i="70"/>
  <c r="M89" i="70"/>
  <c r="L89" i="70"/>
  <c r="J89" i="70"/>
  <c r="G89" i="70"/>
  <c r="F89" i="70"/>
  <c r="E89" i="70"/>
  <c r="D89" i="70"/>
  <c r="C89" i="70"/>
  <c r="O88" i="70"/>
  <c r="N88" i="70"/>
  <c r="M88" i="70"/>
  <c r="L88" i="70"/>
  <c r="J88" i="70"/>
  <c r="G88" i="70"/>
  <c r="F88" i="70"/>
  <c r="E88" i="70"/>
  <c r="D88" i="70"/>
  <c r="C88" i="70"/>
  <c r="O87" i="70"/>
  <c r="N87" i="70"/>
  <c r="M87" i="70"/>
  <c r="L87" i="70"/>
  <c r="J87" i="70"/>
  <c r="G87" i="70"/>
  <c r="F87" i="70"/>
  <c r="E87" i="70"/>
  <c r="D87" i="70"/>
  <c r="C87" i="70"/>
  <c r="O86" i="70"/>
  <c r="N86" i="70"/>
  <c r="M86" i="70"/>
  <c r="L86" i="70"/>
  <c r="J86" i="70"/>
  <c r="G86" i="70"/>
  <c r="F86" i="70"/>
  <c r="E86" i="70"/>
  <c r="D86" i="70"/>
  <c r="C86" i="70"/>
  <c r="O85" i="70"/>
  <c r="N85" i="70"/>
  <c r="M85" i="70"/>
  <c r="L85" i="70"/>
  <c r="J85" i="70"/>
  <c r="G85" i="70"/>
  <c r="F85" i="70"/>
  <c r="E85" i="70"/>
  <c r="D85" i="70"/>
  <c r="C85" i="70"/>
  <c r="A31" i="70"/>
  <c r="O15" i="70"/>
  <c r="D15" i="70"/>
  <c r="O14" i="70"/>
  <c r="D14" i="70"/>
  <c r="O13" i="70"/>
  <c r="D13" i="70"/>
  <c r="O12" i="70"/>
  <c r="D12" i="70"/>
  <c r="O11" i="70"/>
  <c r="O10" i="70"/>
  <c r="D10" i="70"/>
  <c r="O9" i="70"/>
  <c r="D9" i="70"/>
  <c r="O8" i="70"/>
  <c r="A7" i="70"/>
  <c r="A4" i="70"/>
  <c r="A2" i="70"/>
  <c r="Y1" i="70"/>
  <c r="S1" i="70"/>
  <c r="A64" i="70"/>
  <c r="O94" i="69"/>
  <c r="N94" i="69"/>
  <c r="M94" i="69"/>
  <c r="L94" i="69"/>
  <c r="K94" i="69"/>
  <c r="G94" i="69"/>
  <c r="F94" i="69"/>
  <c r="E94" i="69"/>
  <c r="D94" i="69"/>
  <c r="C94" i="69"/>
  <c r="O93" i="69"/>
  <c r="N93" i="69"/>
  <c r="M93" i="69"/>
  <c r="L93" i="69"/>
  <c r="K93" i="69"/>
  <c r="G93" i="69"/>
  <c r="F93" i="69"/>
  <c r="E93" i="69"/>
  <c r="D93" i="69"/>
  <c r="C93" i="69"/>
  <c r="O92" i="69"/>
  <c r="N92" i="69"/>
  <c r="M92" i="69"/>
  <c r="L92" i="69"/>
  <c r="J92" i="69"/>
  <c r="G92" i="69"/>
  <c r="F92" i="69"/>
  <c r="E92" i="69"/>
  <c r="D92" i="69"/>
  <c r="C92" i="69"/>
  <c r="O91" i="69"/>
  <c r="N91" i="69"/>
  <c r="M91" i="69"/>
  <c r="L91" i="69"/>
  <c r="J91" i="69"/>
  <c r="G91" i="69"/>
  <c r="F91" i="69"/>
  <c r="E91" i="69"/>
  <c r="D91" i="69"/>
  <c r="C91" i="69"/>
  <c r="O90" i="69"/>
  <c r="N90" i="69"/>
  <c r="M90" i="69"/>
  <c r="L90" i="69"/>
  <c r="J90" i="69"/>
  <c r="G90" i="69"/>
  <c r="F90" i="69"/>
  <c r="E90" i="69"/>
  <c r="D90" i="69"/>
  <c r="C90" i="69"/>
  <c r="O89" i="69"/>
  <c r="N89" i="69"/>
  <c r="M89" i="69"/>
  <c r="L89" i="69"/>
  <c r="J89" i="69"/>
  <c r="G89" i="69"/>
  <c r="F89" i="69"/>
  <c r="E89" i="69"/>
  <c r="D89" i="69"/>
  <c r="C89" i="69"/>
  <c r="O88" i="69"/>
  <c r="N88" i="69"/>
  <c r="M88" i="69"/>
  <c r="L88" i="69"/>
  <c r="J88" i="69"/>
  <c r="G88" i="69"/>
  <c r="F88" i="69"/>
  <c r="E88" i="69"/>
  <c r="D88" i="69"/>
  <c r="C88" i="69"/>
  <c r="O87" i="69"/>
  <c r="N87" i="69"/>
  <c r="M87" i="69"/>
  <c r="L87" i="69"/>
  <c r="J87" i="69"/>
  <c r="G87" i="69"/>
  <c r="F87" i="69"/>
  <c r="E87" i="69"/>
  <c r="D87" i="69"/>
  <c r="C87" i="69"/>
  <c r="O86" i="69"/>
  <c r="N86" i="69"/>
  <c r="M86" i="69"/>
  <c r="L86" i="69"/>
  <c r="J86" i="69"/>
  <c r="G86" i="69"/>
  <c r="F86" i="69"/>
  <c r="E86" i="69"/>
  <c r="D86" i="69"/>
  <c r="C86" i="69"/>
  <c r="O85" i="69"/>
  <c r="N85" i="69"/>
  <c r="M85" i="69"/>
  <c r="L85" i="69"/>
  <c r="J85" i="69"/>
  <c r="G85" i="69"/>
  <c r="F85" i="69"/>
  <c r="E85" i="69"/>
  <c r="D85" i="69"/>
  <c r="C85" i="69"/>
  <c r="A31" i="69"/>
  <c r="O15" i="69"/>
  <c r="D15" i="69"/>
  <c r="O14" i="69"/>
  <c r="D14" i="69"/>
  <c r="O13" i="69"/>
  <c r="D13" i="69"/>
  <c r="O12" i="69"/>
  <c r="D12" i="69"/>
  <c r="O11" i="69"/>
  <c r="O10" i="69"/>
  <c r="D10" i="69"/>
  <c r="O9" i="69"/>
  <c r="D9" i="69"/>
  <c r="O8" i="69"/>
  <c r="A7" i="69"/>
  <c r="A4" i="69"/>
  <c r="A2" i="69"/>
  <c r="Y1" i="69"/>
  <c r="S1" i="69"/>
  <c r="A64" i="69"/>
  <c r="O94" i="68"/>
  <c r="N94" i="68"/>
  <c r="M94" i="68"/>
  <c r="L94" i="68"/>
  <c r="K94" i="68"/>
  <c r="G94" i="68"/>
  <c r="F94" i="68"/>
  <c r="E94" i="68"/>
  <c r="D94" i="68"/>
  <c r="C94" i="68"/>
  <c r="O93" i="68"/>
  <c r="N93" i="68"/>
  <c r="M93" i="68"/>
  <c r="L93" i="68"/>
  <c r="K93" i="68"/>
  <c r="G93" i="68"/>
  <c r="F93" i="68"/>
  <c r="E93" i="68"/>
  <c r="D93" i="68"/>
  <c r="C93" i="68"/>
  <c r="O92" i="68"/>
  <c r="N92" i="68"/>
  <c r="M92" i="68"/>
  <c r="L92" i="68"/>
  <c r="J92" i="68"/>
  <c r="G92" i="68"/>
  <c r="F92" i="68"/>
  <c r="E92" i="68"/>
  <c r="D92" i="68"/>
  <c r="C92" i="68"/>
  <c r="O91" i="68"/>
  <c r="N91" i="68"/>
  <c r="M91" i="68"/>
  <c r="L91" i="68"/>
  <c r="J91" i="68"/>
  <c r="G91" i="68"/>
  <c r="F91" i="68"/>
  <c r="E91" i="68"/>
  <c r="D91" i="68"/>
  <c r="C91" i="68"/>
  <c r="O90" i="68"/>
  <c r="N90" i="68"/>
  <c r="M90" i="68"/>
  <c r="L90" i="68"/>
  <c r="J90" i="68"/>
  <c r="G90" i="68"/>
  <c r="F90" i="68"/>
  <c r="E90" i="68"/>
  <c r="D90" i="68"/>
  <c r="C90" i="68"/>
  <c r="O89" i="68"/>
  <c r="N89" i="68"/>
  <c r="M89" i="68"/>
  <c r="L89" i="68"/>
  <c r="J89" i="68"/>
  <c r="G89" i="68"/>
  <c r="F89" i="68"/>
  <c r="E89" i="68"/>
  <c r="D89" i="68"/>
  <c r="C89" i="68"/>
  <c r="O88" i="68"/>
  <c r="N88" i="68"/>
  <c r="M88" i="68"/>
  <c r="L88" i="68"/>
  <c r="J88" i="68"/>
  <c r="G88" i="68"/>
  <c r="F88" i="68"/>
  <c r="E88" i="68"/>
  <c r="D88" i="68"/>
  <c r="C88" i="68"/>
  <c r="O87" i="68"/>
  <c r="N87" i="68"/>
  <c r="M87" i="68"/>
  <c r="L87" i="68"/>
  <c r="J87" i="68"/>
  <c r="G87" i="68"/>
  <c r="F87" i="68"/>
  <c r="E87" i="68"/>
  <c r="D87" i="68"/>
  <c r="C87" i="68"/>
  <c r="O86" i="68"/>
  <c r="N86" i="68"/>
  <c r="M86" i="68"/>
  <c r="L86" i="68"/>
  <c r="J86" i="68"/>
  <c r="G86" i="68"/>
  <c r="F86" i="68"/>
  <c r="E86" i="68"/>
  <c r="D86" i="68"/>
  <c r="C86" i="68"/>
  <c r="O85" i="68"/>
  <c r="N85" i="68"/>
  <c r="M85" i="68"/>
  <c r="L85" i="68"/>
  <c r="J85" i="68"/>
  <c r="G85" i="68"/>
  <c r="F85" i="68"/>
  <c r="E85" i="68"/>
  <c r="D85" i="68"/>
  <c r="C85" i="68"/>
  <c r="A31" i="68"/>
  <c r="O15" i="68"/>
  <c r="D15" i="68"/>
  <c r="O14" i="68"/>
  <c r="D14" i="68"/>
  <c r="O13" i="68"/>
  <c r="D13" i="68"/>
  <c r="O12" i="68"/>
  <c r="D12" i="68"/>
  <c r="O11" i="68"/>
  <c r="O10" i="68"/>
  <c r="D10" i="68"/>
  <c r="O9" i="68"/>
  <c r="D9" i="68"/>
  <c r="O8" i="68"/>
  <c r="A7" i="68"/>
  <c r="A4" i="68"/>
  <c r="A2" i="68"/>
  <c r="Y1" i="68"/>
  <c r="S1" i="68"/>
  <c r="A64" i="68"/>
  <c r="O94" i="67"/>
  <c r="N94" i="67"/>
  <c r="M94" i="67"/>
  <c r="L94" i="67"/>
  <c r="K94" i="67"/>
  <c r="G94" i="67"/>
  <c r="F94" i="67"/>
  <c r="E94" i="67"/>
  <c r="D94" i="67"/>
  <c r="C94" i="67"/>
  <c r="O93" i="67"/>
  <c r="N93" i="67"/>
  <c r="M93" i="67"/>
  <c r="L93" i="67"/>
  <c r="K93" i="67"/>
  <c r="G93" i="67"/>
  <c r="F93" i="67"/>
  <c r="E93" i="67"/>
  <c r="D93" i="67"/>
  <c r="C93" i="67"/>
  <c r="O92" i="67"/>
  <c r="N92" i="67"/>
  <c r="M92" i="67"/>
  <c r="L92" i="67"/>
  <c r="J92" i="67"/>
  <c r="G92" i="67"/>
  <c r="F92" i="67"/>
  <c r="E92" i="67"/>
  <c r="D92" i="67"/>
  <c r="C92" i="67"/>
  <c r="O91" i="67"/>
  <c r="N91" i="67"/>
  <c r="M91" i="67"/>
  <c r="L91" i="67"/>
  <c r="J91" i="67"/>
  <c r="G91" i="67"/>
  <c r="F91" i="67"/>
  <c r="E91" i="67"/>
  <c r="D91" i="67"/>
  <c r="C91" i="67"/>
  <c r="O90" i="67"/>
  <c r="N90" i="67"/>
  <c r="M90" i="67"/>
  <c r="L90" i="67"/>
  <c r="J90" i="67"/>
  <c r="G90" i="67"/>
  <c r="F90" i="67"/>
  <c r="E90" i="67"/>
  <c r="D90" i="67"/>
  <c r="C90" i="67"/>
  <c r="O89" i="67"/>
  <c r="N89" i="67"/>
  <c r="M89" i="67"/>
  <c r="L89" i="67"/>
  <c r="J89" i="67"/>
  <c r="G89" i="67"/>
  <c r="F89" i="67"/>
  <c r="E89" i="67"/>
  <c r="D89" i="67"/>
  <c r="C89" i="67"/>
  <c r="O88" i="67"/>
  <c r="N88" i="67"/>
  <c r="M88" i="67"/>
  <c r="L88" i="67"/>
  <c r="J88" i="67"/>
  <c r="G88" i="67"/>
  <c r="F88" i="67"/>
  <c r="E88" i="67"/>
  <c r="D88" i="67"/>
  <c r="C88" i="67"/>
  <c r="O87" i="67"/>
  <c r="N87" i="67"/>
  <c r="M87" i="67"/>
  <c r="L87" i="67"/>
  <c r="J87" i="67"/>
  <c r="G87" i="67"/>
  <c r="F87" i="67"/>
  <c r="E87" i="67"/>
  <c r="D87" i="67"/>
  <c r="C87" i="67"/>
  <c r="O86" i="67"/>
  <c r="N86" i="67"/>
  <c r="M86" i="67"/>
  <c r="L86" i="67"/>
  <c r="J86" i="67"/>
  <c r="G86" i="67"/>
  <c r="F86" i="67"/>
  <c r="E86" i="67"/>
  <c r="D86" i="67"/>
  <c r="C86" i="67"/>
  <c r="O85" i="67"/>
  <c r="N85" i="67"/>
  <c r="M85" i="67"/>
  <c r="L85" i="67"/>
  <c r="J85" i="67"/>
  <c r="G85" i="67"/>
  <c r="F85" i="67"/>
  <c r="E85" i="67"/>
  <c r="D85" i="67"/>
  <c r="C85" i="67"/>
  <c r="A31" i="67"/>
  <c r="O15" i="67"/>
  <c r="D15" i="67"/>
  <c r="O14" i="67"/>
  <c r="D14" i="67"/>
  <c r="O13" i="67"/>
  <c r="D13" i="67"/>
  <c r="O12" i="67"/>
  <c r="D12" i="67"/>
  <c r="O11" i="67"/>
  <c r="O10" i="67"/>
  <c r="D10" i="67"/>
  <c r="O9" i="67"/>
  <c r="D9" i="67"/>
  <c r="O8" i="67"/>
  <c r="A7" i="67"/>
  <c r="A4" i="67"/>
  <c r="A2" i="67"/>
  <c r="Y1" i="67"/>
  <c r="S1" i="67"/>
  <c r="A64" i="67"/>
  <c r="O94" i="66"/>
  <c r="N94" i="66"/>
  <c r="M94" i="66"/>
  <c r="L94" i="66"/>
  <c r="K94" i="66"/>
  <c r="G94" i="66"/>
  <c r="F94" i="66"/>
  <c r="E94" i="66"/>
  <c r="D94" i="66"/>
  <c r="C94" i="66"/>
  <c r="O93" i="66"/>
  <c r="N93" i="66"/>
  <c r="M93" i="66"/>
  <c r="L93" i="66"/>
  <c r="K93" i="66"/>
  <c r="G93" i="66"/>
  <c r="F93" i="66"/>
  <c r="E93" i="66"/>
  <c r="D93" i="66"/>
  <c r="C93" i="66"/>
  <c r="O92" i="66"/>
  <c r="N92" i="66"/>
  <c r="M92" i="66"/>
  <c r="L92" i="66"/>
  <c r="J92" i="66"/>
  <c r="G92" i="66"/>
  <c r="F92" i="66"/>
  <c r="E92" i="66"/>
  <c r="D92" i="66"/>
  <c r="C92" i="66"/>
  <c r="O91" i="66"/>
  <c r="N91" i="66"/>
  <c r="M91" i="66"/>
  <c r="L91" i="66"/>
  <c r="J91" i="66"/>
  <c r="G91" i="66"/>
  <c r="F91" i="66"/>
  <c r="E91" i="66"/>
  <c r="D91" i="66"/>
  <c r="C91" i="66"/>
  <c r="O90" i="66"/>
  <c r="N90" i="66"/>
  <c r="M90" i="66"/>
  <c r="L90" i="66"/>
  <c r="J90" i="66"/>
  <c r="G90" i="66"/>
  <c r="F90" i="66"/>
  <c r="E90" i="66"/>
  <c r="D90" i="66"/>
  <c r="C90" i="66"/>
  <c r="O89" i="66"/>
  <c r="N89" i="66"/>
  <c r="M89" i="66"/>
  <c r="L89" i="66"/>
  <c r="J89" i="66"/>
  <c r="G89" i="66"/>
  <c r="F89" i="66"/>
  <c r="E89" i="66"/>
  <c r="D89" i="66"/>
  <c r="C89" i="66"/>
  <c r="O88" i="66"/>
  <c r="N88" i="66"/>
  <c r="M88" i="66"/>
  <c r="L88" i="66"/>
  <c r="J88" i="66"/>
  <c r="G88" i="66"/>
  <c r="F88" i="66"/>
  <c r="E88" i="66"/>
  <c r="D88" i="66"/>
  <c r="C88" i="66"/>
  <c r="O87" i="66"/>
  <c r="N87" i="66"/>
  <c r="M87" i="66"/>
  <c r="L87" i="66"/>
  <c r="J87" i="66"/>
  <c r="G87" i="66"/>
  <c r="F87" i="66"/>
  <c r="E87" i="66"/>
  <c r="D87" i="66"/>
  <c r="C87" i="66"/>
  <c r="O86" i="66"/>
  <c r="N86" i="66"/>
  <c r="M86" i="66"/>
  <c r="L86" i="66"/>
  <c r="J86" i="66"/>
  <c r="G86" i="66"/>
  <c r="F86" i="66"/>
  <c r="E86" i="66"/>
  <c r="D86" i="66"/>
  <c r="C86" i="66"/>
  <c r="O85" i="66"/>
  <c r="N85" i="66"/>
  <c r="M85" i="66"/>
  <c r="L85" i="66"/>
  <c r="J85" i="66"/>
  <c r="G85" i="66"/>
  <c r="F85" i="66"/>
  <c r="E85" i="66"/>
  <c r="D85" i="66"/>
  <c r="C85" i="66"/>
  <c r="S1" i="66"/>
  <c r="C82" i="66"/>
  <c r="A31" i="66"/>
  <c r="O15" i="66"/>
  <c r="D15" i="66"/>
  <c r="O14" i="66"/>
  <c r="D14" i="66"/>
  <c r="O13" i="66"/>
  <c r="D13" i="66"/>
  <c r="O12" i="66"/>
  <c r="D12" i="66"/>
  <c r="O11" i="66"/>
  <c r="O10" i="66"/>
  <c r="D10" i="66"/>
  <c r="O9" i="66"/>
  <c r="D9" i="66"/>
  <c r="O8" i="66"/>
  <c r="A7" i="66"/>
  <c r="A4" i="66"/>
  <c r="A2" i="66"/>
  <c r="Y1" i="66"/>
  <c r="A64" i="66"/>
  <c r="O94" i="65"/>
  <c r="N94" i="65"/>
  <c r="M94" i="65"/>
  <c r="L94" i="65"/>
  <c r="K94" i="65"/>
  <c r="G94" i="65"/>
  <c r="F94" i="65"/>
  <c r="E94" i="65"/>
  <c r="D94" i="65"/>
  <c r="C94" i="65"/>
  <c r="O93" i="65"/>
  <c r="N93" i="65"/>
  <c r="M93" i="65"/>
  <c r="L93" i="65"/>
  <c r="K93" i="65"/>
  <c r="G93" i="65"/>
  <c r="F93" i="65"/>
  <c r="E93" i="65"/>
  <c r="D93" i="65"/>
  <c r="C93" i="65"/>
  <c r="O92" i="65"/>
  <c r="N92" i="65"/>
  <c r="M92" i="65"/>
  <c r="L92" i="65"/>
  <c r="J92" i="65"/>
  <c r="G92" i="65"/>
  <c r="F92" i="65"/>
  <c r="E92" i="65"/>
  <c r="D92" i="65"/>
  <c r="C92" i="65"/>
  <c r="O91" i="65"/>
  <c r="N91" i="65"/>
  <c r="M91" i="65"/>
  <c r="L91" i="65"/>
  <c r="J91" i="65"/>
  <c r="G91" i="65"/>
  <c r="F91" i="65"/>
  <c r="E91" i="65"/>
  <c r="D91" i="65"/>
  <c r="C91" i="65"/>
  <c r="O90" i="65"/>
  <c r="N90" i="65"/>
  <c r="M90" i="65"/>
  <c r="L90" i="65"/>
  <c r="J90" i="65"/>
  <c r="G90" i="65"/>
  <c r="F90" i="65"/>
  <c r="E90" i="65"/>
  <c r="D90" i="65"/>
  <c r="C90" i="65"/>
  <c r="O89" i="65"/>
  <c r="N89" i="65"/>
  <c r="M89" i="65"/>
  <c r="L89" i="65"/>
  <c r="J89" i="65"/>
  <c r="G89" i="65"/>
  <c r="F89" i="65"/>
  <c r="E89" i="65"/>
  <c r="D89" i="65"/>
  <c r="C89" i="65"/>
  <c r="O88" i="65"/>
  <c r="N88" i="65"/>
  <c r="M88" i="65"/>
  <c r="L88" i="65"/>
  <c r="J88" i="65"/>
  <c r="G88" i="65"/>
  <c r="F88" i="65"/>
  <c r="E88" i="65"/>
  <c r="D88" i="65"/>
  <c r="C88" i="65"/>
  <c r="O87" i="65"/>
  <c r="N87" i="65"/>
  <c r="M87" i="65"/>
  <c r="L87" i="65"/>
  <c r="J87" i="65"/>
  <c r="G87" i="65"/>
  <c r="F87" i="65"/>
  <c r="E87" i="65"/>
  <c r="D87" i="65"/>
  <c r="C87" i="65"/>
  <c r="O86" i="65"/>
  <c r="N86" i="65"/>
  <c r="M86" i="65"/>
  <c r="L86" i="65"/>
  <c r="J86" i="65"/>
  <c r="G86" i="65"/>
  <c r="F86" i="65"/>
  <c r="E86" i="65"/>
  <c r="D86" i="65"/>
  <c r="C86" i="65"/>
  <c r="O85" i="65"/>
  <c r="N85" i="65"/>
  <c r="M85" i="65"/>
  <c r="L85" i="65"/>
  <c r="J85" i="65"/>
  <c r="G85" i="65"/>
  <c r="F85" i="65"/>
  <c r="E85" i="65"/>
  <c r="D85" i="65"/>
  <c r="C85" i="65"/>
  <c r="A31" i="65"/>
  <c r="O15" i="65"/>
  <c r="D15" i="65"/>
  <c r="O14" i="65"/>
  <c r="D14" i="65"/>
  <c r="O13" i="65"/>
  <c r="D13" i="65"/>
  <c r="O12" i="65"/>
  <c r="D12" i="65"/>
  <c r="O11" i="65"/>
  <c r="O10" i="65"/>
  <c r="D10" i="65"/>
  <c r="O9" i="65"/>
  <c r="D9" i="65"/>
  <c r="O8" i="65"/>
  <c r="A7" i="65"/>
  <c r="A4" i="65"/>
  <c r="A2" i="65"/>
  <c r="Y1" i="65"/>
  <c r="S1" i="65"/>
  <c r="A64" i="65"/>
  <c r="O94" i="64"/>
  <c r="N94" i="64"/>
  <c r="M94" i="64"/>
  <c r="L94" i="64"/>
  <c r="K94" i="64"/>
  <c r="G94" i="64"/>
  <c r="F94" i="64"/>
  <c r="E94" i="64"/>
  <c r="D94" i="64"/>
  <c r="C94" i="64"/>
  <c r="O93" i="64"/>
  <c r="N93" i="64"/>
  <c r="M93" i="64"/>
  <c r="L93" i="64"/>
  <c r="K93" i="64"/>
  <c r="G93" i="64"/>
  <c r="F93" i="64"/>
  <c r="E93" i="64"/>
  <c r="D93" i="64"/>
  <c r="C93" i="64"/>
  <c r="O92" i="64"/>
  <c r="N92" i="64"/>
  <c r="M92" i="64"/>
  <c r="L92" i="64"/>
  <c r="J92" i="64"/>
  <c r="G92" i="64"/>
  <c r="F92" i="64"/>
  <c r="E92" i="64"/>
  <c r="D92" i="64"/>
  <c r="C92" i="64"/>
  <c r="O91" i="64"/>
  <c r="N91" i="64"/>
  <c r="M91" i="64"/>
  <c r="L91" i="64"/>
  <c r="J91" i="64"/>
  <c r="G91" i="64"/>
  <c r="F91" i="64"/>
  <c r="E91" i="64"/>
  <c r="D91" i="64"/>
  <c r="C91" i="64"/>
  <c r="O90" i="64"/>
  <c r="N90" i="64"/>
  <c r="M90" i="64"/>
  <c r="L90" i="64"/>
  <c r="J90" i="64"/>
  <c r="G90" i="64"/>
  <c r="F90" i="64"/>
  <c r="E90" i="64"/>
  <c r="D90" i="64"/>
  <c r="C90" i="64"/>
  <c r="O89" i="64"/>
  <c r="N89" i="64"/>
  <c r="M89" i="64"/>
  <c r="L89" i="64"/>
  <c r="J89" i="64"/>
  <c r="G89" i="64"/>
  <c r="F89" i="64"/>
  <c r="E89" i="64"/>
  <c r="D89" i="64"/>
  <c r="C89" i="64"/>
  <c r="O88" i="64"/>
  <c r="N88" i="64"/>
  <c r="M88" i="64"/>
  <c r="L88" i="64"/>
  <c r="J88" i="64"/>
  <c r="G88" i="64"/>
  <c r="F88" i="64"/>
  <c r="E88" i="64"/>
  <c r="D88" i="64"/>
  <c r="C88" i="64"/>
  <c r="O87" i="64"/>
  <c r="N87" i="64"/>
  <c r="M87" i="64"/>
  <c r="L87" i="64"/>
  <c r="J87" i="64"/>
  <c r="G87" i="64"/>
  <c r="F87" i="64"/>
  <c r="E87" i="64"/>
  <c r="D87" i="64"/>
  <c r="C87" i="64"/>
  <c r="O86" i="64"/>
  <c r="N86" i="64"/>
  <c r="M86" i="64"/>
  <c r="L86" i="64"/>
  <c r="J86" i="64"/>
  <c r="G86" i="64"/>
  <c r="F86" i="64"/>
  <c r="E86" i="64"/>
  <c r="D86" i="64"/>
  <c r="C86" i="64"/>
  <c r="O85" i="64"/>
  <c r="N85" i="64"/>
  <c r="M85" i="64"/>
  <c r="L85" i="64"/>
  <c r="J85" i="64"/>
  <c r="G85" i="64"/>
  <c r="F85" i="64"/>
  <c r="E85" i="64"/>
  <c r="D85" i="64"/>
  <c r="C85" i="64"/>
  <c r="S1" i="64"/>
  <c r="C82" i="64"/>
  <c r="A31" i="64"/>
  <c r="O15" i="64"/>
  <c r="D15" i="64"/>
  <c r="O14" i="64"/>
  <c r="D14" i="64"/>
  <c r="O13" i="64"/>
  <c r="D13" i="64"/>
  <c r="O12" i="64"/>
  <c r="D12" i="64"/>
  <c r="O11" i="64"/>
  <c r="O10" i="64"/>
  <c r="D10" i="64"/>
  <c r="O9" i="64"/>
  <c r="D9" i="64"/>
  <c r="O8" i="64"/>
  <c r="A7" i="64"/>
  <c r="A4" i="64"/>
  <c r="A2" i="64"/>
  <c r="Y1" i="64"/>
  <c r="A64" i="64"/>
  <c r="O94" i="63"/>
  <c r="N94" i="63"/>
  <c r="M94" i="63"/>
  <c r="L94" i="63"/>
  <c r="K94" i="63"/>
  <c r="G94" i="63"/>
  <c r="F94" i="63"/>
  <c r="E94" i="63"/>
  <c r="D94" i="63"/>
  <c r="C94" i="63"/>
  <c r="O93" i="63"/>
  <c r="N93" i="63"/>
  <c r="M93" i="63"/>
  <c r="L93" i="63"/>
  <c r="K93" i="63"/>
  <c r="G93" i="63"/>
  <c r="F93" i="63"/>
  <c r="E93" i="63"/>
  <c r="D93" i="63"/>
  <c r="C93" i="63"/>
  <c r="O92" i="63"/>
  <c r="N92" i="63"/>
  <c r="M92" i="63"/>
  <c r="L92" i="63"/>
  <c r="J92" i="63"/>
  <c r="G92" i="63"/>
  <c r="F92" i="63"/>
  <c r="E92" i="63"/>
  <c r="D92" i="63"/>
  <c r="C92" i="63"/>
  <c r="O91" i="63"/>
  <c r="N91" i="63"/>
  <c r="M91" i="63"/>
  <c r="L91" i="63"/>
  <c r="J91" i="63"/>
  <c r="G91" i="63"/>
  <c r="F91" i="63"/>
  <c r="E91" i="63"/>
  <c r="D91" i="63"/>
  <c r="C91" i="63"/>
  <c r="O90" i="63"/>
  <c r="N90" i="63"/>
  <c r="M90" i="63"/>
  <c r="L90" i="63"/>
  <c r="J90" i="63"/>
  <c r="G90" i="63"/>
  <c r="F90" i="63"/>
  <c r="E90" i="63"/>
  <c r="D90" i="63"/>
  <c r="C90" i="63"/>
  <c r="O89" i="63"/>
  <c r="N89" i="63"/>
  <c r="M89" i="63"/>
  <c r="L89" i="63"/>
  <c r="J89" i="63"/>
  <c r="G89" i="63"/>
  <c r="F89" i="63"/>
  <c r="E89" i="63"/>
  <c r="D89" i="63"/>
  <c r="C89" i="63"/>
  <c r="O88" i="63"/>
  <c r="N88" i="63"/>
  <c r="M88" i="63"/>
  <c r="L88" i="63"/>
  <c r="J88" i="63"/>
  <c r="G88" i="63"/>
  <c r="F88" i="63"/>
  <c r="E88" i="63"/>
  <c r="D88" i="63"/>
  <c r="C88" i="63"/>
  <c r="O87" i="63"/>
  <c r="N87" i="63"/>
  <c r="M87" i="63"/>
  <c r="L87" i="63"/>
  <c r="J87" i="63"/>
  <c r="G87" i="63"/>
  <c r="F87" i="63"/>
  <c r="E87" i="63"/>
  <c r="D87" i="63"/>
  <c r="C87" i="63"/>
  <c r="O86" i="63"/>
  <c r="N86" i="63"/>
  <c r="M86" i="63"/>
  <c r="L86" i="63"/>
  <c r="J86" i="63"/>
  <c r="G86" i="63"/>
  <c r="F86" i="63"/>
  <c r="E86" i="63"/>
  <c r="D86" i="63"/>
  <c r="C86" i="63"/>
  <c r="O85" i="63"/>
  <c r="N85" i="63"/>
  <c r="M85" i="63"/>
  <c r="L85" i="63"/>
  <c r="J85" i="63"/>
  <c r="G85" i="63"/>
  <c r="F85" i="63"/>
  <c r="E85" i="63"/>
  <c r="D85" i="63"/>
  <c r="C85" i="63"/>
  <c r="A31" i="63"/>
  <c r="O15" i="63"/>
  <c r="D15" i="63"/>
  <c r="O14" i="63"/>
  <c r="D14" i="63"/>
  <c r="O13" i="63"/>
  <c r="D13" i="63"/>
  <c r="O12" i="63"/>
  <c r="D12" i="63"/>
  <c r="O11" i="63"/>
  <c r="O10" i="63"/>
  <c r="D10" i="63"/>
  <c r="O9" i="63"/>
  <c r="D9" i="63"/>
  <c r="O8" i="63"/>
  <c r="A7" i="63"/>
  <c r="A4" i="63"/>
  <c r="A2" i="63"/>
  <c r="Y1" i="63"/>
  <c r="S1" i="63"/>
  <c r="A64" i="63"/>
  <c r="O94" i="62"/>
  <c r="N94" i="62"/>
  <c r="M94" i="62"/>
  <c r="L94" i="62"/>
  <c r="K94" i="62"/>
  <c r="G94" i="62"/>
  <c r="F94" i="62"/>
  <c r="E94" i="62"/>
  <c r="D94" i="62"/>
  <c r="C94" i="62"/>
  <c r="O93" i="62"/>
  <c r="N93" i="62"/>
  <c r="M93" i="62"/>
  <c r="L93" i="62"/>
  <c r="K93" i="62"/>
  <c r="G93" i="62"/>
  <c r="F93" i="62"/>
  <c r="E93" i="62"/>
  <c r="D93" i="62"/>
  <c r="C93" i="62"/>
  <c r="O92" i="62"/>
  <c r="N92" i="62"/>
  <c r="M92" i="62"/>
  <c r="L92" i="62"/>
  <c r="J92" i="62"/>
  <c r="G92" i="62"/>
  <c r="F92" i="62"/>
  <c r="E92" i="62"/>
  <c r="D92" i="62"/>
  <c r="C92" i="62"/>
  <c r="O91" i="62"/>
  <c r="N91" i="62"/>
  <c r="M91" i="62"/>
  <c r="L91" i="62"/>
  <c r="J91" i="62"/>
  <c r="G91" i="62"/>
  <c r="F91" i="62"/>
  <c r="E91" i="62"/>
  <c r="D91" i="62"/>
  <c r="C91" i="62"/>
  <c r="O90" i="62"/>
  <c r="N90" i="62"/>
  <c r="M90" i="62"/>
  <c r="L90" i="62"/>
  <c r="J90" i="62"/>
  <c r="G90" i="62"/>
  <c r="F90" i="62"/>
  <c r="E90" i="62"/>
  <c r="D90" i="62"/>
  <c r="C90" i="62"/>
  <c r="O89" i="62"/>
  <c r="N89" i="62"/>
  <c r="M89" i="62"/>
  <c r="L89" i="62"/>
  <c r="J89" i="62"/>
  <c r="G89" i="62"/>
  <c r="F89" i="62"/>
  <c r="E89" i="62"/>
  <c r="D89" i="62"/>
  <c r="C89" i="62"/>
  <c r="O88" i="62"/>
  <c r="N88" i="62"/>
  <c r="M88" i="62"/>
  <c r="L88" i="62"/>
  <c r="J88" i="62"/>
  <c r="G88" i="62"/>
  <c r="F88" i="62"/>
  <c r="E88" i="62"/>
  <c r="D88" i="62"/>
  <c r="C88" i="62"/>
  <c r="O87" i="62"/>
  <c r="N87" i="62"/>
  <c r="M87" i="62"/>
  <c r="L87" i="62"/>
  <c r="J87" i="62"/>
  <c r="G87" i="62"/>
  <c r="F87" i="62"/>
  <c r="E87" i="62"/>
  <c r="D87" i="62"/>
  <c r="C87" i="62"/>
  <c r="O86" i="62"/>
  <c r="N86" i="62"/>
  <c r="M86" i="62"/>
  <c r="L86" i="62"/>
  <c r="J86" i="62"/>
  <c r="G86" i="62"/>
  <c r="F86" i="62"/>
  <c r="E86" i="62"/>
  <c r="D86" i="62"/>
  <c r="C86" i="62"/>
  <c r="O85" i="62"/>
  <c r="N85" i="62"/>
  <c r="M85" i="62"/>
  <c r="L85" i="62"/>
  <c r="J85" i="62"/>
  <c r="G85" i="62"/>
  <c r="F85" i="62"/>
  <c r="E85" i="62"/>
  <c r="D85" i="62"/>
  <c r="C85" i="62"/>
  <c r="S1" i="62"/>
  <c r="C82" i="62"/>
  <c r="A31" i="62"/>
  <c r="O15" i="62"/>
  <c r="D15" i="62"/>
  <c r="O14" i="62"/>
  <c r="D14" i="62"/>
  <c r="O13" i="62"/>
  <c r="D13" i="62"/>
  <c r="O12" i="62"/>
  <c r="D12" i="62"/>
  <c r="O11" i="62"/>
  <c r="O10" i="62"/>
  <c r="D10" i="62"/>
  <c r="O9" i="62"/>
  <c r="D9" i="62"/>
  <c r="O8" i="62"/>
  <c r="A7" i="62"/>
  <c r="A4" i="62"/>
  <c r="A2" i="62"/>
  <c r="Y1" i="62"/>
  <c r="A64" i="62"/>
  <c r="O94" i="61"/>
  <c r="N94" i="61"/>
  <c r="M94" i="61"/>
  <c r="L94" i="61"/>
  <c r="K94" i="61"/>
  <c r="G94" i="61"/>
  <c r="F94" i="61"/>
  <c r="E94" i="61"/>
  <c r="D94" i="61"/>
  <c r="C94" i="61"/>
  <c r="O93" i="61"/>
  <c r="N93" i="61"/>
  <c r="M93" i="61"/>
  <c r="L93" i="61"/>
  <c r="K93" i="61"/>
  <c r="G93" i="61"/>
  <c r="F93" i="61"/>
  <c r="E93" i="61"/>
  <c r="D93" i="61"/>
  <c r="C93" i="61"/>
  <c r="O92" i="61"/>
  <c r="N92" i="61"/>
  <c r="M92" i="61"/>
  <c r="L92" i="61"/>
  <c r="J92" i="61"/>
  <c r="G92" i="61"/>
  <c r="F92" i="61"/>
  <c r="E92" i="61"/>
  <c r="D92" i="61"/>
  <c r="C92" i="61"/>
  <c r="O91" i="61"/>
  <c r="N91" i="61"/>
  <c r="M91" i="61"/>
  <c r="L91" i="61"/>
  <c r="J91" i="61"/>
  <c r="G91" i="61"/>
  <c r="F91" i="61"/>
  <c r="E91" i="61"/>
  <c r="D91" i="61"/>
  <c r="C91" i="61"/>
  <c r="O90" i="61"/>
  <c r="N90" i="61"/>
  <c r="M90" i="61"/>
  <c r="L90" i="61"/>
  <c r="J90" i="61"/>
  <c r="G90" i="61"/>
  <c r="F90" i="61"/>
  <c r="E90" i="61"/>
  <c r="D90" i="61"/>
  <c r="C90" i="61"/>
  <c r="O89" i="61"/>
  <c r="N89" i="61"/>
  <c r="M89" i="61"/>
  <c r="L89" i="61"/>
  <c r="J89" i="61"/>
  <c r="G89" i="61"/>
  <c r="F89" i="61"/>
  <c r="E89" i="61"/>
  <c r="D89" i="61"/>
  <c r="C89" i="61"/>
  <c r="O88" i="61"/>
  <c r="N88" i="61"/>
  <c r="M88" i="61"/>
  <c r="L88" i="61"/>
  <c r="J88" i="61"/>
  <c r="G88" i="61"/>
  <c r="F88" i="61"/>
  <c r="E88" i="61"/>
  <c r="D88" i="61"/>
  <c r="C88" i="61"/>
  <c r="O87" i="61"/>
  <c r="N87" i="61"/>
  <c r="M87" i="61"/>
  <c r="L87" i="61"/>
  <c r="J87" i="61"/>
  <c r="G87" i="61"/>
  <c r="F87" i="61"/>
  <c r="E87" i="61"/>
  <c r="D87" i="61"/>
  <c r="C87" i="61"/>
  <c r="O86" i="61"/>
  <c r="N86" i="61"/>
  <c r="M86" i="61"/>
  <c r="L86" i="61"/>
  <c r="J86" i="61"/>
  <c r="G86" i="61"/>
  <c r="F86" i="61"/>
  <c r="E86" i="61"/>
  <c r="D86" i="61"/>
  <c r="C86" i="61"/>
  <c r="O85" i="61"/>
  <c r="N85" i="61"/>
  <c r="M85" i="61"/>
  <c r="L85" i="61"/>
  <c r="J85" i="61"/>
  <c r="G85" i="61"/>
  <c r="F85" i="61"/>
  <c r="E85" i="61"/>
  <c r="D85" i="61"/>
  <c r="C85" i="61"/>
  <c r="A31" i="61"/>
  <c r="O15" i="61"/>
  <c r="D15" i="61"/>
  <c r="O14" i="61"/>
  <c r="D14" i="61"/>
  <c r="O13" i="61"/>
  <c r="D13" i="61"/>
  <c r="O12" i="61"/>
  <c r="D12" i="61"/>
  <c r="O11" i="61"/>
  <c r="O10" i="61"/>
  <c r="D10" i="61"/>
  <c r="O9" i="61"/>
  <c r="D9" i="61"/>
  <c r="O8" i="61"/>
  <c r="A7" i="61"/>
  <c r="A4" i="61"/>
  <c r="A2" i="61"/>
  <c r="Y1" i="61"/>
  <c r="S1" i="61"/>
  <c r="A64" i="61"/>
  <c r="O94" i="60"/>
  <c r="N94" i="60"/>
  <c r="M94" i="60"/>
  <c r="L94" i="60"/>
  <c r="K94" i="60"/>
  <c r="G94" i="60"/>
  <c r="F94" i="60"/>
  <c r="E94" i="60"/>
  <c r="D94" i="60"/>
  <c r="C94" i="60"/>
  <c r="O93" i="60"/>
  <c r="N93" i="60"/>
  <c r="M93" i="60"/>
  <c r="L93" i="60"/>
  <c r="K93" i="60"/>
  <c r="G93" i="60"/>
  <c r="F93" i="60"/>
  <c r="E93" i="60"/>
  <c r="D93" i="60"/>
  <c r="C93" i="60"/>
  <c r="O92" i="60"/>
  <c r="N92" i="60"/>
  <c r="M92" i="60"/>
  <c r="L92" i="60"/>
  <c r="J92" i="60"/>
  <c r="G92" i="60"/>
  <c r="F92" i="60"/>
  <c r="E92" i="60"/>
  <c r="D92" i="60"/>
  <c r="C92" i="60"/>
  <c r="O91" i="60"/>
  <c r="N91" i="60"/>
  <c r="M91" i="60"/>
  <c r="L91" i="60"/>
  <c r="J91" i="60"/>
  <c r="G91" i="60"/>
  <c r="F91" i="60"/>
  <c r="E91" i="60"/>
  <c r="D91" i="60"/>
  <c r="C91" i="60"/>
  <c r="O90" i="60"/>
  <c r="N90" i="60"/>
  <c r="M90" i="60"/>
  <c r="L90" i="60"/>
  <c r="J90" i="60"/>
  <c r="G90" i="60"/>
  <c r="F90" i="60"/>
  <c r="E90" i="60"/>
  <c r="D90" i="60"/>
  <c r="C90" i="60"/>
  <c r="O89" i="60"/>
  <c r="N89" i="60"/>
  <c r="M89" i="60"/>
  <c r="L89" i="60"/>
  <c r="J89" i="60"/>
  <c r="G89" i="60"/>
  <c r="F89" i="60"/>
  <c r="E89" i="60"/>
  <c r="D89" i="60"/>
  <c r="C89" i="60"/>
  <c r="O88" i="60"/>
  <c r="N88" i="60"/>
  <c r="M88" i="60"/>
  <c r="L88" i="60"/>
  <c r="J88" i="60"/>
  <c r="G88" i="60"/>
  <c r="F88" i="60"/>
  <c r="E88" i="60"/>
  <c r="D88" i="60"/>
  <c r="C88" i="60"/>
  <c r="O87" i="60"/>
  <c r="N87" i="60"/>
  <c r="M87" i="60"/>
  <c r="L87" i="60"/>
  <c r="J87" i="60"/>
  <c r="G87" i="60"/>
  <c r="F87" i="60"/>
  <c r="E87" i="60"/>
  <c r="D87" i="60"/>
  <c r="C87" i="60"/>
  <c r="O86" i="60"/>
  <c r="N86" i="60"/>
  <c r="M86" i="60"/>
  <c r="L86" i="60"/>
  <c r="J86" i="60"/>
  <c r="G86" i="60"/>
  <c r="F86" i="60"/>
  <c r="E86" i="60"/>
  <c r="D86" i="60"/>
  <c r="C86" i="60"/>
  <c r="O85" i="60"/>
  <c r="N85" i="60"/>
  <c r="M85" i="60"/>
  <c r="L85" i="60"/>
  <c r="J85" i="60"/>
  <c r="G85" i="60"/>
  <c r="F85" i="60"/>
  <c r="E85" i="60"/>
  <c r="D85" i="60"/>
  <c r="C85" i="60"/>
  <c r="S1" i="60"/>
  <c r="C82" i="60"/>
  <c r="A31" i="60"/>
  <c r="O15" i="60"/>
  <c r="D15" i="60"/>
  <c r="O14" i="60"/>
  <c r="D14" i="60"/>
  <c r="O13" i="60"/>
  <c r="D13" i="60"/>
  <c r="O12" i="60"/>
  <c r="D12" i="60"/>
  <c r="O11" i="60"/>
  <c r="O10" i="60"/>
  <c r="D10" i="60"/>
  <c r="O9" i="60"/>
  <c r="D9" i="60"/>
  <c r="O8" i="60"/>
  <c r="A7" i="60"/>
  <c r="A4" i="60"/>
  <c r="A2" i="60"/>
  <c r="Y1" i="60"/>
  <c r="A64" i="60"/>
  <c r="O94" i="59"/>
  <c r="N94" i="59"/>
  <c r="M94" i="59"/>
  <c r="L94" i="59"/>
  <c r="K94" i="59"/>
  <c r="G94" i="59"/>
  <c r="F94" i="59"/>
  <c r="E94" i="59"/>
  <c r="D94" i="59"/>
  <c r="C94" i="59"/>
  <c r="O93" i="59"/>
  <c r="N93" i="59"/>
  <c r="M93" i="59"/>
  <c r="L93" i="59"/>
  <c r="K93" i="59"/>
  <c r="G93" i="59"/>
  <c r="F93" i="59"/>
  <c r="E93" i="59"/>
  <c r="D93" i="59"/>
  <c r="C93" i="59"/>
  <c r="O92" i="59"/>
  <c r="N92" i="59"/>
  <c r="M92" i="59"/>
  <c r="L92" i="59"/>
  <c r="J92" i="59"/>
  <c r="G92" i="59"/>
  <c r="F92" i="59"/>
  <c r="E92" i="59"/>
  <c r="D92" i="59"/>
  <c r="C92" i="59"/>
  <c r="O91" i="59"/>
  <c r="N91" i="59"/>
  <c r="M91" i="59"/>
  <c r="L91" i="59"/>
  <c r="J91" i="59"/>
  <c r="G91" i="59"/>
  <c r="F91" i="59"/>
  <c r="E91" i="59"/>
  <c r="D91" i="59"/>
  <c r="C91" i="59"/>
  <c r="O90" i="59"/>
  <c r="N90" i="59"/>
  <c r="M90" i="59"/>
  <c r="L90" i="59"/>
  <c r="J90" i="59"/>
  <c r="G90" i="59"/>
  <c r="F90" i="59"/>
  <c r="E90" i="59"/>
  <c r="D90" i="59"/>
  <c r="C90" i="59"/>
  <c r="O89" i="59"/>
  <c r="N89" i="59"/>
  <c r="M89" i="59"/>
  <c r="L89" i="59"/>
  <c r="J89" i="59"/>
  <c r="G89" i="59"/>
  <c r="F89" i="59"/>
  <c r="E89" i="59"/>
  <c r="D89" i="59"/>
  <c r="C89" i="59"/>
  <c r="O88" i="59"/>
  <c r="N88" i="59"/>
  <c r="M88" i="59"/>
  <c r="L88" i="59"/>
  <c r="J88" i="59"/>
  <c r="G88" i="59"/>
  <c r="F88" i="59"/>
  <c r="E88" i="59"/>
  <c r="D88" i="59"/>
  <c r="C88" i="59"/>
  <c r="O87" i="59"/>
  <c r="N87" i="59"/>
  <c r="M87" i="59"/>
  <c r="L87" i="59"/>
  <c r="J87" i="59"/>
  <c r="G87" i="59"/>
  <c r="F87" i="59"/>
  <c r="E87" i="59"/>
  <c r="D87" i="59"/>
  <c r="C87" i="59"/>
  <c r="O86" i="59"/>
  <c r="N86" i="59"/>
  <c r="M86" i="59"/>
  <c r="L86" i="59"/>
  <c r="J86" i="59"/>
  <c r="G86" i="59"/>
  <c r="F86" i="59"/>
  <c r="E86" i="59"/>
  <c r="D86" i="59"/>
  <c r="C86" i="59"/>
  <c r="O85" i="59"/>
  <c r="N85" i="59"/>
  <c r="M85" i="59"/>
  <c r="L85" i="59"/>
  <c r="J85" i="59"/>
  <c r="G85" i="59"/>
  <c r="F85" i="59"/>
  <c r="E85" i="59"/>
  <c r="D85" i="59"/>
  <c r="C85" i="59"/>
  <c r="A31" i="59"/>
  <c r="O15" i="59"/>
  <c r="D15" i="59"/>
  <c r="O14" i="59"/>
  <c r="D14" i="59"/>
  <c r="O13" i="59"/>
  <c r="D13" i="59"/>
  <c r="O12" i="59"/>
  <c r="D12" i="59"/>
  <c r="O11" i="59"/>
  <c r="O10" i="59"/>
  <c r="D10" i="59"/>
  <c r="O9" i="59"/>
  <c r="D9" i="59"/>
  <c r="O8" i="59"/>
  <c r="A7" i="59"/>
  <c r="A4" i="59"/>
  <c r="A2" i="59"/>
  <c r="Y1" i="59"/>
  <c r="S1" i="59"/>
  <c r="A64" i="59"/>
  <c r="O94" i="58"/>
  <c r="N94" i="58"/>
  <c r="M94" i="58"/>
  <c r="L94" i="58"/>
  <c r="K94" i="58"/>
  <c r="G94" i="58"/>
  <c r="F94" i="58"/>
  <c r="E94" i="58"/>
  <c r="D94" i="58"/>
  <c r="C94" i="58"/>
  <c r="O93" i="58"/>
  <c r="N93" i="58"/>
  <c r="M93" i="58"/>
  <c r="L93" i="58"/>
  <c r="K93" i="58"/>
  <c r="G93" i="58"/>
  <c r="F93" i="58"/>
  <c r="E93" i="58"/>
  <c r="D93" i="58"/>
  <c r="C93" i="58"/>
  <c r="O92" i="58"/>
  <c r="N92" i="58"/>
  <c r="M92" i="58"/>
  <c r="L92" i="58"/>
  <c r="J92" i="58"/>
  <c r="G92" i="58"/>
  <c r="F92" i="58"/>
  <c r="E92" i="58"/>
  <c r="D92" i="58"/>
  <c r="C92" i="58"/>
  <c r="O91" i="58"/>
  <c r="N91" i="58"/>
  <c r="M91" i="58"/>
  <c r="L91" i="58"/>
  <c r="J91" i="58"/>
  <c r="G91" i="58"/>
  <c r="F91" i="58"/>
  <c r="E91" i="58"/>
  <c r="D91" i="58"/>
  <c r="C91" i="58"/>
  <c r="O90" i="58"/>
  <c r="N90" i="58"/>
  <c r="M90" i="58"/>
  <c r="L90" i="58"/>
  <c r="J90" i="58"/>
  <c r="G90" i="58"/>
  <c r="F90" i="58"/>
  <c r="E90" i="58"/>
  <c r="D90" i="58"/>
  <c r="C90" i="58"/>
  <c r="O89" i="58"/>
  <c r="N89" i="58"/>
  <c r="M89" i="58"/>
  <c r="L89" i="58"/>
  <c r="J89" i="58"/>
  <c r="G89" i="58"/>
  <c r="F89" i="58"/>
  <c r="E89" i="58"/>
  <c r="D89" i="58"/>
  <c r="C89" i="58"/>
  <c r="O88" i="58"/>
  <c r="N88" i="58"/>
  <c r="M88" i="58"/>
  <c r="L88" i="58"/>
  <c r="J88" i="58"/>
  <c r="G88" i="58"/>
  <c r="F88" i="58"/>
  <c r="E88" i="58"/>
  <c r="D88" i="58"/>
  <c r="C88" i="58"/>
  <c r="O87" i="58"/>
  <c r="N87" i="58"/>
  <c r="M87" i="58"/>
  <c r="L87" i="58"/>
  <c r="J87" i="58"/>
  <c r="G87" i="58"/>
  <c r="F87" i="58"/>
  <c r="E87" i="58"/>
  <c r="D87" i="58"/>
  <c r="C87" i="58"/>
  <c r="O86" i="58"/>
  <c r="N86" i="58"/>
  <c r="M86" i="58"/>
  <c r="L86" i="58"/>
  <c r="J86" i="58"/>
  <c r="G86" i="58"/>
  <c r="F86" i="58"/>
  <c r="E86" i="58"/>
  <c r="D86" i="58"/>
  <c r="C86" i="58"/>
  <c r="O85" i="58"/>
  <c r="N85" i="58"/>
  <c r="M85" i="58"/>
  <c r="L85" i="58"/>
  <c r="J85" i="58"/>
  <c r="G85" i="58"/>
  <c r="F85" i="58"/>
  <c r="E85" i="58"/>
  <c r="D85" i="58"/>
  <c r="C85" i="58"/>
  <c r="S1" i="58"/>
  <c r="C82" i="58"/>
  <c r="A31" i="58"/>
  <c r="O15" i="58"/>
  <c r="D15" i="58"/>
  <c r="O14" i="58"/>
  <c r="D14" i="58"/>
  <c r="O13" i="58"/>
  <c r="D13" i="58"/>
  <c r="O12" i="58"/>
  <c r="D12" i="58"/>
  <c r="O11" i="58"/>
  <c r="O10" i="58"/>
  <c r="D10" i="58"/>
  <c r="O9" i="58"/>
  <c r="D9" i="58"/>
  <c r="O8" i="58"/>
  <c r="A7" i="58"/>
  <c r="A4" i="58"/>
  <c r="A2" i="58"/>
  <c r="Y1" i="58"/>
  <c r="A64" i="58"/>
  <c r="O94" i="57"/>
  <c r="N94" i="57"/>
  <c r="M94" i="57"/>
  <c r="L94" i="57"/>
  <c r="K94" i="57"/>
  <c r="G94" i="57"/>
  <c r="F94" i="57"/>
  <c r="E94" i="57"/>
  <c r="D94" i="57"/>
  <c r="C94" i="57"/>
  <c r="O93" i="57"/>
  <c r="N93" i="57"/>
  <c r="M93" i="57"/>
  <c r="L93" i="57"/>
  <c r="K93" i="57"/>
  <c r="G93" i="57"/>
  <c r="F93" i="57"/>
  <c r="E93" i="57"/>
  <c r="D93" i="57"/>
  <c r="C93" i="57"/>
  <c r="O92" i="57"/>
  <c r="N92" i="57"/>
  <c r="M92" i="57"/>
  <c r="L92" i="57"/>
  <c r="J92" i="57"/>
  <c r="G92" i="57"/>
  <c r="F92" i="57"/>
  <c r="E92" i="57"/>
  <c r="D92" i="57"/>
  <c r="C92" i="57"/>
  <c r="O91" i="57"/>
  <c r="N91" i="57"/>
  <c r="M91" i="57"/>
  <c r="L91" i="57"/>
  <c r="J91" i="57"/>
  <c r="G91" i="57"/>
  <c r="F91" i="57"/>
  <c r="E91" i="57"/>
  <c r="D91" i="57"/>
  <c r="C91" i="57"/>
  <c r="O90" i="57"/>
  <c r="N90" i="57"/>
  <c r="M90" i="57"/>
  <c r="L90" i="57"/>
  <c r="J90" i="57"/>
  <c r="G90" i="57"/>
  <c r="F90" i="57"/>
  <c r="E90" i="57"/>
  <c r="D90" i="57"/>
  <c r="C90" i="57"/>
  <c r="O89" i="57"/>
  <c r="N89" i="57"/>
  <c r="M89" i="57"/>
  <c r="L89" i="57"/>
  <c r="J89" i="57"/>
  <c r="G89" i="57"/>
  <c r="F89" i="57"/>
  <c r="E89" i="57"/>
  <c r="D89" i="57"/>
  <c r="C89" i="57"/>
  <c r="O88" i="57"/>
  <c r="N88" i="57"/>
  <c r="M88" i="57"/>
  <c r="L88" i="57"/>
  <c r="J88" i="57"/>
  <c r="G88" i="57"/>
  <c r="F88" i="57"/>
  <c r="E88" i="57"/>
  <c r="D88" i="57"/>
  <c r="C88" i="57"/>
  <c r="O87" i="57"/>
  <c r="N87" i="57"/>
  <c r="M87" i="57"/>
  <c r="L87" i="57"/>
  <c r="J87" i="57"/>
  <c r="G87" i="57"/>
  <c r="F87" i="57"/>
  <c r="E87" i="57"/>
  <c r="D87" i="57"/>
  <c r="C87" i="57"/>
  <c r="O86" i="57"/>
  <c r="N86" i="57"/>
  <c r="M86" i="57"/>
  <c r="L86" i="57"/>
  <c r="J86" i="57"/>
  <c r="G86" i="57"/>
  <c r="F86" i="57"/>
  <c r="E86" i="57"/>
  <c r="D86" i="57"/>
  <c r="C86" i="57"/>
  <c r="O85" i="57"/>
  <c r="N85" i="57"/>
  <c r="M85" i="57"/>
  <c r="L85" i="57"/>
  <c r="J85" i="57"/>
  <c r="G85" i="57"/>
  <c r="F85" i="57"/>
  <c r="E85" i="57"/>
  <c r="D85" i="57"/>
  <c r="C85" i="57"/>
  <c r="A31" i="57"/>
  <c r="O15" i="57"/>
  <c r="D15" i="57"/>
  <c r="O14" i="57"/>
  <c r="D14" i="57"/>
  <c r="O13" i="57"/>
  <c r="D13" i="57"/>
  <c r="O12" i="57"/>
  <c r="D12" i="57"/>
  <c r="O11" i="57"/>
  <c r="O10" i="57"/>
  <c r="D10" i="57"/>
  <c r="O9" i="57"/>
  <c r="D9" i="57"/>
  <c r="O8" i="57"/>
  <c r="A7" i="57"/>
  <c r="A4" i="57"/>
  <c r="A2" i="57"/>
  <c r="Y1" i="57"/>
  <c r="S1" i="57"/>
  <c r="A64" i="57"/>
  <c r="O94" i="56"/>
  <c r="N94" i="56"/>
  <c r="M94" i="56"/>
  <c r="L94" i="56"/>
  <c r="K94" i="56"/>
  <c r="G94" i="56"/>
  <c r="F94" i="56"/>
  <c r="E94" i="56"/>
  <c r="D94" i="56"/>
  <c r="C94" i="56"/>
  <c r="O93" i="56"/>
  <c r="N93" i="56"/>
  <c r="M93" i="56"/>
  <c r="L93" i="56"/>
  <c r="K93" i="56"/>
  <c r="G93" i="56"/>
  <c r="F93" i="56"/>
  <c r="E93" i="56"/>
  <c r="D93" i="56"/>
  <c r="C93" i="56"/>
  <c r="O92" i="56"/>
  <c r="N92" i="56"/>
  <c r="M92" i="56"/>
  <c r="L92" i="56"/>
  <c r="J92" i="56"/>
  <c r="G92" i="56"/>
  <c r="F92" i="56"/>
  <c r="E92" i="56"/>
  <c r="D92" i="56"/>
  <c r="C92" i="56"/>
  <c r="O91" i="56"/>
  <c r="N91" i="56"/>
  <c r="M91" i="56"/>
  <c r="L91" i="56"/>
  <c r="J91" i="56"/>
  <c r="G91" i="56"/>
  <c r="F91" i="56"/>
  <c r="E91" i="56"/>
  <c r="D91" i="56"/>
  <c r="C91" i="56"/>
  <c r="O90" i="56"/>
  <c r="N90" i="56"/>
  <c r="M90" i="56"/>
  <c r="L90" i="56"/>
  <c r="J90" i="56"/>
  <c r="G90" i="56"/>
  <c r="F90" i="56"/>
  <c r="E90" i="56"/>
  <c r="D90" i="56"/>
  <c r="C90" i="56"/>
  <c r="O89" i="56"/>
  <c r="N89" i="56"/>
  <c r="M89" i="56"/>
  <c r="L89" i="56"/>
  <c r="J89" i="56"/>
  <c r="G89" i="56"/>
  <c r="F89" i="56"/>
  <c r="E89" i="56"/>
  <c r="D89" i="56"/>
  <c r="C89" i="56"/>
  <c r="O88" i="56"/>
  <c r="N88" i="56"/>
  <c r="M88" i="56"/>
  <c r="L88" i="56"/>
  <c r="J88" i="56"/>
  <c r="G88" i="56"/>
  <c r="F88" i="56"/>
  <c r="E88" i="56"/>
  <c r="D88" i="56"/>
  <c r="C88" i="56"/>
  <c r="O87" i="56"/>
  <c r="N87" i="56"/>
  <c r="M87" i="56"/>
  <c r="L87" i="56"/>
  <c r="J87" i="56"/>
  <c r="G87" i="56"/>
  <c r="F87" i="56"/>
  <c r="E87" i="56"/>
  <c r="D87" i="56"/>
  <c r="C87" i="56"/>
  <c r="O86" i="56"/>
  <c r="N86" i="56"/>
  <c r="M86" i="56"/>
  <c r="L86" i="56"/>
  <c r="J86" i="56"/>
  <c r="G86" i="56"/>
  <c r="F86" i="56"/>
  <c r="E86" i="56"/>
  <c r="D86" i="56"/>
  <c r="C86" i="56"/>
  <c r="O85" i="56"/>
  <c r="N85" i="56"/>
  <c r="M85" i="56"/>
  <c r="L85" i="56"/>
  <c r="J85" i="56"/>
  <c r="G85" i="56"/>
  <c r="F85" i="56"/>
  <c r="E85" i="56"/>
  <c r="D85" i="56"/>
  <c r="C85" i="56"/>
  <c r="S1" i="56"/>
  <c r="C82" i="56"/>
  <c r="A31" i="56"/>
  <c r="O15" i="56"/>
  <c r="D15" i="56"/>
  <c r="O14" i="56"/>
  <c r="D14" i="56"/>
  <c r="O13" i="56"/>
  <c r="D13" i="56"/>
  <c r="O12" i="56"/>
  <c r="D12" i="56"/>
  <c r="O11" i="56"/>
  <c r="O10" i="56"/>
  <c r="D10" i="56"/>
  <c r="O9" i="56"/>
  <c r="D9" i="56"/>
  <c r="O8" i="56"/>
  <c r="A7" i="56"/>
  <c r="A4" i="56"/>
  <c r="A2" i="56"/>
  <c r="Y1" i="56"/>
  <c r="A64" i="56"/>
  <c r="O94" i="55"/>
  <c r="N94" i="55"/>
  <c r="M94" i="55"/>
  <c r="L94" i="55"/>
  <c r="K94" i="55"/>
  <c r="G94" i="55"/>
  <c r="F94" i="55"/>
  <c r="E94" i="55"/>
  <c r="D94" i="55"/>
  <c r="C94" i="55"/>
  <c r="O93" i="55"/>
  <c r="N93" i="55"/>
  <c r="M93" i="55"/>
  <c r="L93" i="55"/>
  <c r="K93" i="55"/>
  <c r="G93" i="55"/>
  <c r="F93" i="55"/>
  <c r="E93" i="55"/>
  <c r="D93" i="55"/>
  <c r="C93" i="55"/>
  <c r="O92" i="55"/>
  <c r="N92" i="55"/>
  <c r="M92" i="55"/>
  <c r="L92" i="55"/>
  <c r="J92" i="55"/>
  <c r="G92" i="55"/>
  <c r="F92" i="55"/>
  <c r="E92" i="55"/>
  <c r="D92" i="55"/>
  <c r="C92" i="55"/>
  <c r="O91" i="55"/>
  <c r="N91" i="55"/>
  <c r="M91" i="55"/>
  <c r="L91" i="55"/>
  <c r="J91" i="55"/>
  <c r="G91" i="55"/>
  <c r="F91" i="55"/>
  <c r="E91" i="55"/>
  <c r="D91" i="55"/>
  <c r="C91" i="55"/>
  <c r="O90" i="55"/>
  <c r="N90" i="55"/>
  <c r="M90" i="55"/>
  <c r="L90" i="55"/>
  <c r="J90" i="55"/>
  <c r="G90" i="55"/>
  <c r="F90" i="55"/>
  <c r="E90" i="55"/>
  <c r="D90" i="55"/>
  <c r="C90" i="55"/>
  <c r="O89" i="55"/>
  <c r="N89" i="55"/>
  <c r="M89" i="55"/>
  <c r="L89" i="55"/>
  <c r="J89" i="55"/>
  <c r="G89" i="55"/>
  <c r="F89" i="55"/>
  <c r="E89" i="55"/>
  <c r="D89" i="55"/>
  <c r="C89" i="55"/>
  <c r="O88" i="55"/>
  <c r="N88" i="55"/>
  <c r="M88" i="55"/>
  <c r="L88" i="55"/>
  <c r="J88" i="55"/>
  <c r="G88" i="55"/>
  <c r="F88" i="55"/>
  <c r="E88" i="55"/>
  <c r="D88" i="55"/>
  <c r="C88" i="55"/>
  <c r="O87" i="55"/>
  <c r="N87" i="55"/>
  <c r="M87" i="55"/>
  <c r="L87" i="55"/>
  <c r="J87" i="55"/>
  <c r="G87" i="55"/>
  <c r="F87" i="55"/>
  <c r="E87" i="55"/>
  <c r="D87" i="55"/>
  <c r="C87" i="55"/>
  <c r="O86" i="55"/>
  <c r="N86" i="55"/>
  <c r="M86" i="55"/>
  <c r="L86" i="55"/>
  <c r="J86" i="55"/>
  <c r="G86" i="55"/>
  <c r="F86" i="55"/>
  <c r="E86" i="55"/>
  <c r="D86" i="55"/>
  <c r="C86" i="55"/>
  <c r="O85" i="55"/>
  <c r="N85" i="55"/>
  <c r="M85" i="55"/>
  <c r="L85" i="55"/>
  <c r="J85" i="55"/>
  <c r="G85" i="55"/>
  <c r="F85" i="55"/>
  <c r="E85" i="55"/>
  <c r="D85" i="55"/>
  <c r="C85" i="55"/>
  <c r="A31" i="55"/>
  <c r="O15" i="55"/>
  <c r="D15" i="55"/>
  <c r="O14" i="55"/>
  <c r="D14" i="55"/>
  <c r="O13" i="55"/>
  <c r="D13" i="55"/>
  <c r="O12" i="55"/>
  <c r="D12" i="55"/>
  <c r="O11" i="55"/>
  <c r="O10" i="55"/>
  <c r="D10" i="55"/>
  <c r="O9" i="55"/>
  <c r="D9" i="55"/>
  <c r="O8" i="55"/>
  <c r="A7" i="55"/>
  <c r="A4" i="55"/>
  <c r="A2" i="55"/>
  <c r="Y1" i="55"/>
  <c r="S1" i="55"/>
  <c r="A64" i="55"/>
  <c r="O94" i="54"/>
  <c r="N94" i="54"/>
  <c r="M94" i="54"/>
  <c r="L94" i="54"/>
  <c r="K94" i="54"/>
  <c r="G94" i="54"/>
  <c r="F94" i="54"/>
  <c r="E94" i="54"/>
  <c r="D94" i="54"/>
  <c r="C94" i="54"/>
  <c r="O93" i="54"/>
  <c r="N93" i="54"/>
  <c r="M93" i="54"/>
  <c r="L93" i="54"/>
  <c r="K93" i="54"/>
  <c r="G93" i="54"/>
  <c r="F93" i="54"/>
  <c r="E93" i="54"/>
  <c r="D93" i="54"/>
  <c r="C93" i="54"/>
  <c r="O92" i="54"/>
  <c r="N92" i="54"/>
  <c r="M92" i="54"/>
  <c r="L92" i="54"/>
  <c r="J92" i="54"/>
  <c r="G92" i="54"/>
  <c r="F92" i="54"/>
  <c r="E92" i="54"/>
  <c r="D92" i="54"/>
  <c r="C92" i="54"/>
  <c r="O91" i="54"/>
  <c r="N91" i="54"/>
  <c r="M91" i="54"/>
  <c r="L91" i="54"/>
  <c r="J91" i="54"/>
  <c r="G91" i="54"/>
  <c r="F91" i="54"/>
  <c r="E91" i="54"/>
  <c r="D91" i="54"/>
  <c r="C91" i="54"/>
  <c r="O90" i="54"/>
  <c r="N90" i="54"/>
  <c r="M90" i="54"/>
  <c r="L90" i="54"/>
  <c r="J90" i="54"/>
  <c r="G90" i="54"/>
  <c r="F90" i="54"/>
  <c r="E90" i="54"/>
  <c r="D90" i="54"/>
  <c r="C90" i="54"/>
  <c r="O89" i="54"/>
  <c r="N89" i="54"/>
  <c r="M89" i="54"/>
  <c r="L89" i="54"/>
  <c r="J89" i="54"/>
  <c r="G89" i="54"/>
  <c r="F89" i="54"/>
  <c r="E89" i="54"/>
  <c r="D89" i="54"/>
  <c r="C89" i="54"/>
  <c r="O88" i="54"/>
  <c r="N88" i="54"/>
  <c r="M88" i="54"/>
  <c r="L88" i="54"/>
  <c r="J88" i="54"/>
  <c r="G88" i="54"/>
  <c r="F88" i="54"/>
  <c r="E88" i="54"/>
  <c r="D88" i="54"/>
  <c r="C88" i="54"/>
  <c r="O87" i="54"/>
  <c r="N87" i="54"/>
  <c r="M87" i="54"/>
  <c r="L87" i="54"/>
  <c r="J87" i="54"/>
  <c r="G87" i="54"/>
  <c r="F87" i="54"/>
  <c r="E87" i="54"/>
  <c r="D87" i="54"/>
  <c r="C87" i="54"/>
  <c r="O86" i="54"/>
  <c r="N86" i="54"/>
  <c r="M86" i="54"/>
  <c r="L86" i="54"/>
  <c r="J86" i="54"/>
  <c r="G86" i="54"/>
  <c r="F86" i="54"/>
  <c r="E86" i="54"/>
  <c r="D86" i="54"/>
  <c r="C86" i="54"/>
  <c r="O85" i="54"/>
  <c r="N85" i="54"/>
  <c r="M85" i="54"/>
  <c r="L85" i="54"/>
  <c r="J85" i="54"/>
  <c r="G85" i="54"/>
  <c r="F85" i="54"/>
  <c r="E85" i="54"/>
  <c r="D85" i="54"/>
  <c r="C85" i="54"/>
  <c r="S1" i="54"/>
  <c r="C82" i="54"/>
  <c r="A31" i="54"/>
  <c r="O15" i="54"/>
  <c r="D15" i="54"/>
  <c r="O14" i="54"/>
  <c r="D14" i="54"/>
  <c r="O13" i="54"/>
  <c r="D13" i="54"/>
  <c r="O12" i="54"/>
  <c r="D12" i="54"/>
  <c r="O11" i="54"/>
  <c r="O10" i="54"/>
  <c r="D10" i="54"/>
  <c r="O9" i="54"/>
  <c r="D9" i="54"/>
  <c r="O8" i="54"/>
  <c r="A7" i="54"/>
  <c r="A4" i="54"/>
  <c r="A2" i="54"/>
  <c r="Y1" i="54"/>
  <c r="A64" i="54"/>
  <c r="O94" i="53"/>
  <c r="N94" i="53"/>
  <c r="M94" i="53"/>
  <c r="L94" i="53"/>
  <c r="K94" i="53"/>
  <c r="G94" i="53"/>
  <c r="F94" i="53"/>
  <c r="E94" i="53"/>
  <c r="D94" i="53"/>
  <c r="C94" i="53"/>
  <c r="O93" i="53"/>
  <c r="N93" i="53"/>
  <c r="M93" i="53"/>
  <c r="L93" i="53"/>
  <c r="K93" i="53"/>
  <c r="G93" i="53"/>
  <c r="F93" i="53"/>
  <c r="E93" i="53"/>
  <c r="D93" i="53"/>
  <c r="C93" i="53"/>
  <c r="O92" i="53"/>
  <c r="N92" i="53"/>
  <c r="M92" i="53"/>
  <c r="L92" i="53"/>
  <c r="J92" i="53"/>
  <c r="G92" i="53"/>
  <c r="F92" i="53"/>
  <c r="E92" i="53"/>
  <c r="D92" i="53"/>
  <c r="C92" i="53"/>
  <c r="O91" i="53"/>
  <c r="N91" i="53"/>
  <c r="M91" i="53"/>
  <c r="L91" i="53"/>
  <c r="J91" i="53"/>
  <c r="G91" i="53"/>
  <c r="F91" i="53"/>
  <c r="E91" i="53"/>
  <c r="D91" i="53"/>
  <c r="C91" i="53"/>
  <c r="O90" i="53"/>
  <c r="N90" i="53"/>
  <c r="M90" i="53"/>
  <c r="L90" i="53"/>
  <c r="J90" i="53"/>
  <c r="G90" i="53"/>
  <c r="F90" i="53"/>
  <c r="E90" i="53"/>
  <c r="D90" i="53"/>
  <c r="C90" i="53"/>
  <c r="O89" i="53"/>
  <c r="N89" i="53"/>
  <c r="M89" i="53"/>
  <c r="L89" i="53"/>
  <c r="J89" i="53"/>
  <c r="G89" i="53"/>
  <c r="F89" i="53"/>
  <c r="E89" i="53"/>
  <c r="D89" i="53"/>
  <c r="C89" i="53"/>
  <c r="O88" i="53"/>
  <c r="N88" i="53"/>
  <c r="M88" i="53"/>
  <c r="L88" i="53"/>
  <c r="J88" i="53"/>
  <c r="G88" i="53"/>
  <c r="F88" i="53"/>
  <c r="E88" i="53"/>
  <c r="D88" i="53"/>
  <c r="C88" i="53"/>
  <c r="O87" i="53"/>
  <c r="N87" i="53"/>
  <c r="M87" i="53"/>
  <c r="L87" i="53"/>
  <c r="J87" i="53"/>
  <c r="G87" i="53"/>
  <c r="F87" i="53"/>
  <c r="E87" i="53"/>
  <c r="D87" i="53"/>
  <c r="C87" i="53"/>
  <c r="O86" i="53"/>
  <c r="N86" i="53"/>
  <c r="M86" i="53"/>
  <c r="L86" i="53"/>
  <c r="J86" i="53"/>
  <c r="G86" i="53"/>
  <c r="F86" i="53"/>
  <c r="E86" i="53"/>
  <c r="D86" i="53"/>
  <c r="C86" i="53"/>
  <c r="O85" i="53"/>
  <c r="N85" i="53"/>
  <c r="M85" i="53"/>
  <c r="L85" i="53"/>
  <c r="J85" i="53"/>
  <c r="G85" i="53"/>
  <c r="F85" i="53"/>
  <c r="E85" i="53"/>
  <c r="D85" i="53"/>
  <c r="C85" i="53"/>
  <c r="A31" i="53"/>
  <c r="O15" i="53"/>
  <c r="D15" i="53"/>
  <c r="O14" i="53"/>
  <c r="D14" i="53"/>
  <c r="O13" i="53"/>
  <c r="D13" i="53"/>
  <c r="O12" i="53"/>
  <c r="D12" i="53"/>
  <c r="O11" i="53"/>
  <c r="O10" i="53"/>
  <c r="D10" i="53"/>
  <c r="O9" i="53"/>
  <c r="D9" i="53"/>
  <c r="O8" i="53"/>
  <c r="A7" i="53"/>
  <c r="A4" i="53"/>
  <c r="A2" i="53"/>
  <c r="Y1" i="53"/>
  <c r="S1" i="53"/>
  <c r="A64" i="53"/>
  <c r="O94" i="52"/>
  <c r="N94" i="52"/>
  <c r="M94" i="52"/>
  <c r="L94" i="52"/>
  <c r="K94" i="52"/>
  <c r="G94" i="52"/>
  <c r="F94" i="52"/>
  <c r="E94" i="52"/>
  <c r="D94" i="52"/>
  <c r="C94" i="52"/>
  <c r="O93" i="52"/>
  <c r="N93" i="52"/>
  <c r="M93" i="52"/>
  <c r="L93" i="52"/>
  <c r="K93" i="52"/>
  <c r="G93" i="52"/>
  <c r="F93" i="52"/>
  <c r="E93" i="52"/>
  <c r="D93" i="52"/>
  <c r="C93" i="52"/>
  <c r="O92" i="52"/>
  <c r="N92" i="52"/>
  <c r="M92" i="52"/>
  <c r="L92" i="52"/>
  <c r="J92" i="52"/>
  <c r="G92" i="52"/>
  <c r="F92" i="52"/>
  <c r="E92" i="52"/>
  <c r="D92" i="52"/>
  <c r="C92" i="52"/>
  <c r="O91" i="52"/>
  <c r="N91" i="52"/>
  <c r="M91" i="52"/>
  <c r="L91" i="52"/>
  <c r="J91" i="52"/>
  <c r="G91" i="52"/>
  <c r="F91" i="52"/>
  <c r="E91" i="52"/>
  <c r="D91" i="52"/>
  <c r="C91" i="52"/>
  <c r="O90" i="52"/>
  <c r="N90" i="52"/>
  <c r="M90" i="52"/>
  <c r="L90" i="52"/>
  <c r="J90" i="52"/>
  <c r="G90" i="52"/>
  <c r="F90" i="52"/>
  <c r="E90" i="52"/>
  <c r="D90" i="52"/>
  <c r="C90" i="52"/>
  <c r="O89" i="52"/>
  <c r="N89" i="52"/>
  <c r="M89" i="52"/>
  <c r="L89" i="52"/>
  <c r="J89" i="52"/>
  <c r="G89" i="52"/>
  <c r="F89" i="52"/>
  <c r="E89" i="52"/>
  <c r="D89" i="52"/>
  <c r="C89" i="52"/>
  <c r="O88" i="52"/>
  <c r="N88" i="52"/>
  <c r="M88" i="52"/>
  <c r="L88" i="52"/>
  <c r="J88" i="52"/>
  <c r="G88" i="52"/>
  <c r="F88" i="52"/>
  <c r="E88" i="52"/>
  <c r="D88" i="52"/>
  <c r="C88" i="52"/>
  <c r="O87" i="52"/>
  <c r="N87" i="52"/>
  <c r="M87" i="52"/>
  <c r="L87" i="52"/>
  <c r="J87" i="52"/>
  <c r="G87" i="52"/>
  <c r="F87" i="52"/>
  <c r="E87" i="52"/>
  <c r="D87" i="52"/>
  <c r="C87" i="52"/>
  <c r="O86" i="52"/>
  <c r="N86" i="52"/>
  <c r="M86" i="52"/>
  <c r="L86" i="52"/>
  <c r="J86" i="52"/>
  <c r="G86" i="52"/>
  <c r="F86" i="52"/>
  <c r="E86" i="52"/>
  <c r="D86" i="52"/>
  <c r="C86" i="52"/>
  <c r="O85" i="52"/>
  <c r="N85" i="52"/>
  <c r="M85" i="52"/>
  <c r="L85" i="52"/>
  <c r="J85" i="52"/>
  <c r="G85" i="52"/>
  <c r="F85" i="52"/>
  <c r="E85" i="52"/>
  <c r="D85" i="52"/>
  <c r="C85" i="52"/>
  <c r="A31" i="52"/>
  <c r="O15" i="52"/>
  <c r="D15" i="52"/>
  <c r="O14" i="52"/>
  <c r="D14" i="52"/>
  <c r="O13" i="52"/>
  <c r="D13" i="52"/>
  <c r="O12" i="52"/>
  <c r="D12" i="52"/>
  <c r="O11" i="52"/>
  <c r="O10" i="52"/>
  <c r="D10" i="52"/>
  <c r="O9" i="52"/>
  <c r="D9" i="52"/>
  <c r="O8" i="52"/>
  <c r="A7" i="52"/>
  <c r="A4" i="52"/>
  <c r="A2" i="52"/>
  <c r="Y1" i="52"/>
  <c r="S1" i="52"/>
  <c r="A64" i="52"/>
  <c r="O94" i="51"/>
  <c r="N94" i="51"/>
  <c r="M94" i="51"/>
  <c r="L94" i="51"/>
  <c r="K94" i="51"/>
  <c r="G94" i="51"/>
  <c r="F94" i="51"/>
  <c r="E94" i="51"/>
  <c r="D94" i="51"/>
  <c r="C94" i="51"/>
  <c r="O93" i="51"/>
  <c r="N93" i="51"/>
  <c r="M93" i="51"/>
  <c r="L93" i="51"/>
  <c r="K93" i="51"/>
  <c r="G93" i="51"/>
  <c r="F93" i="51"/>
  <c r="E93" i="51"/>
  <c r="D93" i="51"/>
  <c r="C93" i="51"/>
  <c r="O92" i="51"/>
  <c r="N92" i="51"/>
  <c r="M92" i="51"/>
  <c r="L92" i="51"/>
  <c r="J92" i="51"/>
  <c r="G92" i="51"/>
  <c r="F92" i="51"/>
  <c r="E92" i="51"/>
  <c r="D92" i="51"/>
  <c r="C92" i="51"/>
  <c r="O91" i="51"/>
  <c r="N91" i="51"/>
  <c r="M91" i="51"/>
  <c r="L91" i="51"/>
  <c r="J91" i="51"/>
  <c r="G91" i="51"/>
  <c r="F91" i="51"/>
  <c r="E91" i="51"/>
  <c r="D91" i="51"/>
  <c r="C91" i="51"/>
  <c r="O90" i="51"/>
  <c r="N90" i="51"/>
  <c r="M90" i="51"/>
  <c r="L90" i="51"/>
  <c r="J90" i="51"/>
  <c r="G90" i="51"/>
  <c r="F90" i="51"/>
  <c r="E90" i="51"/>
  <c r="D90" i="51"/>
  <c r="C90" i="51"/>
  <c r="O89" i="51"/>
  <c r="N89" i="51"/>
  <c r="M89" i="51"/>
  <c r="L89" i="51"/>
  <c r="J89" i="51"/>
  <c r="G89" i="51"/>
  <c r="F89" i="51"/>
  <c r="E89" i="51"/>
  <c r="D89" i="51"/>
  <c r="C89" i="51"/>
  <c r="O88" i="51"/>
  <c r="N88" i="51"/>
  <c r="M88" i="51"/>
  <c r="L88" i="51"/>
  <c r="J88" i="51"/>
  <c r="G88" i="51"/>
  <c r="F88" i="51"/>
  <c r="E88" i="51"/>
  <c r="D88" i="51"/>
  <c r="C88" i="51"/>
  <c r="O87" i="51"/>
  <c r="N87" i="51"/>
  <c r="M87" i="51"/>
  <c r="L87" i="51"/>
  <c r="J87" i="51"/>
  <c r="G87" i="51"/>
  <c r="F87" i="51"/>
  <c r="E87" i="51"/>
  <c r="D87" i="51"/>
  <c r="C87" i="51"/>
  <c r="O86" i="51"/>
  <c r="N86" i="51"/>
  <c r="M86" i="51"/>
  <c r="L86" i="51"/>
  <c r="J86" i="51"/>
  <c r="G86" i="51"/>
  <c r="F86" i="51"/>
  <c r="E86" i="51"/>
  <c r="D86" i="51"/>
  <c r="C86" i="51"/>
  <c r="O85" i="51"/>
  <c r="N85" i="51"/>
  <c r="M85" i="51"/>
  <c r="L85" i="51"/>
  <c r="J85" i="51"/>
  <c r="G85" i="51"/>
  <c r="F85" i="51"/>
  <c r="E85" i="51"/>
  <c r="D85" i="51"/>
  <c r="C85" i="51"/>
  <c r="A31" i="51"/>
  <c r="O15" i="51"/>
  <c r="D15" i="51"/>
  <c r="O14" i="51"/>
  <c r="D14" i="51"/>
  <c r="O13" i="51"/>
  <c r="D13" i="51"/>
  <c r="O12" i="51"/>
  <c r="D12" i="51"/>
  <c r="O11" i="51"/>
  <c r="O10" i="51"/>
  <c r="D10" i="51"/>
  <c r="O9" i="51"/>
  <c r="D9" i="51"/>
  <c r="O8" i="51"/>
  <c r="A7" i="51"/>
  <c r="A4" i="51"/>
  <c r="A2" i="51"/>
  <c r="Y1" i="51"/>
  <c r="S1" i="51"/>
  <c r="A64" i="51"/>
  <c r="O94" i="50"/>
  <c r="N94" i="50"/>
  <c r="M94" i="50"/>
  <c r="L94" i="50"/>
  <c r="K94" i="50"/>
  <c r="G94" i="50"/>
  <c r="F94" i="50"/>
  <c r="E94" i="50"/>
  <c r="D94" i="50"/>
  <c r="C94" i="50"/>
  <c r="O93" i="50"/>
  <c r="N93" i="50"/>
  <c r="M93" i="50"/>
  <c r="L93" i="50"/>
  <c r="K93" i="50"/>
  <c r="G93" i="50"/>
  <c r="F93" i="50"/>
  <c r="E93" i="50"/>
  <c r="D93" i="50"/>
  <c r="C93" i="50"/>
  <c r="O92" i="50"/>
  <c r="N92" i="50"/>
  <c r="M92" i="50"/>
  <c r="L92" i="50"/>
  <c r="J92" i="50"/>
  <c r="G92" i="50"/>
  <c r="F92" i="50"/>
  <c r="E92" i="50"/>
  <c r="D92" i="50"/>
  <c r="C92" i="50"/>
  <c r="O91" i="50"/>
  <c r="N91" i="50"/>
  <c r="M91" i="50"/>
  <c r="L91" i="50"/>
  <c r="J91" i="50"/>
  <c r="G91" i="50"/>
  <c r="F91" i="50"/>
  <c r="E91" i="50"/>
  <c r="D91" i="50"/>
  <c r="C91" i="50"/>
  <c r="O90" i="50"/>
  <c r="N90" i="50"/>
  <c r="M90" i="50"/>
  <c r="L90" i="50"/>
  <c r="J90" i="50"/>
  <c r="G90" i="50"/>
  <c r="F90" i="50"/>
  <c r="E90" i="50"/>
  <c r="D90" i="50"/>
  <c r="C90" i="50"/>
  <c r="O89" i="50"/>
  <c r="N89" i="50"/>
  <c r="M89" i="50"/>
  <c r="L89" i="50"/>
  <c r="J89" i="50"/>
  <c r="G89" i="50"/>
  <c r="F89" i="50"/>
  <c r="E89" i="50"/>
  <c r="D89" i="50"/>
  <c r="C89" i="50"/>
  <c r="O88" i="50"/>
  <c r="N88" i="50"/>
  <c r="M88" i="50"/>
  <c r="L88" i="50"/>
  <c r="J88" i="50"/>
  <c r="G88" i="50"/>
  <c r="F88" i="50"/>
  <c r="E88" i="50"/>
  <c r="D88" i="50"/>
  <c r="C88" i="50"/>
  <c r="O87" i="50"/>
  <c r="N87" i="50"/>
  <c r="M87" i="50"/>
  <c r="L87" i="50"/>
  <c r="J87" i="50"/>
  <c r="G87" i="50"/>
  <c r="F87" i="50"/>
  <c r="E87" i="50"/>
  <c r="D87" i="50"/>
  <c r="C87" i="50"/>
  <c r="O86" i="50"/>
  <c r="N86" i="50"/>
  <c r="M86" i="50"/>
  <c r="L86" i="50"/>
  <c r="J86" i="50"/>
  <c r="G86" i="50"/>
  <c r="F86" i="50"/>
  <c r="E86" i="50"/>
  <c r="D86" i="50"/>
  <c r="C86" i="50"/>
  <c r="O85" i="50"/>
  <c r="N85" i="50"/>
  <c r="M85" i="50"/>
  <c r="L85" i="50"/>
  <c r="J85" i="50"/>
  <c r="G85" i="50"/>
  <c r="F85" i="50"/>
  <c r="E85" i="50"/>
  <c r="D85" i="50"/>
  <c r="C85" i="50"/>
  <c r="S1" i="50"/>
  <c r="C82" i="50"/>
  <c r="A31" i="50"/>
  <c r="O15" i="50"/>
  <c r="D15" i="50"/>
  <c r="O14" i="50"/>
  <c r="D14" i="50"/>
  <c r="O13" i="50"/>
  <c r="D13" i="50"/>
  <c r="O12" i="50"/>
  <c r="D12" i="50"/>
  <c r="O11" i="50"/>
  <c r="O10" i="50"/>
  <c r="D10" i="50"/>
  <c r="O9" i="50"/>
  <c r="D9" i="50"/>
  <c r="O8" i="50"/>
  <c r="A7" i="50"/>
  <c r="A4" i="50"/>
  <c r="A2" i="50"/>
  <c r="Y1" i="50"/>
  <c r="A64" i="50"/>
  <c r="O94" i="49"/>
  <c r="N94" i="49"/>
  <c r="M94" i="49"/>
  <c r="L94" i="49"/>
  <c r="K94" i="49"/>
  <c r="G94" i="49"/>
  <c r="F94" i="49"/>
  <c r="E94" i="49"/>
  <c r="D94" i="49"/>
  <c r="C94" i="49"/>
  <c r="O93" i="49"/>
  <c r="N93" i="49"/>
  <c r="M93" i="49"/>
  <c r="L93" i="49"/>
  <c r="K93" i="49"/>
  <c r="G93" i="49"/>
  <c r="F93" i="49"/>
  <c r="E93" i="49"/>
  <c r="D93" i="49"/>
  <c r="C93" i="49"/>
  <c r="O92" i="49"/>
  <c r="N92" i="49"/>
  <c r="M92" i="49"/>
  <c r="L92" i="49"/>
  <c r="J92" i="49"/>
  <c r="G92" i="49"/>
  <c r="F92" i="49"/>
  <c r="E92" i="49"/>
  <c r="D92" i="49"/>
  <c r="C92" i="49"/>
  <c r="O91" i="49"/>
  <c r="N91" i="49"/>
  <c r="M91" i="49"/>
  <c r="L91" i="49"/>
  <c r="J91" i="49"/>
  <c r="G91" i="49"/>
  <c r="F91" i="49"/>
  <c r="E91" i="49"/>
  <c r="D91" i="49"/>
  <c r="C91" i="49"/>
  <c r="O90" i="49"/>
  <c r="N90" i="49"/>
  <c r="M90" i="49"/>
  <c r="L90" i="49"/>
  <c r="J90" i="49"/>
  <c r="G90" i="49"/>
  <c r="F90" i="49"/>
  <c r="E90" i="49"/>
  <c r="D90" i="49"/>
  <c r="C90" i="49"/>
  <c r="O89" i="49"/>
  <c r="N89" i="49"/>
  <c r="M89" i="49"/>
  <c r="L89" i="49"/>
  <c r="J89" i="49"/>
  <c r="G89" i="49"/>
  <c r="F89" i="49"/>
  <c r="E89" i="49"/>
  <c r="D89" i="49"/>
  <c r="C89" i="49"/>
  <c r="O88" i="49"/>
  <c r="N88" i="49"/>
  <c r="M88" i="49"/>
  <c r="L88" i="49"/>
  <c r="J88" i="49"/>
  <c r="G88" i="49"/>
  <c r="F88" i="49"/>
  <c r="E88" i="49"/>
  <c r="D88" i="49"/>
  <c r="C88" i="49"/>
  <c r="O87" i="49"/>
  <c r="N87" i="49"/>
  <c r="M87" i="49"/>
  <c r="L87" i="49"/>
  <c r="J87" i="49"/>
  <c r="G87" i="49"/>
  <c r="F87" i="49"/>
  <c r="E87" i="49"/>
  <c r="D87" i="49"/>
  <c r="C87" i="49"/>
  <c r="O86" i="49"/>
  <c r="N86" i="49"/>
  <c r="M86" i="49"/>
  <c r="L86" i="49"/>
  <c r="J86" i="49"/>
  <c r="G86" i="49"/>
  <c r="F86" i="49"/>
  <c r="E86" i="49"/>
  <c r="D86" i="49"/>
  <c r="C86" i="49"/>
  <c r="O85" i="49"/>
  <c r="N85" i="49"/>
  <c r="M85" i="49"/>
  <c r="L85" i="49"/>
  <c r="J85" i="49"/>
  <c r="G85" i="49"/>
  <c r="F85" i="49"/>
  <c r="E85" i="49"/>
  <c r="D85" i="49"/>
  <c r="C85" i="49"/>
  <c r="A31" i="49"/>
  <c r="O15" i="49"/>
  <c r="D15" i="49"/>
  <c r="O14" i="49"/>
  <c r="D14" i="49"/>
  <c r="O13" i="49"/>
  <c r="D13" i="49"/>
  <c r="O12" i="49"/>
  <c r="D12" i="49"/>
  <c r="O11" i="49"/>
  <c r="O10" i="49"/>
  <c r="D10" i="49"/>
  <c r="O9" i="49"/>
  <c r="D9" i="49"/>
  <c r="O8" i="49"/>
  <c r="A7" i="49"/>
  <c r="A4" i="49"/>
  <c r="A2" i="49"/>
  <c r="Y1" i="49"/>
  <c r="S1" i="49"/>
  <c r="A64" i="49"/>
  <c r="O94" i="48"/>
  <c r="N94" i="48"/>
  <c r="M94" i="48"/>
  <c r="L94" i="48"/>
  <c r="K94" i="48"/>
  <c r="G94" i="48"/>
  <c r="F94" i="48"/>
  <c r="E94" i="48"/>
  <c r="D94" i="48"/>
  <c r="C94" i="48"/>
  <c r="O93" i="48"/>
  <c r="N93" i="48"/>
  <c r="M93" i="48"/>
  <c r="L93" i="48"/>
  <c r="K93" i="48"/>
  <c r="G93" i="48"/>
  <c r="F93" i="48"/>
  <c r="E93" i="48"/>
  <c r="D93" i="48"/>
  <c r="C93" i="48"/>
  <c r="O92" i="48"/>
  <c r="N92" i="48"/>
  <c r="M92" i="48"/>
  <c r="L92" i="48"/>
  <c r="J92" i="48"/>
  <c r="G92" i="48"/>
  <c r="F92" i="48"/>
  <c r="E92" i="48"/>
  <c r="D92" i="48"/>
  <c r="C92" i="48"/>
  <c r="O91" i="48"/>
  <c r="N91" i="48"/>
  <c r="M91" i="48"/>
  <c r="L91" i="48"/>
  <c r="J91" i="48"/>
  <c r="G91" i="48"/>
  <c r="F91" i="48"/>
  <c r="E91" i="48"/>
  <c r="D91" i="48"/>
  <c r="C91" i="48"/>
  <c r="O90" i="48"/>
  <c r="N90" i="48"/>
  <c r="M90" i="48"/>
  <c r="L90" i="48"/>
  <c r="J90" i="48"/>
  <c r="G90" i="48"/>
  <c r="F90" i="48"/>
  <c r="E90" i="48"/>
  <c r="D90" i="48"/>
  <c r="C90" i="48"/>
  <c r="O89" i="48"/>
  <c r="N89" i="48"/>
  <c r="M89" i="48"/>
  <c r="L89" i="48"/>
  <c r="J89" i="48"/>
  <c r="G89" i="48"/>
  <c r="F89" i="48"/>
  <c r="E89" i="48"/>
  <c r="D89" i="48"/>
  <c r="C89" i="48"/>
  <c r="O88" i="48"/>
  <c r="N88" i="48"/>
  <c r="M88" i="48"/>
  <c r="L88" i="48"/>
  <c r="J88" i="48"/>
  <c r="G88" i="48"/>
  <c r="F88" i="48"/>
  <c r="E88" i="48"/>
  <c r="D88" i="48"/>
  <c r="C88" i="48"/>
  <c r="O87" i="48"/>
  <c r="N87" i="48"/>
  <c r="M87" i="48"/>
  <c r="L87" i="48"/>
  <c r="J87" i="48"/>
  <c r="G87" i="48"/>
  <c r="F87" i="48"/>
  <c r="E87" i="48"/>
  <c r="D87" i="48"/>
  <c r="C87" i="48"/>
  <c r="O86" i="48"/>
  <c r="N86" i="48"/>
  <c r="M86" i="48"/>
  <c r="L86" i="48"/>
  <c r="J86" i="48"/>
  <c r="G86" i="48"/>
  <c r="F86" i="48"/>
  <c r="E86" i="48"/>
  <c r="D86" i="48"/>
  <c r="C86" i="48"/>
  <c r="O85" i="48"/>
  <c r="N85" i="48"/>
  <c r="M85" i="48"/>
  <c r="L85" i="48"/>
  <c r="J85" i="48"/>
  <c r="G85" i="48"/>
  <c r="F85" i="48"/>
  <c r="E85" i="48"/>
  <c r="D85" i="48"/>
  <c r="C85" i="48"/>
  <c r="S1" i="48"/>
  <c r="C82" i="48"/>
  <c r="A31" i="48"/>
  <c r="O15" i="48"/>
  <c r="D15" i="48"/>
  <c r="O14" i="48"/>
  <c r="D14" i="48"/>
  <c r="O13" i="48"/>
  <c r="D13" i="48"/>
  <c r="O12" i="48"/>
  <c r="D12" i="48"/>
  <c r="O11" i="48"/>
  <c r="O10" i="48"/>
  <c r="D10" i="48"/>
  <c r="O9" i="48"/>
  <c r="D9" i="48"/>
  <c r="O8" i="48"/>
  <c r="A7" i="48"/>
  <c r="A4" i="48"/>
  <c r="A2" i="48"/>
  <c r="Y1" i="48"/>
  <c r="A64" i="48"/>
  <c r="O94" i="47"/>
  <c r="N94" i="47"/>
  <c r="M94" i="47"/>
  <c r="L94" i="47"/>
  <c r="K94" i="47"/>
  <c r="G94" i="47"/>
  <c r="F94" i="47"/>
  <c r="E94" i="47"/>
  <c r="D94" i="47"/>
  <c r="C94" i="47"/>
  <c r="O93" i="47"/>
  <c r="N93" i="47"/>
  <c r="M93" i="47"/>
  <c r="L93" i="47"/>
  <c r="K93" i="47"/>
  <c r="G93" i="47"/>
  <c r="F93" i="47"/>
  <c r="E93" i="47"/>
  <c r="D93" i="47"/>
  <c r="C93" i="47"/>
  <c r="O92" i="47"/>
  <c r="N92" i="47"/>
  <c r="M92" i="47"/>
  <c r="L92" i="47"/>
  <c r="J92" i="47"/>
  <c r="G92" i="47"/>
  <c r="F92" i="47"/>
  <c r="E92" i="47"/>
  <c r="D92" i="47"/>
  <c r="C92" i="47"/>
  <c r="O91" i="47"/>
  <c r="N91" i="47"/>
  <c r="M91" i="47"/>
  <c r="L91" i="47"/>
  <c r="J91" i="47"/>
  <c r="G91" i="47"/>
  <c r="F91" i="47"/>
  <c r="E91" i="47"/>
  <c r="D91" i="47"/>
  <c r="C91" i="47"/>
  <c r="O90" i="47"/>
  <c r="N90" i="47"/>
  <c r="M90" i="47"/>
  <c r="L90" i="47"/>
  <c r="J90" i="47"/>
  <c r="G90" i="47"/>
  <c r="F90" i="47"/>
  <c r="E90" i="47"/>
  <c r="D90" i="47"/>
  <c r="C90" i="47"/>
  <c r="O89" i="47"/>
  <c r="N89" i="47"/>
  <c r="M89" i="47"/>
  <c r="L89" i="47"/>
  <c r="J89" i="47"/>
  <c r="G89" i="47"/>
  <c r="F89" i="47"/>
  <c r="E89" i="47"/>
  <c r="D89" i="47"/>
  <c r="C89" i="47"/>
  <c r="O88" i="47"/>
  <c r="N88" i="47"/>
  <c r="M88" i="47"/>
  <c r="L88" i="47"/>
  <c r="J88" i="47"/>
  <c r="G88" i="47"/>
  <c r="F88" i="47"/>
  <c r="E88" i="47"/>
  <c r="D88" i="47"/>
  <c r="C88" i="47"/>
  <c r="O87" i="47"/>
  <c r="N87" i="47"/>
  <c r="M87" i="47"/>
  <c r="L87" i="47"/>
  <c r="J87" i="47"/>
  <c r="G87" i="47"/>
  <c r="F87" i="47"/>
  <c r="E87" i="47"/>
  <c r="D87" i="47"/>
  <c r="C87" i="47"/>
  <c r="O86" i="47"/>
  <c r="N86" i="47"/>
  <c r="M86" i="47"/>
  <c r="L86" i="47"/>
  <c r="J86" i="47"/>
  <c r="G86" i="47"/>
  <c r="F86" i="47"/>
  <c r="E86" i="47"/>
  <c r="D86" i="47"/>
  <c r="C86" i="47"/>
  <c r="O85" i="47"/>
  <c r="N85" i="47"/>
  <c r="M85" i="47"/>
  <c r="L85" i="47"/>
  <c r="J85" i="47"/>
  <c r="G85" i="47"/>
  <c r="F85" i="47"/>
  <c r="E85" i="47"/>
  <c r="D85" i="47"/>
  <c r="C85" i="47"/>
  <c r="A31" i="47"/>
  <c r="O15" i="47"/>
  <c r="D15" i="47"/>
  <c r="O14" i="47"/>
  <c r="D14" i="47"/>
  <c r="O13" i="47"/>
  <c r="D13" i="47"/>
  <c r="O12" i="47"/>
  <c r="D12" i="47"/>
  <c r="O11" i="47"/>
  <c r="O10" i="47"/>
  <c r="D10" i="47"/>
  <c r="O9" i="47"/>
  <c r="D9" i="47"/>
  <c r="O8" i="47"/>
  <c r="A7" i="47"/>
  <c r="A4" i="47"/>
  <c r="A2" i="47"/>
  <c r="Y1" i="47"/>
  <c r="S1" i="47"/>
  <c r="A64" i="47"/>
  <c r="O94" i="46"/>
  <c r="N94" i="46"/>
  <c r="M94" i="46"/>
  <c r="L94" i="46"/>
  <c r="K94" i="46"/>
  <c r="G94" i="46"/>
  <c r="F94" i="46"/>
  <c r="E94" i="46"/>
  <c r="D94" i="46"/>
  <c r="C94" i="46"/>
  <c r="O93" i="46"/>
  <c r="N93" i="46"/>
  <c r="M93" i="46"/>
  <c r="L93" i="46"/>
  <c r="K93" i="46"/>
  <c r="G93" i="46"/>
  <c r="F93" i="46"/>
  <c r="E93" i="46"/>
  <c r="D93" i="46"/>
  <c r="C93" i="46"/>
  <c r="O92" i="46"/>
  <c r="N92" i="46"/>
  <c r="M92" i="46"/>
  <c r="L92" i="46"/>
  <c r="J92" i="46"/>
  <c r="G92" i="46"/>
  <c r="F92" i="46"/>
  <c r="E92" i="46"/>
  <c r="D92" i="46"/>
  <c r="C92" i="46"/>
  <c r="O91" i="46"/>
  <c r="N91" i="46"/>
  <c r="M91" i="46"/>
  <c r="L91" i="46"/>
  <c r="J91" i="46"/>
  <c r="G91" i="46"/>
  <c r="F91" i="46"/>
  <c r="E91" i="46"/>
  <c r="D91" i="46"/>
  <c r="C91" i="46"/>
  <c r="O90" i="46"/>
  <c r="N90" i="46"/>
  <c r="M90" i="46"/>
  <c r="L90" i="46"/>
  <c r="J90" i="46"/>
  <c r="G90" i="46"/>
  <c r="F90" i="46"/>
  <c r="E90" i="46"/>
  <c r="D90" i="46"/>
  <c r="C90" i="46"/>
  <c r="O89" i="46"/>
  <c r="N89" i="46"/>
  <c r="M89" i="46"/>
  <c r="L89" i="46"/>
  <c r="J89" i="46"/>
  <c r="G89" i="46"/>
  <c r="F89" i="46"/>
  <c r="E89" i="46"/>
  <c r="D89" i="46"/>
  <c r="C89" i="46"/>
  <c r="O88" i="46"/>
  <c r="N88" i="46"/>
  <c r="M88" i="46"/>
  <c r="L88" i="46"/>
  <c r="J88" i="46"/>
  <c r="G88" i="46"/>
  <c r="F88" i="46"/>
  <c r="E88" i="46"/>
  <c r="D88" i="46"/>
  <c r="C88" i="46"/>
  <c r="O87" i="46"/>
  <c r="N87" i="46"/>
  <c r="M87" i="46"/>
  <c r="L87" i="46"/>
  <c r="J87" i="46"/>
  <c r="G87" i="46"/>
  <c r="F87" i="46"/>
  <c r="E87" i="46"/>
  <c r="D87" i="46"/>
  <c r="C87" i="46"/>
  <c r="O86" i="46"/>
  <c r="N86" i="46"/>
  <c r="M86" i="46"/>
  <c r="L86" i="46"/>
  <c r="J86" i="46"/>
  <c r="G86" i="46"/>
  <c r="F86" i="46"/>
  <c r="E86" i="46"/>
  <c r="D86" i="46"/>
  <c r="C86" i="46"/>
  <c r="O85" i="46"/>
  <c r="N85" i="46"/>
  <c r="M85" i="46"/>
  <c r="L85" i="46"/>
  <c r="J85" i="46"/>
  <c r="G85" i="46"/>
  <c r="F85" i="46"/>
  <c r="E85" i="46"/>
  <c r="D85" i="46"/>
  <c r="C85" i="46"/>
  <c r="S1" i="46"/>
  <c r="C82" i="46"/>
  <c r="A31" i="46"/>
  <c r="O15" i="46"/>
  <c r="D15" i="46"/>
  <c r="O14" i="46"/>
  <c r="D14" i="46"/>
  <c r="O13" i="46"/>
  <c r="D13" i="46"/>
  <c r="O12" i="46"/>
  <c r="D12" i="46"/>
  <c r="O11" i="46"/>
  <c r="O10" i="46"/>
  <c r="D10" i="46"/>
  <c r="O9" i="46"/>
  <c r="D9" i="46"/>
  <c r="O8" i="46"/>
  <c r="A7" i="46"/>
  <c r="A4" i="46"/>
  <c r="A2" i="46"/>
  <c r="Y1" i="46"/>
  <c r="A64" i="46"/>
  <c r="O94" i="45"/>
  <c r="N94" i="45"/>
  <c r="M94" i="45"/>
  <c r="L94" i="45"/>
  <c r="K94" i="45"/>
  <c r="G94" i="45"/>
  <c r="F94" i="45"/>
  <c r="E94" i="45"/>
  <c r="D94" i="45"/>
  <c r="C94" i="45"/>
  <c r="O93" i="45"/>
  <c r="N93" i="45"/>
  <c r="M93" i="45"/>
  <c r="L93" i="45"/>
  <c r="K93" i="45"/>
  <c r="G93" i="45"/>
  <c r="F93" i="45"/>
  <c r="E93" i="45"/>
  <c r="D93" i="45"/>
  <c r="C93" i="45"/>
  <c r="O92" i="45"/>
  <c r="N92" i="45"/>
  <c r="M92" i="45"/>
  <c r="L92" i="45"/>
  <c r="J92" i="45"/>
  <c r="G92" i="45"/>
  <c r="F92" i="45"/>
  <c r="E92" i="45"/>
  <c r="D92" i="45"/>
  <c r="C92" i="45"/>
  <c r="O91" i="45"/>
  <c r="N91" i="45"/>
  <c r="M91" i="45"/>
  <c r="L91" i="45"/>
  <c r="J91" i="45"/>
  <c r="G91" i="45"/>
  <c r="F91" i="45"/>
  <c r="E91" i="45"/>
  <c r="D91" i="45"/>
  <c r="C91" i="45"/>
  <c r="O90" i="45"/>
  <c r="N90" i="45"/>
  <c r="M90" i="45"/>
  <c r="L90" i="45"/>
  <c r="J90" i="45"/>
  <c r="G90" i="45"/>
  <c r="F90" i="45"/>
  <c r="E90" i="45"/>
  <c r="D90" i="45"/>
  <c r="C90" i="45"/>
  <c r="O89" i="45"/>
  <c r="N89" i="45"/>
  <c r="M89" i="45"/>
  <c r="L89" i="45"/>
  <c r="J89" i="45"/>
  <c r="G89" i="45"/>
  <c r="F89" i="45"/>
  <c r="E89" i="45"/>
  <c r="D89" i="45"/>
  <c r="C89" i="45"/>
  <c r="O88" i="45"/>
  <c r="N88" i="45"/>
  <c r="M88" i="45"/>
  <c r="L88" i="45"/>
  <c r="J88" i="45"/>
  <c r="G88" i="45"/>
  <c r="F88" i="45"/>
  <c r="E88" i="45"/>
  <c r="D88" i="45"/>
  <c r="C88" i="45"/>
  <c r="O87" i="45"/>
  <c r="N87" i="45"/>
  <c r="M87" i="45"/>
  <c r="L87" i="45"/>
  <c r="J87" i="45"/>
  <c r="G87" i="45"/>
  <c r="F87" i="45"/>
  <c r="E87" i="45"/>
  <c r="D87" i="45"/>
  <c r="C87" i="45"/>
  <c r="O86" i="45"/>
  <c r="N86" i="45"/>
  <c r="M86" i="45"/>
  <c r="L86" i="45"/>
  <c r="J86" i="45"/>
  <c r="G86" i="45"/>
  <c r="F86" i="45"/>
  <c r="E86" i="45"/>
  <c r="D86" i="45"/>
  <c r="C86" i="45"/>
  <c r="O85" i="45"/>
  <c r="N85" i="45"/>
  <c r="M85" i="45"/>
  <c r="L85" i="45"/>
  <c r="J85" i="45"/>
  <c r="G85" i="45"/>
  <c r="F85" i="45"/>
  <c r="E85" i="45"/>
  <c r="D85" i="45"/>
  <c r="C85" i="45"/>
  <c r="A31" i="45"/>
  <c r="O15" i="45"/>
  <c r="D15" i="45"/>
  <c r="O14" i="45"/>
  <c r="D14" i="45"/>
  <c r="O13" i="45"/>
  <c r="D13" i="45"/>
  <c r="O12" i="45"/>
  <c r="D12" i="45"/>
  <c r="O11" i="45"/>
  <c r="O10" i="45"/>
  <c r="D10" i="45"/>
  <c r="O9" i="45"/>
  <c r="D9" i="45"/>
  <c r="O8" i="45"/>
  <c r="A7" i="45"/>
  <c r="A4" i="45"/>
  <c r="A2" i="45"/>
  <c r="Y1" i="45"/>
  <c r="S1" i="45"/>
  <c r="A64" i="45"/>
  <c r="O94" i="44"/>
  <c r="N94" i="44"/>
  <c r="M94" i="44"/>
  <c r="L94" i="44"/>
  <c r="K94" i="44"/>
  <c r="G94" i="44"/>
  <c r="F94" i="44"/>
  <c r="E94" i="44"/>
  <c r="D94" i="44"/>
  <c r="C94" i="44"/>
  <c r="O93" i="44"/>
  <c r="N93" i="44"/>
  <c r="M93" i="44"/>
  <c r="L93" i="44"/>
  <c r="K93" i="44"/>
  <c r="G93" i="44"/>
  <c r="F93" i="44"/>
  <c r="E93" i="44"/>
  <c r="D93" i="44"/>
  <c r="C93" i="44"/>
  <c r="O92" i="44"/>
  <c r="N92" i="44"/>
  <c r="M92" i="44"/>
  <c r="L92" i="44"/>
  <c r="J92" i="44"/>
  <c r="G92" i="44"/>
  <c r="F92" i="44"/>
  <c r="E92" i="44"/>
  <c r="D92" i="44"/>
  <c r="C92" i="44"/>
  <c r="O91" i="44"/>
  <c r="N91" i="44"/>
  <c r="M91" i="44"/>
  <c r="L91" i="44"/>
  <c r="J91" i="44"/>
  <c r="G91" i="44"/>
  <c r="F91" i="44"/>
  <c r="E91" i="44"/>
  <c r="D91" i="44"/>
  <c r="C91" i="44"/>
  <c r="O90" i="44"/>
  <c r="N90" i="44"/>
  <c r="M90" i="44"/>
  <c r="L90" i="44"/>
  <c r="J90" i="44"/>
  <c r="G90" i="44"/>
  <c r="F90" i="44"/>
  <c r="E90" i="44"/>
  <c r="D90" i="44"/>
  <c r="C90" i="44"/>
  <c r="O89" i="44"/>
  <c r="N89" i="44"/>
  <c r="M89" i="44"/>
  <c r="L89" i="44"/>
  <c r="J89" i="44"/>
  <c r="G89" i="44"/>
  <c r="F89" i="44"/>
  <c r="E89" i="44"/>
  <c r="D89" i="44"/>
  <c r="C89" i="44"/>
  <c r="O88" i="44"/>
  <c r="N88" i="44"/>
  <c r="M88" i="44"/>
  <c r="L88" i="44"/>
  <c r="J88" i="44"/>
  <c r="G88" i="44"/>
  <c r="F88" i="44"/>
  <c r="E88" i="44"/>
  <c r="D88" i="44"/>
  <c r="C88" i="44"/>
  <c r="O87" i="44"/>
  <c r="N87" i="44"/>
  <c r="M87" i="44"/>
  <c r="L87" i="44"/>
  <c r="J87" i="44"/>
  <c r="G87" i="44"/>
  <c r="F87" i="44"/>
  <c r="E87" i="44"/>
  <c r="D87" i="44"/>
  <c r="C87" i="44"/>
  <c r="O86" i="44"/>
  <c r="N86" i="44"/>
  <c r="M86" i="44"/>
  <c r="L86" i="44"/>
  <c r="J86" i="44"/>
  <c r="G86" i="44"/>
  <c r="F86" i="44"/>
  <c r="E86" i="44"/>
  <c r="D86" i="44"/>
  <c r="C86" i="44"/>
  <c r="O85" i="44"/>
  <c r="N85" i="44"/>
  <c r="M85" i="44"/>
  <c r="L85" i="44"/>
  <c r="J85" i="44"/>
  <c r="G85" i="44"/>
  <c r="F85" i="44"/>
  <c r="E85" i="44"/>
  <c r="D85" i="44"/>
  <c r="C85" i="44"/>
  <c r="S1" i="44"/>
  <c r="C82" i="44"/>
  <c r="A31" i="44"/>
  <c r="O15" i="44"/>
  <c r="D15" i="44"/>
  <c r="O14" i="44"/>
  <c r="D14" i="44"/>
  <c r="O13" i="44"/>
  <c r="D13" i="44"/>
  <c r="O12" i="44"/>
  <c r="D12" i="44"/>
  <c r="O11" i="44"/>
  <c r="O10" i="44"/>
  <c r="D10" i="44"/>
  <c r="O9" i="44"/>
  <c r="D9" i="44"/>
  <c r="O8" i="44"/>
  <c r="A7" i="44"/>
  <c r="A4" i="44"/>
  <c r="A2" i="44"/>
  <c r="Y1" i="44"/>
  <c r="A64" i="44"/>
  <c r="O94" i="43"/>
  <c r="N94" i="43"/>
  <c r="M94" i="43"/>
  <c r="L94" i="43"/>
  <c r="K94" i="43"/>
  <c r="G94" i="43"/>
  <c r="F94" i="43"/>
  <c r="E94" i="43"/>
  <c r="D94" i="43"/>
  <c r="C94" i="43"/>
  <c r="O93" i="43"/>
  <c r="N93" i="43"/>
  <c r="M93" i="43"/>
  <c r="L93" i="43"/>
  <c r="K93" i="43"/>
  <c r="G93" i="43"/>
  <c r="F93" i="43"/>
  <c r="E93" i="43"/>
  <c r="D93" i="43"/>
  <c r="C93" i="43"/>
  <c r="O92" i="43"/>
  <c r="N92" i="43"/>
  <c r="M92" i="43"/>
  <c r="L92" i="43"/>
  <c r="J92" i="43"/>
  <c r="G92" i="43"/>
  <c r="F92" i="43"/>
  <c r="E92" i="43"/>
  <c r="D92" i="43"/>
  <c r="C92" i="43"/>
  <c r="O91" i="43"/>
  <c r="N91" i="43"/>
  <c r="M91" i="43"/>
  <c r="L91" i="43"/>
  <c r="J91" i="43"/>
  <c r="G91" i="43"/>
  <c r="F91" i="43"/>
  <c r="E91" i="43"/>
  <c r="D91" i="43"/>
  <c r="C91" i="43"/>
  <c r="O90" i="43"/>
  <c r="N90" i="43"/>
  <c r="M90" i="43"/>
  <c r="L90" i="43"/>
  <c r="J90" i="43"/>
  <c r="G90" i="43"/>
  <c r="F90" i="43"/>
  <c r="E90" i="43"/>
  <c r="D90" i="43"/>
  <c r="C90" i="43"/>
  <c r="O89" i="43"/>
  <c r="N89" i="43"/>
  <c r="M89" i="43"/>
  <c r="L89" i="43"/>
  <c r="J89" i="43"/>
  <c r="G89" i="43"/>
  <c r="F89" i="43"/>
  <c r="E89" i="43"/>
  <c r="D89" i="43"/>
  <c r="C89" i="43"/>
  <c r="O88" i="43"/>
  <c r="N88" i="43"/>
  <c r="M88" i="43"/>
  <c r="L88" i="43"/>
  <c r="J88" i="43"/>
  <c r="G88" i="43"/>
  <c r="F88" i="43"/>
  <c r="E88" i="43"/>
  <c r="D88" i="43"/>
  <c r="C88" i="43"/>
  <c r="O87" i="43"/>
  <c r="N87" i="43"/>
  <c r="M87" i="43"/>
  <c r="L87" i="43"/>
  <c r="J87" i="43"/>
  <c r="G87" i="43"/>
  <c r="F87" i="43"/>
  <c r="E87" i="43"/>
  <c r="D87" i="43"/>
  <c r="C87" i="43"/>
  <c r="O86" i="43"/>
  <c r="N86" i="43"/>
  <c r="M86" i="43"/>
  <c r="L86" i="43"/>
  <c r="J86" i="43"/>
  <c r="G86" i="43"/>
  <c r="F86" i="43"/>
  <c r="E86" i="43"/>
  <c r="D86" i="43"/>
  <c r="C86" i="43"/>
  <c r="O85" i="43"/>
  <c r="N85" i="43"/>
  <c r="M85" i="43"/>
  <c r="L85" i="43"/>
  <c r="J85" i="43"/>
  <c r="G85" i="43"/>
  <c r="F85" i="43"/>
  <c r="E85" i="43"/>
  <c r="D85" i="43"/>
  <c r="C85" i="43"/>
  <c r="A31" i="43"/>
  <c r="O15" i="43"/>
  <c r="D15" i="43"/>
  <c r="O14" i="43"/>
  <c r="D14" i="43"/>
  <c r="O13" i="43"/>
  <c r="D13" i="43"/>
  <c r="O12" i="43"/>
  <c r="D12" i="43"/>
  <c r="O11" i="43"/>
  <c r="O10" i="43"/>
  <c r="D10" i="43"/>
  <c r="O9" i="43"/>
  <c r="D9" i="43"/>
  <c r="O8" i="43"/>
  <c r="A7" i="43"/>
  <c r="A4" i="43"/>
  <c r="A2" i="43"/>
  <c r="Y1" i="43"/>
  <c r="S1" i="43"/>
  <c r="A64" i="43"/>
  <c r="O94" i="42"/>
  <c r="N94" i="42"/>
  <c r="M94" i="42"/>
  <c r="L94" i="42"/>
  <c r="K94" i="42"/>
  <c r="G94" i="42"/>
  <c r="F94" i="42"/>
  <c r="E94" i="42"/>
  <c r="D94" i="42"/>
  <c r="C94" i="42"/>
  <c r="O93" i="42"/>
  <c r="N93" i="42"/>
  <c r="M93" i="42"/>
  <c r="L93" i="42"/>
  <c r="K93" i="42"/>
  <c r="G93" i="42"/>
  <c r="F93" i="42"/>
  <c r="E93" i="42"/>
  <c r="D93" i="42"/>
  <c r="C93" i="42"/>
  <c r="O92" i="42"/>
  <c r="N92" i="42"/>
  <c r="M92" i="42"/>
  <c r="L92" i="42"/>
  <c r="J92" i="42"/>
  <c r="G92" i="42"/>
  <c r="F92" i="42"/>
  <c r="E92" i="42"/>
  <c r="D92" i="42"/>
  <c r="C92" i="42"/>
  <c r="O91" i="42"/>
  <c r="N91" i="42"/>
  <c r="M91" i="42"/>
  <c r="L91" i="42"/>
  <c r="J91" i="42"/>
  <c r="G91" i="42"/>
  <c r="F91" i="42"/>
  <c r="E91" i="42"/>
  <c r="D91" i="42"/>
  <c r="C91" i="42"/>
  <c r="O90" i="42"/>
  <c r="N90" i="42"/>
  <c r="M90" i="42"/>
  <c r="L90" i="42"/>
  <c r="J90" i="42"/>
  <c r="G90" i="42"/>
  <c r="F90" i="42"/>
  <c r="E90" i="42"/>
  <c r="D90" i="42"/>
  <c r="C90" i="42"/>
  <c r="O89" i="42"/>
  <c r="N89" i="42"/>
  <c r="M89" i="42"/>
  <c r="L89" i="42"/>
  <c r="J89" i="42"/>
  <c r="G89" i="42"/>
  <c r="F89" i="42"/>
  <c r="E89" i="42"/>
  <c r="D89" i="42"/>
  <c r="C89" i="42"/>
  <c r="O88" i="42"/>
  <c r="N88" i="42"/>
  <c r="M88" i="42"/>
  <c r="L88" i="42"/>
  <c r="J88" i="42"/>
  <c r="G88" i="42"/>
  <c r="F88" i="42"/>
  <c r="E88" i="42"/>
  <c r="D88" i="42"/>
  <c r="C88" i="42"/>
  <c r="O87" i="42"/>
  <c r="N87" i="42"/>
  <c r="M87" i="42"/>
  <c r="L87" i="42"/>
  <c r="J87" i="42"/>
  <c r="G87" i="42"/>
  <c r="F87" i="42"/>
  <c r="E87" i="42"/>
  <c r="D87" i="42"/>
  <c r="C87" i="42"/>
  <c r="O86" i="42"/>
  <c r="N86" i="42"/>
  <c r="M86" i="42"/>
  <c r="L86" i="42"/>
  <c r="J86" i="42"/>
  <c r="G86" i="42"/>
  <c r="F86" i="42"/>
  <c r="E86" i="42"/>
  <c r="D86" i="42"/>
  <c r="C86" i="42"/>
  <c r="O85" i="42"/>
  <c r="N85" i="42"/>
  <c r="M85" i="42"/>
  <c r="L85" i="42"/>
  <c r="J85" i="42"/>
  <c r="G85" i="42"/>
  <c r="F85" i="42"/>
  <c r="E85" i="42"/>
  <c r="D85" i="42"/>
  <c r="C85" i="42"/>
  <c r="S1" i="42"/>
  <c r="C82" i="42"/>
  <c r="A31" i="42"/>
  <c r="O15" i="42"/>
  <c r="D15" i="42"/>
  <c r="O14" i="42"/>
  <c r="D14" i="42"/>
  <c r="O13" i="42"/>
  <c r="D13" i="42"/>
  <c r="O12" i="42"/>
  <c r="D12" i="42"/>
  <c r="O11" i="42"/>
  <c r="O10" i="42"/>
  <c r="D10" i="42"/>
  <c r="O9" i="42"/>
  <c r="D9" i="42"/>
  <c r="O8" i="42"/>
  <c r="A7" i="42"/>
  <c r="A4" i="42"/>
  <c r="A2" i="42"/>
  <c r="Y1" i="42"/>
  <c r="A64" i="42"/>
  <c r="O94" i="41"/>
  <c r="N94" i="41"/>
  <c r="M94" i="41"/>
  <c r="L94" i="41"/>
  <c r="K94" i="41"/>
  <c r="G94" i="41"/>
  <c r="F94" i="41"/>
  <c r="E94" i="41"/>
  <c r="D94" i="41"/>
  <c r="C94" i="41"/>
  <c r="O93" i="41"/>
  <c r="N93" i="41"/>
  <c r="M93" i="41"/>
  <c r="L93" i="41"/>
  <c r="K93" i="41"/>
  <c r="G93" i="41"/>
  <c r="F93" i="41"/>
  <c r="E93" i="41"/>
  <c r="D93" i="41"/>
  <c r="C93" i="41"/>
  <c r="O92" i="41"/>
  <c r="N92" i="41"/>
  <c r="M92" i="41"/>
  <c r="L92" i="41"/>
  <c r="J92" i="41"/>
  <c r="G92" i="41"/>
  <c r="F92" i="41"/>
  <c r="E92" i="41"/>
  <c r="D92" i="41"/>
  <c r="C92" i="41"/>
  <c r="O91" i="41"/>
  <c r="N91" i="41"/>
  <c r="M91" i="41"/>
  <c r="L91" i="41"/>
  <c r="J91" i="41"/>
  <c r="G91" i="41"/>
  <c r="F91" i="41"/>
  <c r="E91" i="41"/>
  <c r="D91" i="41"/>
  <c r="C91" i="41"/>
  <c r="O90" i="41"/>
  <c r="N90" i="41"/>
  <c r="M90" i="41"/>
  <c r="L90" i="41"/>
  <c r="J90" i="41"/>
  <c r="G90" i="41"/>
  <c r="F90" i="41"/>
  <c r="E90" i="41"/>
  <c r="D90" i="41"/>
  <c r="C90" i="41"/>
  <c r="O89" i="41"/>
  <c r="N89" i="41"/>
  <c r="M89" i="41"/>
  <c r="L89" i="41"/>
  <c r="J89" i="41"/>
  <c r="G89" i="41"/>
  <c r="F89" i="41"/>
  <c r="E89" i="41"/>
  <c r="D89" i="41"/>
  <c r="C89" i="41"/>
  <c r="O88" i="41"/>
  <c r="N88" i="41"/>
  <c r="M88" i="41"/>
  <c r="L88" i="41"/>
  <c r="J88" i="41"/>
  <c r="G88" i="41"/>
  <c r="F88" i="41"/>
  <c r="E88" i="41"/>
  <c r="D88" i="41"/>
  <c r="C88" i="41"/>
  <c r="O87" i="41"/>
  <c r="N87" i="41"/>
  <c r="M87" i="41"/>
  <c r="L87" i="41"/>
  <c r="J87" i="41"/>
  <c r="G87" i="41"/>
  <c r="F87" i="41"/>
  <c r="E87" i="41"/>
  <c r="D87" i="41"/>
  <c r="C87" i="41"/>
  <c r="O86" i="41"/>
  <c r="N86" i="41"/>
  <c r="M86" i="41"/>
  <c r="L86" i="41"/>
  <c r="J86" i="41"/>
  <c r="G86" i="41"/>
  <c r="F86" i="41"/>
  <c r="E86" i="41"/>
  <c r="D86" i="41"/>
  <c r="C86" i="41"/>
  <c r="O85" i="41"/>
  <c r="N85" i="41"/>
  <c r="M85" i="41"/>
  <c r="L85" i="41"/>
  <c r="J85" i="41"/>
  <c r="G85" i="41"/>
  <c r="F85" i="41"/>
  <c r="E85" i="41"/>
  <c r="D85" i="41"/>
  <c r="C85" i="41"/>
  <c r="A31" i="41"/>
  <c r="O15" i="41"/>
  <c r="D15" i="41"/>
  <c r="O14" i="41"/>
  <c r="D14" i="41"/>
  <c r="O13" i="41"/>
  <c r="D13" i="41"/>
  <c r="O12" i="41"/>
  <c r="D12" i="41"/>
  <c r="O11" i="41"/>
  <c r="O10" i="41"/>
  <c r="D10" i="41"/>
  <c r="O9" i="41"/>
  <c r="D9" i="41"/>
  <c r="O8" i="41"/>
  <c r="A7" i="41"/>
  <c r="A4" i="41"/>
  <c r="A2" i="41"/>
  <c r="Y1" i="41"/>
  <c r="S1" i="41"/>
  <c r="A64" i="41"/>
  <c r="O94" i="40"/>
  <c r="N94" i="40"/>
  <c r="M94" i="40"/>
  <c r="L94" i="40"/>
  <c r="K94" i="40"/>
  <c r="G94" i="40"/>
  <c r="F94" i="40"/>
  <c r="E94" i="40"/>
  <c r="D94" i="40"/>
  <c r="C94" i="40"/>
  <c r="O93" i="40"/>
  <c r="N93" i="40"/>
  <c r="M93" i="40"/>
  <c r="L93" i="40"/>
  <c r="K93" i="40"/>
  <c r="G93" i="40"/>
  <c r="F93" i="40"/>
  <c r="E93" i="40"/>
  <c r="D93" i="40"/>
  <c r="C93" i="40"/>
  <c r="O92" i="40"/>
  <c r="N92" i="40"/>
  <c r="M92" i="40"/>
  <c r="L92" i="40"/>
  <c r="J92" i="40"/>
  <c r="G92" i="40"/>
  <c r="F92" i="40"/>
  <c r="E92" i="40"/>
  <c r="D92" i="40"/>
  <c r="C92" i="40"/>
  <c r="O91" i="40"/>
  <c r="N91" i="40"/>
  <c r="M91" i="40"/>
  <c r="L91" i="40"/>
  <c r="J91" i="40"/>
  <c r="G91" i="40"/>
  <c r="F91" i="40"/>
  <c r="E91" i="40"/>
  <c r="D91" i="40"/>
  <c r="C91" i="40"/>
  <c r="O90" i="40"/>
  <c r="N90" i="40"/>
  <c r="M90" i="40"/>
  <c r="L90" i="40"/>
  <c r="J90" i="40"/>
  <c r="G90" i="40"/>
  <c r="F90" i="40"/>
  <c r="E90" i="40"/>
  <c r="D90" i="40"/>
  <c r="C90" i="40"/>
  <c r="O89" i="40"/>
  <c r="N89" i="40"/>
  <c r="M89" i="40"/>
  <c r="L89" i="40"/>
  <c r="J89" i="40"/>
  <c r="G89" i="40"/>
  <c r="F89" i="40"/>
  <c r="E89" i="40"/>
  <c r="D89" i="40"/>
  <c r="C89" i="40"/>
  <c r="O88" i="40"/>
  <c r="N88" i="40"/>
  <c r="M88" i="40"/>
  <c r="L88" i="40"/>
  <c r="J88" i="40"/>
  <c r="G88" i="40"/>
  <c r="F88" i="40"/>
  <c r="E88" i="40"/>
  <c r="D88" i="40"/>
  <c r="C88" i="40"/>
  <c r="O87" i="40"/>
  <c r="N87" i="40"/>
  <c r="M87" i="40"/>
  <c r="L87" i="40"/>
  <c r="J87" i="40"/>
  <c r="G87" i="40"/>
  <c r="F87" i="40"/>
  <c r="E87" i="40"/>
  <c r="D87" i="40"/>
  <c r="C87" i="40"/>
  <c r="O86" i="40"/>
  <c r="N86" i="40"/>
  <c r="M86" i="40"/>
  <c r="L86" i="40"/>
  <c r="J86" i="40"/>
  <c r="G86" i="40"/>
  <c r="F86" i="40"/>
  <c r="E86" i="40"/>
  <c r="D86" i="40"/>
  <c r="C86" i="40"/>
  <c r="O85" i="40"/>
  <c r="N85" i="40"/>
  <c r="M85" i="40"/>
  <c r="L85" i="40"/>
  <c r="J85" i="40"/>
  <c r="G85" i="40"/>
  <c r="F85" i="40"/>
  <c r="E85" i="40"/>
  <c r="D85" i="40"/>
  <c r="C85" i="40"/>
  <c r="S1" i="40"/>
  <c r="C82" i="40"/>
  <c r="A31" i="40"/>
  <c r="O15" i="40"/>
  <c r="D15" i="40"/>
  <c r="O14" i="40"/>
  <c r="D14" i="40"/>
  <c r="O13" i="40"/>
  <c r="D13" i="40"/>
  <c r="O12" i="40"/>
  <c r="D12" i="40"/>
  <c r="O11" i="40"/>
  <c r="O10" i="40"/>
  <c r="D10" i="40"/>
  <c r="O9" i="40"/>
  <c r="D9" i="40"/>
  <c r="O8" i="40"/>
  <c r="A7" i="40"/>
  <c r="A4" i="40"/>
  <c r="A2" i="40"/>
  <c r="Y1" i="40"/>
  <c r="A64" i="40"/>
  <c r="O94" i="39"/>
  <c r="N94" i="39"/>
  <c r="M94" i="39"/>
  <c r="L94" i="39"/>
  <c r="K94" i="39"/>
  <c r="G94" i="39"/>
  <c r="F94" i="39"/>
  <c r="E94" i="39"/>
  <c r="D94" i="39"/>
  <c r="C94" i="39"/>
  <c r="O93" i="39"/>
  <c r="N93" i="39"/>
  <c r="M93" i="39"/>
  <c r="L93" i="39"/>
  <c r="K93" i="39"/>
  <c r="G93" i="39"/>
  <c r="F93" i="39"/>
  <c r="E93" i="39"/>
  <c r="D93" i="39"/>
  <c r="C93" i="39"/>
  <c r="O92" i="39"/>
  <c r="N92" i="39"/>
  <c r="M92" i="39"/>
  <c r="L92" i="39"/>
  <c r="J92" i="39"/>
  <c r="G92" i="39"/>
  <c r="F92" i="39"/>
  <c r="E92" i="39"/>
  <c r="D92" i="39"/>
  <c r="C92" i="39"/>
  <c r="O91" i="39"/>
  <c r="N91" i="39"/>
  <c r="M91" i="39"/>
  <c r="L91" i="39"/>
  <c r="J91" i="39"/>
  <c r="G91" i="39"/>
  <c r="F91" i="39"/>
  <c r="E91" i="39"/>
  <c r="D91" i="39"/>
  <c r="C91" i="39"/>
  <c r="O90" i="39"/>
  <c r="N90" i="39"/>
  <c r="M90" i="39"/>
  <c r="L90" i="39"/>
  <c r="J90" i="39"/>
  <c r="G90" i="39"/>
  <c r="F90" i="39"/>
  <c r="E90" i="39"/>
  <c r="D90" i="39"/>
  <c r="C90" i="39"/>
  <c r="O89" i="39"/>
  <c r="N89" i="39"/>
  <c r="M89" i="39"/>
  <c r="L89" i="39"/>
  <c r="J89" i="39"/>
  <c r="G89" i="39"/>
  <c r="F89" i="39"/>
  <c r="E89" i="39"/>
  <c r="D89" i="39"/>
  <c r="C89" i="39"/>
  <c r="O88" i="39"/>
  <c r="N88" i="39"/>
  <c r="M88" i="39"/>
  <c r="L88" i="39"/>
  <c r="J88" i="39"/>
  <c r="G88" i="39"/>
  <c r="F88" i="39"/>
  <c r="E88" i="39"/>
  <c r="D88" i="39"/>
  <c r="C88" i="39"/>
  <c r="O87" i="39"/>
  <c r="N87" i="39"/>
  <c r="M87" i="39"/>
  <c r="L87" i="39"/>
  <c r="J87" i="39"/>
  <c r="G87" i="39"/>
  <c r="F87" i="39"/>
  <c r="E87" i="39"/>
  <c r="D87" i="39"/>
  <c r="C87" i="39"/>
  <c r="O86" i="39"/>
  <c r="N86" i="39"/>
  <c r="M86" i="39"/>
  <c r="L86" i="39"/>
  <c r="J86" i="39"/>
  <c r="G86" i="39"/>
  <c r="F86" i="39"/>
  <c r="E86" i="39"/>
  <c r="D86" i="39"/>
  <c r="C86" i="39"/>
  <c r="O85" i="39"/>
  <c r="N85" i="39"/>
  <c r="M85" i="39"/>
  <c r="L85" i="39"/>
  <c r="J85" i="39"/>
  <c r="G85" i="39"/>
  <c r="F85" i="39"/>
  <c r="E85" i="39"/>
  <c r="D85" i="39"/>
  <c r="C85" i="39"/>
  <c r="A31" i="39"/>
  <c r="O15" i="39"/>
  <c r="D15" i="39"/>
  <c r="O14" i="39"/>
  <c r="D14" i="39"/>
  <c r="O13" i="39"/>
  <c r="D13" i="39"/>
  <c r="O12" i="39"/>
  <c r="D12" i="39"/>
  <c r="O11" i="39"/>
  <c r="O10" i="39"/>
  <c r="D10" i="39"/>
  <c r="O9" i="39"/>
  <c r="D9" i="39"/>
  <c r="O8" i="39"/>
  <c r="A7" i="39"/>
  <c r="A4" i="39"/>
  <c r="A2" i="39"/>
  <c r="Y1" i="39"/>
  <c r="S1" i="39"/>
  <c r="A64" i="39"/>
  <c r="O94" i="38"/>
  <c r="N94" i="38"/>
  <c r="M94" i="38"/>
  <c r="L94" i="38"/>
  <c r="K94" i="38"/>
  <c r="G94" i="38"/>
  <c r="F94" i="38"/>
  <c r="E94" i="38"/>
  <c r="D94" i="38"/>
  <c r="C94" i="38"/>
  <c r="O93" i="38"/>
  <c r="N93" i="38"/>
  <c r="M93" i="38"/>
  <c r="L93" i="38"/>
  <c r="K93" i="38"/>
  <c r="G93" i="38"/>
  <c r="F93" i="38"/>
  <c r="E93" i="38"/>
  <c r="D93" i="38"/>
  <c r="C93" i="38"/>
  <c r="O92" i="38"/>
  <c r="N92" i="38"/>
  <c r="M92" i="38"/>
  <c r="L92" i="38"/>
  <c r="J92" i="38"/>
  <c r="G92" i="38"/>
  <c r="F92" i="38"/>
  <c r="E92" i="38"/>
  <c r="D92" i="38"/>
  <c r="C92" i="38"/>
  <c r="O91" i="38"/>
  <c r="N91" i="38"/>
  <c r="M91" i="38"/>
  <c r="L91" i="38"/>
  <c r="J91" i="38"/>
  <c r="G91" i="38"/>
  <c r="F91" i="38"/>
  <c r="E91" i="38"/>
  <c r="D91" i="38"/>
  <c r="C91" i="38"/>
  <c r="O90" i="38"/>
  <c r="N90" i="38"/>
  <c r="M90" i="38"/>
  <c r="L90" i="38"/>
  <c r="J90" i="38"/>
  <c r="G90" i="38"/>
  <c r="F90" i="38"/>
  <c r="E90" i="38"/>
  <c r="D90" i="38"/>
  <c r="C90" i="38"/>
  <c r="O89" i="38"/>
  <c r="N89" i="38"/>
  <c r="M89" i="38"/>
  <c r="L89" i="38"/>
  <c r="J89" i="38"/>
  <c r="G89" i="38"/>
  <c r="F89" i="38"/>
  <c r="E89" i="38"/>
  <c r="D89" i="38"/>
  <c r="C89" i="38"/>
  <c r="O88" i="38"/>
  <c r="N88" i="38"/>
  <c r="M88" i="38"/>
  <c r="L88" i="38"/>
  <c r="J88" i="38"/>
  <c r="G88" i="38"/>
  <c r="F88" i="38"/>
  <c r="E88" i="38"/>
  <c r="D88" i="38"/>
  <c r="C88" i="38"/>
  <c r="O87" i="38"/>
  <c r="N87" i="38"/>
  <c r="M87" i="38"/>
  <c r="L87" i="38"/>
  <c r="J87" i="38"/>
  <c r="G87" i="38"/>
  <c r="F87" i="38"/>
  <c r="E87" i="38"/>
  <c r="D87" i="38"/>
  <c r="C87" i="38"/>
  <c r="O86" i="38"/>
  <c r="N86" i="38"/>
  <c r="M86" i="38"/>
  <c r="L86" i="38"/>
  <c r="J86" i="38"/>
  <c r="G86" i="38"/>
  <c r="F86" i="38"/>
  <c r="E86" i="38"/>
  <c r="D86" i="38"/>
  <c r="C86" i="38"/>
  <c r="O85" i="38"/>
  <c r="N85" i="38"/>
  <c r="M85" i="38"/>
  <c r="L85" i="38"/>
  <c r="J85" i="38"/>
  <c r="G85" i="38"/>
  <c r="F85" i="38"/>
  <c r="E85" i="38"/>
  <c r="D85" i="38"/>
  <c r="C85" i="38"/>
  <c r="A31" i="38"/>
  <c r="O15" i="38"/>
  <c r="D15" i="38"/>
  <c r="O14" i="38"/>
  <c r="D14" i="38"/>
  <c r="O13" i="38"/>
  <c r="D13" i="38"/>
  <c r="O12" i="38"/>
  <c r="D12" i="38"/>
  <c r="O11" i="38"/>
  <c r="O10" i="38"/>
  <c r="D10" i="38"/>
  <c r="O9" i="38"/>
  <c r="D9" i="38"/>
  <c r="O8" i="38"/>
  <c r="A7" i="38"/>
  <c r="A4" i="38"/>
  <c r="A2" i="38"/>
  <c r="Y1" i="38"/>
  <c r="S1" i="38"/>
  <c r="A64" i="38"/>
  <c r="O94" i="37"/>
  <c r="N94" i="37"/>
  <c r="M94" i="37"/>
  <c r="L94" i="37"/>
  <c r="K94" i="37"/>
  <c r="G94" i="37"/>
  <c r="F94" i="37"/>
  <c r="E94" i="37"/>
  <c r="D94" i="37"/>
  <c r="C94" i="37"/>
  <c r="O93" i="37"/>
  <c r="N93" i="37"/>
  <c r="M93" i="37"/>
  <c r="L93" i="37"/>
  <c r="K93" i="37"/>
  <c r="G93" i="37"/>
  <c r="F93" i="37"/>
  <c r="E93" i="37"/>
  <c r="D93" i="37"/>
  <c r="C93" i="37"/>
  <c r="O92" i="37"/>
  <c r="N92" i="37"/>
  <c r="M92" i="37"/>
  <c r="L92" i="37"/>
  <c r="J92" i="37"/>
  <c r="G92" i="37"/>
  <c r="F92" i="37"/>
  <c r="E92" i="37"/>
  <c r="D92" i="37"/>
  <c r="C92" i="37"/>
  <c r="O91" i="37"/>
  <c r="N91" i="37"/>
  <c r="M91" i="37"/>
  <c r="L91" i="37"/>
  <c r="J91" i="37"/>
  <c r="G91" i="37"/>
  <c r="F91" i="37"/>
  <c r="E91" i="37"/>
  <c r="D91" i="37"/>
  <c r="C91" i="37"/>
  <c r="O90" i="37"/>
  <c r="N90" i="37"/>
  <c r="M90" i="37"/>
  <c r="L90" i="37"/>
  <c r="J90" i="37"/>
  <c r="G90" i="37"/>
  <c r="F90" i="37"/>
  <c r="E90" i="37"/>
  <c r="D90" i="37"/>
  <c r="C90" i="37"/>
  <c r="O89" i="37"/>
  <c r="N89" i="37"/>
  <c r="M89" i="37"/>
  <c r="L89" i="37"/>
  <c r="J89" i="37"/>
  <c r="G89" i="37"/>
  <c r="F89" i="37"/>
  <c r="E89" i="37"/>
  <c r="D89" i="37"/>
  <c r="C89" i="37"/>
  <c r="O88" i="37"/>
  <c r="N88" i="37"/>
  <c r="M88" i="37"/>
  <c r="L88" i="37"/>
  <c r="J88" i="37"/>
  <c r="G88" i="37"/>
  <c r="F88" i="37"/>
  <c r="E88" i="37"/>
  <c r="D88" i="37"/>
  <c r="C88" i="37"/>
  <c r="O87" i="37"/>
  <c r="N87" i="37"/>
  <c r="M87" i="37"/>
  <c r="L87" i="37"/>
  <c r="J87" i="37"/>
  <c r="G87" i="37"/>
  <c r="F87" i="37"/>
  <c r="E87" i="37"/>
  <c r="D87" i="37"/>
  <c r="C87" i="37"/>
  <c r="O86" i="37"/>
  <c r="N86" i="37"/>
  <c r="M86" i="37"/>
  <c r="L86" i="37"/>
  <c r="J86" i="37"/>
  <c r="G86" i="37"/>
  <c r="F86" i="37"/>
  <c r="E86" i="37"/>
  <c r="D86" i="37"/>
  <c r="C86" i="37"/>
  <c r="O85" i="37"/>
  <c r="N85" i="37"/>
  <c r="M85" i="37"/>
  <c r="L85" i="37"/>
  <c r="J85" i="37"/>
  <c r="G85" i="37"/>
  <c r="F85" i="37"/>
  <c r="E85" i="37"/>
  <c r="D85" i="37"/>
  <c r="C85" i="37"/>
  <c r="A31" i="37"/>
  <c r="O15" i="37"/>
  <c r="D15" i="37"/>
  <c r="O14" i="37"/>
  <c r="D14" i="37"/>
  <c r="O13" i="37"/>
  <c r="D13" i="37"/>
  <c r="O12" i="37"/>
  <c r="D12" i="37"/>
  <c r="O11" i="37"/>
  <c r="O10" i="37"/>
  <c r="D10" i="37"/>
  <c r="O9" i="37"/>
  <c r="D9" i="37"/>
  <c r="O8" i="37"/>
  <c r="A7" i="37"/>
  <c r="A4" i="37"/>
  <c r="A2" i="37"/>
  <c r="Y1" i="37"/>
  <c r="S1" i="37"/>
  <c r="A64" i="37"/>
  <c r="O94" i="36"/>
  <c r="N94" i="36"/>
  <c r="M94" i="36"/>
  <c r="L94" i="36"/>
  <c r="K94" i="36"/>
  <c r="G94" i="36"/>
  <c r="F94" i="36"/>
  <c r="E94" i="36"/>
  <c r="D94" i="36"/>
  <c r="C94" i="36"/>
  <c r="O93" i="36"/>
  <c r="N93" i="36"/>
  <c r="M93" i="36"/>
  <c r="L93" i="36"/>
  <c r="K93" i="36"/>
  <c r="G93" i="36"/>
  <c r="F93" i="36"/>
  <c r="E93" i="36"/>
  <c r="D93" i="36"/>
  <c r="C93" i="36"/>
  <c r="O92" i="36"/>
  <c r="N92" i="36"/>
  <c r="M92" i="36"/>
  <c r="L92" i="36"/>
  <c r="J92" i="36"/>
  <c r="G92" i="36"/>
  <c r="F92" i="36"/>
  <c r="E92" i="36"/>
  <c r="D92" i="36"/>
  <c r="C92" i="36"/>
  <c r="O91" i="36"/>
  <c r="N91" i="36"/>
  <c r="M91" i="36"/>
  <c r="L91" i="36"/>
  <c r="J91" i="36"/>
  <c r="G91" i="36"/>
  <c r="F91" i="36"/>
  <c r="E91" i="36"/>
  <c r="D91" i="36"/>
  <c r="C91" i="36"/>
  <c r="O90" i="36"/>
  <c r="N90" i="36"/>
  <c r="M90" i="36"/>
  <c r="L90" i="36"/>
  <c r="J90" i="36"/>
  <c r="G90" i="36"/>
  <c r="F90" i="36"/>
  <c r="E90" i="36"/>
  <c r="D90" i="36"/>
  <c r="C90" i="36"/>
  <c r="O89" i="36"/>
  <c r="N89" i="36"/>
  <c r="M89" i="36"/>
  <c r="L89" i="36"/>
  <c r="J89" i="36"/>
  <c r="G89" i="36"/>
  <c r="F89" i="36"/>
  <c r="E89" i="36"/>
  <c r="D89" i="36"/>
  <c r="C89" i="36"/>
  <c r="O88" i="36"/>
  <c r="N88" i="36"/>
  <c r="M88" i="36"/>
  <c r="L88" i="36"/>
  <c r="J88" i="36"/>
  <c r="G88" i="36"/>
  <c r="F88" i="36"/>
  <c r="E88" i="36"/>
  <c r="D88" i="36"/>
  <c r="C88" i="36"/>
  <c r="O87" i="36"/>
  <c r="N87" i="36"/>
  <c r="M87" i="36"/>
  <c r="L87" i="36"/>
  <c r="J87" i="36"/>
  <c r="G87" i="36"/>
  <c r="F87" i="36"/>
  <c r="E87" i="36"/>
  <c r="D87" i="36"/>
  <c r="C87" i="36"/>
  <c r="O86" i="36"/>
  <c r="N86" i="36"/>
  <c r="M86" i="36"/>
  <c r="L86" i="36"/>
  <c r="J86" i="36"/>
  <c r="G86" i="36"/>
  <c r="F86" i="36"/>
  <c r="E86" i="36"/>
  <c r="D86" i="36"/>
  <c r="C86" i="36"/>
  <c r="O85" i="36"/>
  <c r="N85" i="36"/>
  <c r="M85" i="36"/>
  <c r="L85" i="36"/>
  <c r="J85" i="36"/>
  <c r="G85" i="36"/>
  <c r="F85" i="36"/>
  <c r="E85" i="36"/>
  <c r="D85" i="36"/>
  <c r="C85" i="36"/>
  <c r="S1" i="36"/>
  <c r="C82" i="36"/>
  <c r="A31" i="36"/>
  <c r="O15" i="36"/>
  <c r="D15" i="36"/>
  <c r="O14" i="36"/>
  <c r="D14" i="36"/>
  <c r="O13" i="36"/>
  <c r="D13" i="36"/>
  <c r="O12" i="36"/>
  <c r="D12" i="36"/>
  <c r="O11" i="36"/>
  <c r="O10" i="36"/>
  <c r="D10" i="36"/>
  <c r="O9" i="36"/>
  <c r="D9" i="36"/>
  <c r="O8" i="36"/>
  <c r="A7" i="36"/>
  <c r="A4" i="36"/>
  <c r="A2" i="36"/>
  <c r="Y1" i="36"/>
  <c r="A64" i="36"/>
  <c r="O94" i="35"/>
  <c r="N94" i="35"/>
  <c r="M94" i="35"/>
  <c r="L94" i="35"/>
  <c r="K94" i="35"/>
  <c r="G94" i="35"/>
  <c r="F94" i="35"/>
  <c r="E94" i="35"/>
  <c r="D94" i="35"/>
  <c r="C94" i="35"/>
  <c r="O93" i="35"/>
  <c r="N93" i="35"/>
  <c r="M93" i="35"/>
  <c r="L93" i="35"/>
  <c r="K93" i="35"/>
  <c r="G93" i="35"/>
  <c r="F93" i="35"/>
  <c r="E93" i="35"/>
  <c r="D93" i="35"/>
  <c r="C93" i="35"/>
  <c r="O92" i="35"/>
  <c r="N92" i="35"/>
  <c r="M92" i="35"/>
  <c r="L92" i="35"/>
  <c r="J92" i="35"/>
  <c r="G92" i="35"/>
  <c r="F92" i="35"/>
  <c r="E92" i="35"/>
  <c r="D92" i="35"/>
  <c r="C92" i="35"/>
  <c r="O91" i="35"/>
  <c r="N91" i="35"/>
  <c r="M91" i="35"/>
  <c r="L91" i="35"/>
  <c r="J91" i="35"/>
  <c r="G91" i="35"/>
  <c r="F91" i="35"/>
  <c r="E91" i="35"/>
  <c r="D91" i="35"/>
  <c r="C91" i="35"/>
  <c r="O90" i="35"/>
  <c r="N90" i="35"/>
  <c r="M90" i="35"/>
  <c r="L90" i="35"/>
  <c r="J90" i="35"/>
  <c r="G90" i="35"/>
  <c r="F90" i="35"/>
  <c r="E90" i="35"/>
  <c r="D90" i="35"/>
  <c r="C90" i="35"/>
  <c r="O89" i="35"/>
  <c r="N89" i="35"/>
  <c r="M89" i="35"/>
  <c r="L89" i="35"/>
  <c r="J89" i="35"/>
  <c r="G89" i="35"/>
  <c r="F89" i="35"/>
  <c r="E89" i="35"/>
  <c r="D89" i="35"/>
  <c r="C89" i="35"/>
  <c r="O88" i="35"/>
  <c r="N88" i="35"/>
  <c r="M88" i="35"/>
  <c r="L88" i="35"/>
  <c r="J88" i="35"/>
  <c r="G88" i="35"/>
  <c r="F88" i="35"/>
  <c r="E88" i="35"/>
  <c r="D88" i="35"/>
  <c r="C88" i="35"/>
  <c r="O87" i="35"/>
  <c r="N87" i="35"/>
  <c r="M87" i="35"/>
  <c r="L87" i="35"/>
  <c r="J87" i="35"/>
  <c r="G87" i="35"/>
  <c r="F87" i="35"/>
  <c r="E87" i="35"/>
  <c r="D87" i="35"/>
  <c r="C87" i="35"/>
  <c r="O86" i="35"/>
  <c r="N86" i="35"/>
  <c r="M86" i="35"/>
  <c r="L86" i="35"/>
  <c r="J86" i="35"/>
  <c r="G86" i="35"/>
  <c r="F86" i="35"/>
  <c r="E86" i="35"/>
  <c r="D86" i="35"/>
  <c r="C86" i="35"/>
  <c r="O85" i="35"/>
  <c r="N85" i="35"/>
  <c r="M85" i="35"/>
  <c r="L85" i="35"/>
  <c r="J85" i="35"/>
  <c r="G85" i="35"/>
  <c r="F85" i="35"/>
  <c r="E85" i="35"/>
  <c r="D85" i="35"/>
  <c r="C85" i="35"/>
  <c r="A31" i="35"/>
  <c r="O15" i="35"/>
  <c r="D15" i="35"/>
  <c r="O14" i="35"/>
  <c r="D14" i="35"/>
  <c r="O13" i="35"/>
  <c r="D13" i="35"/>
  <c r="O12" i="35"/>
  <c r="D12" i="35"/>
  <c r="O11" i="35"/>
  <c r="O10" i="35"/>
  <c r="D10" i="35"/>
  <c r="O9" i="35"/>
  <c r="D9" i="35"/>
  <c r="O8" i="35"/>
  <c r="A7" i="35"/>
  <c r="A4" i="35"/>
  <c r="A2" i="35"/>
  <c r="Y1" i="35"/>
  <c r="S1" i="35"/>
  <c r="A64" i="35"/>
  <c r="O94" i="34"/>
  <c r="N94" i="34"/>
  <c r="M94" i="34"/>
  <c r="L94" i="34"/>
  <c r="K94" i="34"/>
  <c r="G94" i="34"/>
  <c r="F94" i="34"/>
  <c r="E94" i="34"/>
  <c r="D94" i="34"/>
  <c r="C94" i="34"/>
  <c r="O93" i="34"/>
  <c r="N93" i="34"/>
  <c r="M93" i="34"/>
  <c r="L93" i="34"/>
  <c r="K93" i="34"/>
  <c r="G93" i="34"/>
  <c r="F93" i="34"/>
  <c r="E93" i="34"/>
  <c r="D93" i="34"/>
  <c r="C93" i="34"/>
  <c r="O92" i="34"/>
  <c r="N92" i="34"/>
  <c r="M92" i="34"/>
  <c r="L92" i="34"/>
  <c r="J92" i="34"/>
  <c r="G92" i="34"/>
  <c r="F92" i="34"/>
  <c r="E92" i="34"/>
  <c r="D92" i="34"/>
  <c r="C92" i="34"/>
  <c r="O91" i="34"/>
  <c r="N91" i="34"/>
  <c r="M91" i="34"/>
  <c r="L91" i="34"/>
  <c r="J91" i="34"/>
  <c r="G91" i="34"/>
  <c r="F91" i="34"/>
  <c r="E91" i="34"/>
  <c r="D91" i="34"/>
  <c r="C91" i="34"/>
  <c r="O90" i="34"/>
  <c r="N90" i="34"/>
  <c r="M90" i="34"/>
  <c r="L90" i="34"/>
  <c r="J90" i="34"/>
  <c r="G90" i="34"/>
  <c r="F90" i="34"/>
  <c r="E90" i="34"/>
  <c r="D90" i="34"/>
  <c r="C90" i="34"/>
  <c r="O89" i="34"/>
  <c r="N89" i="34"/>
  <c r="M89" i="34"/>
  <c r="L89" i="34"/>
  <c r="J89" i="34"/>
  <c r="G89" i="34"/>
  <c r="F89" i="34"/>
  <c r="E89" i="34"/>
  <c r="D89" i="34"/>
  <c r="C89" i="34"/>
  <c r="O88" i="34"/>
  <c r="N88" i="34"/>
  <c r="M88" i="34"/>
  <c r="L88" i="34"/>
  <c r="J88" i="34"/>
  <c r="G88" i="34"/>
  <c r="F88" i="34"/>
  <c r="E88" i="34"/>
  <c r="D88" i="34"/>
  <c r="C88" i="34"/>
  <c r="O87" i="34"/>
  <c r="N87" i="34"/>
  <c r="M87" i="34"/>
  <c r="L87" i="34"/>
  <c r="J87" i="34"/>
  <c r="G87" i="34"/>
  <c r="F87" i="34"/>
  <c r="E87" i="34"/>
  <c r="D87" i="34"/>
  <c r="C87" i="34"/>
  <c r="O86" i="34"/>
  <c r="N86" i="34"/>
  <c r="M86" i="34"/>
  <c r="L86" i="34"/>
  <c r="J86" i="34"/>
  <c r="G86" i="34"/>
  <c r="F86" i="34"/>
  <c r="E86" i="34"/>
  <c r="D86" i="34"/>
  <c r="C86" i="34"/>
  <c r="O85" i="34"/>
  <c r="N85" i="34"/>
  <c r="M85" i="34"/>
  <c r="L85" i="34"/>
  <c r="J85" i="34"/>
  <c r="G85" i="34"/>
  <c r="F85" i="34"/>
  <c r="E85" i="34"/>
  <c r="D85" i="34"/>
  <c r="C85" i="34"/>
  <c r="S1" i="34"/>
  <c r="C82" i="34"/>
  <c r="A31" i="34"/>
  <c r="O15" i="34"/>
  <c r="D15" i="34"/>
  <c r="O14" i="34"/>
  <c r="D14" i="34"/>
  <c r="O13" i="34"/>
  <c r="D13" i="34"/>
  <c r="O12" i="34"/>
  <c r="D12" i="34"/>
  <c r="O11" i="34"/>
  <c r="O10" i="34"/>
  <c r="D10" i="34"/>
  <c r="O9" i="34"/>
  <c r="D9" i="34"/>
  <c r="O8" i="34"/>
  <c r="A7" i="34"/>
  <c r="A4" i="34"/>
  <c r="A2" i="34"/>
  <c r="Y1" i="34"/>
  <c r="A64" i="34"/>
  <c r="O94" i="33"/>
  <c r="N94" i="33"/>
  <c r="M94" i="33"/>
  <c r="L94" i="33"/>
  <c r="K94" i="33"/>
  <c r="G94" i="33"/>
  <c r="F94" i="33"/>
  <c r="E94" i="33"/>
  <c r="D94" i="33"/>
  <c r="C94" i="33"/>
  <c r="O93" i="33"/>
  <c r="N93" i="33"/>
  <c r="M93" i="33"/>
  <c r="L93" i="33"/>
  <c r="K93" i="33"/>
  <c r="G93" i="33"/>
  <c r="F93" i="33"/>
  <c r="E93" i="33"/>
  <c r="D93" i="33"/>
  <c r="C93" i="33"/>
  <c r="O92" i="33"/>
  <c r="N92" i="33"/>
  <c r="M92" i="33"/>
  <c r="L92" i="33"/>
  <c r="J92" i="33"/>
  <c r="G92" i="33"/>
  <c r="F92" i="33"/>
  <c r="E92" i="33"/>
  <c r="D92" i="33"/>
  <c r="C92" i="33"/>
  <c r="O91" i="33"/>
  <c r="N91" i="33"/>
  <c r="M91" i="33"/>
  <c r="L91" i="33"/>
  <c r="J91" i="33"/>
  <c r="G91" i="33"/>
  <c r="F91" i="33"/>
  <c r="E91" i="33"/>
  <c r="D91" i="33"/>
  <c r="C91" i="33"/>
  <c r="O90" i="33"/>
  <c r="N90" i="33"/>
  <c r="M90" i="33"/>
  <c r="L90" i="33"/>
  <c r="J90" i="33"/>
  <c r="G90" i="33"/>
  <c r="F90" i="33"/>
  <c r="E90" i="33"/>
  <c r="D90" i="33"/>
  <c r="C90" i="33"/>
  <c r="O89" i="33"/>
  <c r="N89" i="33"/>
  <c r="M89" i="33"/>
  <c r="L89" i="33"/>
  <c r="J89" i="33"/>
  <c r="G89" i="33"/>
  <c r="F89" i="33"/>
  <c r="E89" i="33"/>
  <c r="D89" i="33"/>
  <c r="C89" i="33"/>
  <c r="O88" i="33"/>
  <c r="N88" i="33"/>
  <c r="M88" i="33"/>
  <c r="L88" i="33"/>
  <c r="J88" i="33"/>
  <c r="G88" i="33"/>
  <c r="F88" i="33"/>
  <c r="E88" i="33"/>
  <c r="D88" i="33"/>
  <c r="C88" i="33"/>
  <c r="O87" i="33"/>
  <c r="N87" i="33"/>
  <c r="M87" i="33"/>
  <c r="L87" i="33"/>
  <c r="J87" i="33"/>
  <c r="G87" i="33"/>
  <c r="F87" i="33"/>
  <c r="E87" i="33"/>
  <c r="D87" i="33"/>
  <c r="C87" i="33"/>
  <c r="O86" i="33"/>
  <c r="N86" i="33"/>
  <c r="M86" i="33"/>
  <c r="L86" i="33"/>
  <c r="J86" i="33"/>
  <c r="G86" i="33"/>
  <c r="F86" i="33"/>
  <c r="E86" i="33"/>
  <c r="D86" i="33"/>
  <c r="C86" i="33"/>
  <c r="O85" i="33"/>
  <c r="N85" i="33"/>
  <c r="M85" i="33"/>
  <c r="L85" i="33"/>
  <c r="J85" i="33"/>
  <c r="G85" i="33"/>
  <c r="F85" i="33"/>
  <c r="E85" i="33"/>
  <c r="D85" i="33"/>
  <c r="C85" i="33"/>
  <c r="A31" i="33"/>
  <c r="O15" i="33"/>
  <c r="D15" i="33"/>
  <c r="O14" i="33"/>
  <c r="D14" i="33"/>
  <c r="O13" i="33"/>
  <c r="D13" i="33"/>
  <c r="O12" i="33"/>
  <c r="D12" i="33"/>
  <c r="O11" i="33"/>
  <c r="O10" i="33"/>
  <c r="D10" i="33"/>
  <c r="O9" i="33"/>
  <c r="D9" i="33"/>
  <c r="O8" i="33"/>
  <c r="A7" i="33"/>
  <c r="A4" i="33"/>
  <c r="A2" i="33"/>
  <c r="Y1" i="33"/>
  <c r="S1" i="33"/>
  <c r="A64" i="33"/>
  <c r="O94" i="32"/>
  <c r="N94" i="32"/>
  <c r="M94" i="32"/>
  <c r="L94" i="32"/>
  <c r="K94" i="32"/>
  <c r="G94" i="32"/>
  <c r="F94" i="32"/>
  <c r="E94" i="32"/>
  <c r="D94" i="32"/>
  <c r="C94" i="32"/>
  <c r="O93" i="32"/>
  <c r="N93" i="32"/>
  <c r="M93" i="32"/>
  <c r="L93" i="32"/>
  <c r="K93" i="32"/>
  <c r="G93" i="32"/>
  <c r="F93" i="32"/>
  <c r="E93" i="32"/>
  <c r="D93" i="32"/>
  <c r="C93" i="32"/>
  <c r="O92" i="32"/>
  <c r="N92" i="32"/>
  <c r="M92" i="32"/>
  <c r="L92" i="32"/>
  <c r="J92" i="32"/>
  <c r="G92" i="32"/>
  <c r="F92" i="32"/>
  <c r="E92" i="32"/>
  <c r="D92" i="32"/>
  <c r="C92" i="32"/>
  <c r="O91" i="32"/>
  <c r="N91" i="32"/>
  <c r="M91" i="32"/>
  <c r="L91" i="32"/>
  <c r="J91" i="32"/>
  <c r="G91" i="32"/>
  <c r="F91" i="32"/>
  <c r="E91" i="32"/>
  <c r="D91" i="32"/>
  <c r="C91" i="32"/>
  <c r="O90" i="32"/>
  <c r="N90" i="32"/>
  <c r="M90" i="32"/>
  <c r="L90" i="32"/>
  <c r="J90" i="32"/>
  <c r="G90" i="32"/>
  <c r="F90" i="32"/>
  <c r="E90" i="32"/>
  <c r="D90" i="32"/>
  <c r="C90" i="32"/>
  <c r="O89" i="32"/>
  <c r="N89" i="32"/>
  <c r="M89" i="32"/>
  <c r="L89" i="32"/>
  <c r="J89" i="32"/>
  <c r="G89" i="32"/>
  <c r="F89" i="32"/>
  <c r="E89" i="32"/>
  <c r="D89" i="32"/>
  <c r="C89" i="32"/>
  <c r="O88" i="32"/>
  <c r="N88" i="32"/>
  <c r="M88" i="32"/>
  <c r="L88" i="32"/>
  <c r="J88" i="32"/>
  <c r="G88" i="32"/>
  <c r="F88" i="32"/>
  <c r="E88" i="32"/>
  <c r="D88" i="32"/>
  <c r="C88" i="32"/>
  <c r="O87" i="32"/>
  <c r="N87" i="32"/>
  <c r="M87" i="32"/>
  <c r="L87" i="32"/>
  <c r="J87" i="32"/>
  <c r="G87" i="32"/>
  <c r="F87" i="32"/>
  <c r="E87" i="32"/>
  <c r="D87" i="32"/>
  <c r="C87" i="32"/>
  <c r="O86" i="32"/>
  <c r="N86" i="32"/>
  <c r="M86" i="32"/>
  <c r="L86" i="32"/>
  <c r="J86" i="32"/>
  <c r="G86" i="32"/>
  <c r="F86" i="32"/>
  <c r="E86" i="32"/>
  <c r="D86" i="32"/>
  <c r="C86" i="32"/>
  <c r="O85" i="32"/>
  <c r="N85" i="32"/>
  <c r="M85" i="32"/>
  <c r="L85" i="32"/>
  <c r="J85" i="32"/>
  <c r="G85" i="32"/>
  <c r="F85" i="32"/>
  <c r="E85" i="32"/>
  <c r="D85" i="32"/>
  <c r="C85" i="32"/>
  <c r="S1" i="32"/>
  <c r="C82" i="32"/>
  <c r="A31" i="32"/>
  <c r="O15" i="32"/>
  <c r="D15" i="32"/>
  <c r="O14" i="32"/>
  <c r="D14" i="32"/>
  <c r="O13" i="32"/>
  <c r="D13" i="32"/>
  <c r="O12" i="32"/>
  <c r="D12" i="32"/>
  <c r="O11" i="32"/>
  <c r="O10" i="32"/>
  <c r="D10" i="32"/>
  <c r="O9" i="32"/>
  <c r="D9" i="32"/>
  <c r="O8" i="32"/>
  <c r="A7" i="32"/>
  <c r="A4" i="32"/>
  <c r="A2" i="32"/>
  <c r="Y1" i="32"/>
  <c r="A64" i="32"/>
  <c r="O94" i="31"/>
  <c r="N94" i="31"/>
  <c r="M94" i="31"/>
  <c r="L94" i="31"/>
  <c r="K94" i="31"/>
  <c r="G94" i="31"/>
  <c r="F94" i="31"/>
  <c r="E94" i="31"/>
  <c r="D94" i="31"/>
  <c r="C94" i="31"/>
  <c r="O93" i="31"/>
  <c r="N93" i="31"/>
  <c r="M93" i="31"/>
  <c r="L93" i="31"/>
  <c r="K93" i="31"/>
  <c r="G93" i="31"/>
  <c r="F93" i="31"/>
  <c r="E93" i="31"/>
  <c r="D93" i="31"/>
  <c r="C93" i="31"/>
  <c r="O92" i="31"/>
  <c r="N92" i="31"/>
  <c r="M92" i="31"/>
  <c r="L92" i="31"/>
  <c r="J92" i="31"/>
  <c r="G92" i="31"/>
  <c r="F92" i="31"/>
  <c r="E92" i="31"/>
  <c r="D92" i="31"/>
  <c r="C92" i="31"/>
  <c r="O91" i="31"/>
  <c r="N91" i="31"/>
  <c r="M91" i="31"/>
  <c r="L91" i="31"/>
  <c r="J91" i="31"/>
  <c r="G91" i="31"/>
  <c r="F91" i="31"/>
  <c r="E91" i="31"/>
  <c r="D91" i="31"/>
  <c r="C91" i="31"/>
  <c r="O90" i="31"/>
  <c r="N90" i="31"/>
  <c r="M90" i="31"/>
  <c r="L90" i="31"/>
  <c r="J90" i="31"/>
  <c r="G90" i="31"/>
  <c r="F90" i="31"/>
  <c r="E90" i="31"/>
  <c r="D90" i="31"/>
  <c r="C90" i="31"/>
  <c r="O89" i="31"/>
  <c r="N89" i="31"/>
  <c r="M89" i="31"/>
  <c r="L89" i="31"/>
  <c r="J89" i="31"/>
  <c r="G89" i="31"/>
  <c r="F89" i="31"/>
  <c r="E89" i="31"/>
  <c r="D89" i="31"/>
  <c r="C89" i="31"/>
  <c r="O88" i="31"/>
  <c r="N88" i="31"/>
  <c r="M88" i="31"/>
  <c r="L88" i="31"/>
  <c r="J88" i="31"/>
  <c r="G88" i="31"/>
  <c r="F88" i="31"/>
  <c r="E88" i="31"/>
  <c r="D88" i="31"/>
  <c r="C88" i="31"/>
  <c r="O87" i="31"/>
  <c r="N87" i="31"/>
  <c r="M87" i="31"/>
  <c r="L87" i="31"/>
  <c r="J87" i="31"/>
  <c r="G87" i="31"/>
  <c r="F87" i="31"/>
  <c r="E87" i="31"/>
  <c r="D87" i="31"/>
  <c r="C87" i="31"/>
  <c r="O86" i="31"/>
  <c r="N86" i="31"/>
  <c r="M86" i="31"/>
  <c r="L86" i="31"/>
  <c r="J86" i="31"/>
  <c r="G86" i="31"/>
  <c r="F86" i="31"/>
  <c r="E86" i="31"/>
  <c r="D86" i="31"/>
  <c r="C86" i="31"/>
  <c r="O85" i="31"/>
  <c r="N85" i="31"/>
  <c r="M85" i="31"/>
  <c r="L85" i="31"/>
  <c r="J85" i="31"/>
  <c r="G85" i="31"/>
  <c r="F85" i="31"/>
  <c r="E85" i="31"/>
  <c r="D85" i="31"/>
  <c r="C85" i="31"/>
  <c r="A31" i="31"/>
  <c r="O15" i="31"/>
  <c r="D15" i="31"/>
  <c r="O14" i="31"/>
  <c r="D14" i="31"/>
  <c r="O13" i="31"/>
  <c r="D13" i="31"/>
  <c r="O12" i="31"/>
  <c r="D12" i="31"/>
  <c r="O11" i="31"/>
  <c r="O10" i="31"/>
  <c r="D10" i="31"/>
  <c r="O9" i="31"/>
  <c r="D9" i="31"/>
  <c r="O8" i="31"/>
  <c r="A7" i="31"/>
  <c r="A4" i="31"/>
  <c r="A2" i="31"/>
  <c r="Y1" i="31"/>
  <c r="S1" i="31"/>
  <c r="A64" i="31"/>
  <c r="O94" i="30"/>
  <c r="N94" i="30"/>
  <c r="M94" i="30"/>
  <c r="L94" i="30"/>
  <c r="K94" i="30"/>
  <c r="G94" i="30"/>
  <c r="F94" i="30"/>
  <c r="E94" i="30"/>
  <c r="D94" i="30"/>
  <c r="C94" i="30"/>
  <c r="O93" i="30"/>
  <c r="N93" i="30"/>
  <c r="M93" i="30"/>
  <c r="L93" i="30"/>
  <c r="K93" i="30"/>
  <c r="G93" i="30"/>
  <c r="F93" i="30"/>
  <c r="E93" i="30"/>
  <c r="D93" i="30"/>
  <c r="C93" i="30"/>
  <c r="O92" i="30"/>
  <c r="N92" i="30"/>
  <c r="M92" i="30"/>
  <c r="L92" i="30"/>
  <c r="J92" i="30"/>
  <c r="G92" i="30"/>
  <c r="F92" i="30"/>
  <c r="E92" i="30"/>
  <c r="D92" i="30"/>
  <c r="C92" i="30"/>
  <c r="O91" i="30"/>
  <c r="N91" i="30"/>
  <c r="M91" i="30"/>
  <c r="L91" i="30"/>
  <c r="J91" i="30"/>
  <c r="G91" i="30"/>
  <c r="F91" i="30"/>
  <c r="E91" i="30"/>
  <c r="D91" i="30"/>
  <c r="C91" i="30"/>
  <c r="O90" i="30"/>
  <c r="N90" i="30"/>
  <c r="M90" i="30"/>
  <c r="L90" i="30"/>
  <c r="J90" i="30"/>
  <c r="G90" i="30"/>
  <c r="F90" i="30"/>
  <c r="E90" i="30"/>
  <c r="D90" i="30"/>
  <c r="C90" i="30"/>
  <c r="O89" i="30"/>
  <c r="N89" i="30"/>
  <c r="M89" i="30"/>
  <c r="L89" i="30"/>
  <c r="J89" i="30"/>
  <c r="G89" i="30"/>
  <c r="F89" i="30"/>
  <c r="E89" i="30"/>
  <c r="D89" i="30"/>
  <c r="C89" i="30"/>
  <c r="O88" i="30"/>
  <c r="N88" i="30"/>
  <c r="M88" i="30"/>
  <c r="L88" i="30"/>
  <c r="J88" i="30"/>
  <c r="G88" i="30"/>
  <c r="F88" i="30"/>
  <c r="E88" i="30"/>
  <c r="D88" i="30"/>
  <c r="C88" i="30"/>
  <c r="O87" i="30"/>
  <c r="N87" i="30"/>
  <c r="M87" i="30"/>
  <c r="L87" i="30"/>
  <c r="J87" i="30"/>
  <c r="G87" i="30"/>
  <c r="F87" i="30"/>
  <c r="E87" i="30"/>
  <c r="D87" i="30"/>
  <c r="C87" i="30"/>
  <c r="O86" i="30"/>
  <c r="N86" i="30"/>
  <c r="M86" i="30"/>
  <c r="L86" i="30"/>
  <c r="J86" i="30"/>
  <c r="G86" i="30"/>
  <c r="F86" i="30"/>
  <c r="E86" i="30"/>
  <c r="D86" i="30"/>
  <c r="C86" i="30"/>
  <c r="O85" i="30"/>
  <c r="N85" i="30"/>
  <c r="M85" i="30"/>
  <c r="L85" i="30"/>
  <c r="J85" i="30"/>
  <c r="G85" i="30"/>
  <c r="F85" i="30"/>
  <c r="E85" i="30"/>
  <c r="D85" i="30"/>
  <c r="C85" i="30"/>
  <c r="S1" i="30"/>
  <c r="C82" i="30"/>
  <c r="A31" i="30"/>
  <c r="O15" i="30"/>
  <c r="D15" i="30"/>
  <c r="O14" i="30"/>
  <c r="D14" i="30"/>
  <c r="O13" i="30"/>
  <c r="D13" i="30"/>
  <c r="O12" i="30"/>
  <c r="D12" i="30"/>
  <c r="O11" i="30"/>
  <c r="O10" i="30"/>
  <c r="D10" i="30"/>
  <c r="O9" i="30"/>
  <c r="D9" i="30"/>
  <c r="O8" i="30"/>
  <c r="A7" i="30"/>
  <c r="A4" i="30"/>
  <c r="A2" i="30"/>
  <c r="Y1" i="30"/>
  <c r="A64" i="30"/>
  <c r="O94" i="29"/>
  <c r="N94" i="29"/>
  <c r="M94" i="29"/>
  <c r="L94" i="29"/>
  <c r="K94" i="29"/>
  <c r="G94" i="29"/>
  <c r="F94" i="29"/>
  <c r="E94" i="29"/>
  <c r="D94" i="29"/>
  <c r="C94" i="29"/>
  <c r="O93" i="29"/>
  <c r="N93" i="29"/>
  <c r="M93" i="29"/>
  <c r="L93" i="29"/>
  <c r="K93" i="29"/>
  <c r="G93" i="29"/>
  <c r="F93" i="29"/>
  <c r="E93" i="29"/>
  <c r="D93" i="29"/>
  <c r="C93" i="29"/>
  <c r="O92" i="29"/>
  <c r="N92" i="29"/>
  <c r="M92" i="29"/>
  <c r="L92" i="29"/>
  <c r="J92" i="29"/>
  <c r="G92" i="29"/>
  <c r="F92" i="29"/>
  <c r="E92" i="29"/>
  <c r="D92" i="29"/>
  <c r="C92" i="29"/>
  <c r="O91" i="29"/>
  <c r="N91" i="29"/>
  <c r="M91" i="29"/>
  <c r="L91" i="29"/>
  <c r="J91" i="29"/>
  <c r="G91" i="29"/>
  <c r="F91" i="29"/>
  <c r="E91" i="29"/>
  <c r="D91" i="29"/>
  <c r="C91" i="29"/>
  <c r="O90" i="29"/>
  <c r="N90" i="29"/>
  <c r="M90" i="29"/>
  <c r="L90" i="29"/>
  <c r="J90" i="29"/>
  <c r="G90" i="29"/>
  <c r="F90" i="29"/>
  <c r="E90" i="29"/>
  <c r="D90" i="29"/>
  <c r="C90" i="29"/>
  <c r="O89" i="29"/>
  <c r="N89" i="29"/>
  <c r="M89" i="29"/>
  <c r="L89" i="29"/>
  <c r="J89" i="29"/>
  <c r="G89" i="29"/>
  <c r="F89" i="29"/>
  <c r="E89" i="29"/>
  <c r="D89" i="29"/>
  <c r="C89" i="29"/>
  <c r="O88" i="29"/>
  <c r="N88" i="29"/>
  <c r="M88" i="29"/>
  <c r="L88" i="29"/>
  <c r="J88" i="29"/>
  <c r="G88" i="29"/>
  <c r="F88" i="29"/>
  <c r="E88" i="29"/>
  <c r="D88" i="29"/>
  <c r="C88" i="29"/>
  <c r="O87" i="29"/>
  <c r="N87" i="29"/>
  <c r="M87" i="29"/>
  <c r="L87" i="29"/>
  <c r="J87" i="29"/>
  <c r="G87" i="29"/>
  <c r="F87" i="29"/>
  <c r="E87" i="29"/>
  <c r="D87" i="29"/>
  <c r="C87" i="29"/>
  <c r="O86" i="29"/>
  <c r="N86" i="29"/>
  <c r="M86" i="29"/>
  <c r="L86" i="29"/>
  <c r="J86" i="29"/>
  <c r="G86" i="29"/>
  <c r="F86" i="29"/>
  <c r="E86" i="29"/>
  <c r="D86" i="29"/>
  <c r="C86" i="29"/>
  <c r="O85" i="29"/>
  <c r="N85" i="29"/>
  <c r="M85" i="29"/>
  <c r="L85" i="29"/>
  <c r="J85" i="29"/>
  <c r="G85" i="29"/>
  <c r="F85" i="29"/>
  <c r="E85" i="29"/>
  <c r="D85" i="29"/>
  <c r="C85" i="29"/>
  <c r="A31" i="29"/>
  <c r="O15" i="29"/>
  <c r="D15" i="29"/>
  <c r="O14" i="29"/>
  <c r="D14" i="29"/>
  <c r="O13" i="29"/>
  <c r="D13" i="29"/>
  <c r="O12" i="29"/>
  <c r="D12" i="29"/>
  <c r="O11" i="29"/>
  <c r="O10" i="29"/>
  <c r="D10" i="29"/>
  <c r="O9" i="29"/>
  <c r="D9" i="29"/>
  <c r="O8" i="29"/>
  <c r="A7" i="29"/>
  <c r="A4" i="29"/>
  <c r="A2" i="29"/>
  <c r="Y1" i="29"/>
  <c r="S1" i="29"/>
  <c r="A64" i="29"/>
  <c r="O94" i="28"/>
  <c r="N94" i="28"/>
  <c r="M94" i="28"/>
  <c r="L94" i="28"/>
  <c r="K94" i="28"/>
  <c r="G94" i="28"/>
  <c r="F94" i="28"/>
  <c r="E94" i="28"/>
  <c r="D94" i="28"/>
  <c r="C94" i="28"/>
  <c r="O93" i="28"/>
  <c r="N93" i="28"/>
  <c r="M93" i="28"/>
  <c r="L93" i="28"/>
  <c r="K93" i="28"/>
  <c r="G93" i="28"/>
  <c r="F93" i="28"/>
  <c r="E93" i="28"/>
  <c r="D93" i="28"/>
  <c r="C93" i="28"/>
  <c r="O92" i="28"/>
  <c r="N92" i="28"/>
  <c r="M92" i="28"/>
  <c r="L92" i="28"/>
  <c r="J92" i="28"/>
  <c r="G92" i="28"/>
  <c r="F92" i="28"/>
  <c r="E92" i="28"/>
  <c r="D92" i="28"/>
  <c r="C92" i="28"/>
  <c r="O91" i="28"/>
  <c r="N91" i="28"/>
  <c r="M91" i="28"/>
  <c r="L91" i="28"/>
  <c r="J91" i="28"/>
  <c r="G91" i="28"/>
  <c r="F91" i="28"/>
  <c r="E91" i="28"/>
  <c r="D91" i="28"/>
  <c r="C91" i="28"/>
  <c r="O90" i="28"/>
  <c r="N90" i="28"/>
  <c r="M90" i="28"/>
  <c r="L90" i="28"/>
  <c r="J90" i="28"/>
  <c r="G90" i="28"/>
  <c r="F90" i="28"/>
  <c r="E90" i="28"/>
  <c r="D90" i="28"/>
  <c r="C90" i="28"/>
  <c r="O89" i="28"/>
  <c r="N89" i="28"/>
  <c r="M89" i="28"/>
  <c r="L89" i="28"/>
  <c r="J89" i="28"/>
  <c r="G89" i="28"/>
  <c r="F89" i="28"/>
  <c r="E89" i="28"/>
  <c r="D89" i="28"/>
  <c r="C89" i="28"/>
  <c r="O88" i="28"/>
  <c r="N88" i="28"/>
  <c r="M88" i="28"/>
  <c r="L88" i="28"/>
  <c r="J88" i="28"/>
  <c r="G88" i="28"/>
  <c r="F88" i="28"/>
  <c r="E88" i="28"/>
  <c r="D88" i="28"/>
  <c r="C88" i="28"/>
  <c r="O87" i="28"/>
  <c r="N87" i="28"/>
  <c r="M87" i="28"/>
  <c r="L87" i="28"/>
  <c r="J87" i="28"/>
  <c r="G87" i="28"/>
  <c r="F87" i="28"/>
  <c r="E87" i="28"/>
  <c r="D87" i="28"/>
  <c r="C87" i="28"/>
  <c r="O86" i="28"/>
  <c r="N86" i="28"/>
  <c r="M86" i="28"/>
  <c r="L86" i="28"/>
  <c r="J86" i="28"/>
  <c r="G86" i="28"/>
  <c r="F86" i="28"/>
  <c r="E86" i="28"/>
  <c r="D86" i="28"/>
  <c r="C86" i="28"/>
  <c r="O85" i="28"/>
  <c r="N85" i="28"/>
  <c r="M85" i="28"/>
  <c r="L85" i="28"/>
  <c r="J85" i="28"/>
  <c r="G85" i="28"/>
  <c r="F85" i="28"/>
  <c r="E85" i="28"/>
  <c r="D85" i="28"/>
  <c r="C85" i="28"/>
  <c r="S1" i="28"/>
  <c r="C82" i="28"/>
  <c r="A31" i="28"/>
  <c r="O15" i="28"/>
  <c r="D15" i="28"/>
  <c r="O14" i="28"/>
  <c r="D14" i="28"/>
  <c r="O13" i="28"/>
  <c r="D13" i="28"/>
  <c r="O12" i="28"/>
  <c r="D12" i="28"/>
  <c r="O11" i="28"/>
  <c r="O10" i="28"/>
  <c r="D10" i="28"/>
  <c r="O9" i="28"/>
  <c r="D9" i="28"/>
  <c r="O8" i="28"/>
  <c r="A7" i="28"/>
  <c r="A4" i="28"/>
  <c r="A2" i="28"/>
  <c r="Y1" i="28"/>
  <c r="A64" i="28"/>
  <c r="O94" i="27"/>
  <c r="N94" i="27"/>
  <c r="M94" i="27"/>
  <c r="L94" i="27"/>
  <c r="K94" i="27"/>
  <c r="G94" i="27"/>
  <c r="F94" i="27"/>
  <c r="E94" i="27"/>
  <c r="D94" i="27"/>
  <c r="C94" i="27"/>
  <c r="O93" i="27"/>
  <c r="N93" i="27"/>
  <c r="M93" i="27"/>
  <c r="L93" i="27"/>
  <c r="K93" i="27"/>
  <c r="G93" i="27"/>
  <c r="F93" i="27"/>
  <c r="E93" i="27"/>
  <c r="D93" i="27"/>
  <c r="C93" i="27"/>
  <c r="O92" i="27"/>
  <c r="N92" i="27"/>
  <c r="M92" i="27"/>
  <c r="L92" i="27"/>
  <c r="J92" i="27"/>
  <c r="G92" i="27"/>
  <c r="F92" i="27"/>
  <c r="E92" i="27"/>
  <c r="D92" i="27"/>
  <c r="C92" i="27"/>
  <c r="O91" i="27"/>
  <c r="N91" i="27"/>
  <c r="M91" i="27"/>
  <c r="L91" i="27"/>
  <c r="J91" i="27"/>
  <c r="G91" i="27"/>
  <c r="F91" i="27"/>
  <c r="E91" i="27"/>
  <c r="D91" i="27"/>
  <c r="C91" i="27"/>
  <c r="O90" i="27"/>
  <c r="N90" i="27"/>
  <c r="M90" i="27"/>
  <c r="L90" i="27"/>
  <c r="J90" i="27"/>
  <c r="G90" i="27"/>
  <c r="F90" i="27"/>
  <c r="E90" i="27"/>
  <c r="D90" i="27"/>
  <c r="C90" i="27"/>
  <c r="O89" i="27"/>
  <c r="N89" i="27"/>
  <c r="M89" i="27"/>
  <c r="L89" i="27"/>
  <c r="J89" i="27"/>
  <c r="G89" i="27"/>
  <c r="F89" i="27"/>
  <c r="E89" i="27"/>
  <c r="D89" i="27"/>
  <c r="C89" i="27"/>
  <c r="O88" i="27"/>
  <c r="N88" i="27"/>
  <c r="M88" i="27"/>
  <c r="L88" i="27"/>
  <c r="J88" i="27"/>
  <c r="G88" i="27"/>
  <c r="F88" i="27"/>
  <c r="E88" i="27"/>
  <c r="D88" i="27"/>
  <c r="C88" i="27"/>
  <c r="O87" i="27"/>
  <c r="N87" i="27"/>
  <c r="M87" i="27"/>
  <c r="L87" i="27"/>
  <c r="J87" i="27"/>
  <c r="G87" i="27"/>
  <c r="F87" i="27"/>
  <c r="E87" i="27"/>
  <c r="D87" i="27"/>
  <c r="C87" i="27"/>
  <c r="O86" i="27"/>
  <c r="N86" i="27"/>
  <c r="M86" i="27"/>
  <c r="L86" i="27"/>
  <c r="J86" i="27"/>
  <c r="G86" i="27"/>
  <c r="F86" i="27"/>
  <c r="E86" i="27"/>
  <c r="D86" i="27"/>
  <c r="C86" i="27"/>
  <c r="O85" i="27"/>
  <c r="N85" i="27"/>
  <c r="M85" i="27"/>
  <c r="L85" i="27"/>
  <c r="J85" i="27"/>
  <c r="G85" i="27"/>
  <c r="F85" i="27"/>
  <c r="E85" i="27"/>
  <c r="D85" i="27"/>
  <c r="C85" i="27"/>
  <c r="A31" i="27"/>
  <c r="O15" i="27"/>
  <c r="D15" i="27"/>
  <c r="O14" i="27"/>
  <c r="D14" i="27"/>
  <c r="O13" i="27"/>
  <c r="D13" i="27"/>
  <c r="O12" i="27"/>
  <c r="D12" i="27"/>
  <c r="O11" i="27"/>
  <c r="O10" i="27"/>
  <c r="D10" i="27"/>
  <c r="O9" i="27"/>
  <c r="D9" i="27"/>
  <c r="O8" i="27"/>
  <c r="A7" i="27"/>
  <c r="A4" i="27"/>
  <c r="A2" i="27"/>
  <c r="Y1" i="27"/>
  <c r="S1" i="27"/>
  <c r="A64" i="27"/>
  <c r="O94" i="26"/>
  <c r="N94" i="26"/>
  <c r="M94" i="26"/>
  <c r="L94" i="26"/>
  <c r="K94" i="26"/>
  <c r="G94" i="26"/>
  <c r="F94" i="26"/>
  <c r="E94" i="26"/>
  <c r="D94" i="26"/>
  <c r="C94" i="26"/>
  <c r="O93" i="26"/>
  <c r="N93" i="26"/>
  <c r="M93" i="26"/>
  <c r="L93" i="26"/>
  <c r="K93" i="26"/>
  <c r="G93" i="26"/>
  <c r="F93" i="26"/>
  <c r="E93" i="26"/>
  <c r="D93" i="26"/>
  <c r="C93" i="26"/>
  <c r="O92" i="26"/>
  <c r="N92" i="26"/>
  <c r="M92" i="26"/>
  <c r="L92" i="26"/>
  <c r="J92" i="26"/>
  <c r="G92" i="26"/>
  <c r="F92" i="26"/>
  <c r="E92" i="26"/>
  <c r="D92" i="26"/>
  <c r="C92" i="26"/>
  <c r="O91" i="26"/>
  <c r="N91" i="26"/>
  <c r="M91" i="26"/>
  <c r="L91" i="26"/>
  <c r="J91" i="26"/>
  <c r="G91" i="26"/>
  <c r="F91" i="26"/>
  <c r="E91" i="26"/>
  <c r="D91" i="26"/>
  <c r="C91" i="26"/>
  <c r="O90" i="26"/>
  <c r="N90" i="26"/>
  <c r="M90" i="26"/>
  <c r="L90" i="26"/>
  <c r="J90" i="26"/>
  <c r="G90" i="26"/>
  <c r="F90" i="26"/>
  <c r="E90" i="26"/>
  <c r="D90" i="26"/>
  <c r="C90" i="26"/>
  <c r="O89" i="26"/>
  <c r="N89" i="26"/>
  <c r="M89" i="26"/>
  <c r="L89" i="26"/>
  <c r="J89" i="26"/>
  <c r="G89" i="26"/>
  <c r="F89" i="26"/>
  <c r="E89" i="26"/>
  <c r="D89" i="26"/>
  <c r="C89" i="26"/>
  <c r="O88" i="26"/>
  <c r="N88" i="26"/>
  <c r="M88" i="26"/>
  <c r="L88" i="26"/>
  <c r="J88" i="26"/>
  <c r="G88" i="26"/>
  <c r="F88" i="26"/>
  <c r="E88" i="26"/>
  <c r="D88" i="26"/>
  <c r="C88" i="26"/>
  <c r="O87" i="26"/>
  <c r="N87" i="26"/>
  <c r="M87" i="26"/>
  <c r="L87" i="26"/>
  <c r="J87" i="26"/>
  <c r="G87" i="26"/>
  <c r="F87" i="26"/>
  <c r="E87" i="26"/>
  <c r="D87" i="26"/>
  <c r="C87" i="26"/>
  <c r="O86" i="26"/>
  <c r="N86" i="26"/>
  <c r="M86" i="26"/>
  <c r="L86" i="26"/>
  <c r="J86" i="26"/>
  <c r="G86" i="26"/>
  <c r="F86" i="26"/>
  <c r="E86" i="26"/>
  <c r="D86" i="26"/>
  <c r="C86" i="26"/>
  <c r="O85" i="26"/>
  <c r="N85" i="26"/>
  <c r="M85" i="26"/>
  <c r="L85" i="26"/>
  <c r="J85" i="26"/>
  <c r="G85" i="26"/>
  <c r="F85" i="26"/>
  <c r="E85" i="26"/>
  <c r="D85" i="26"/>
  <c r="C85" i="26"/>
  <c r="S1" i="26"/>
  <c r="C82" i="26"/>
  <c r="A31" i="26"/>
  <c r="O15" i="26"/>
  <c r="D15" i="26"/>
  <c r="O14" i="26"/>
  <c r="D14" i="26"/>
  <c r="O13" i="26"/>
  <c r="D13" i="26"/>
  <c r="O12" i="26"/>
  <c r="D12" i="26"/>
  <c r="O11" i="26"/>
  <c r="O10" i="26"/>
  <c r="D10" i="26"/>
  <c r="O9" i="26"/>
  <c r="D9" i="26"/>
  <c r="O8" i="26"/>
  <c r="A7" i="26"/>
  <c r="A4" i="26"/>
  <c r="A2" i="26"/>
  <c r="Y1" i="26"/>
  <c r="A64" i="26"/>
  <c r="O94" i="25"/>
  <c r="N94" i="25"/>
  <c r="M94" i="25"/>
  <c r="L94" i="25"/>
  <c r="K94" i="25"/>
  <c r="G94" i="25"/>
  <c r="F94" i="25"/>
  <c r="E94" i="25"/>
  <c r="D94" i="25"/>
  <c r="C94" i="25"/>
  <c r="O93" i="25"/>
  <c r="N93" i="25"/>
  <c r="M93" i="25"/>
  <c r="L93" i="25"/>
  <c r="K93" i="25"/>
  <c r="G93" i="25"/>
  <c r="F93" i="25"/>
  <c r="E93" i="25"/>
  <c r="D93" i="25"/>
  <c r="C93" i="25"/>
  <c r="O92" i="25"/>
  <c r="N92" i="25"/>
  <c r="M92" i="25"/>
  <c r="L92" i="25"/>
  <c r="J92" i="25"/>
  <c r="G92" i="25"/>
  <c r="F92" i="25"/>
  <c r="E92" i="25"/>
  <c r="D92" i="25"/>
  <c r="C92" i="25"/>
  <c r="O91" i="25"/>
  <c r="N91" i="25"/>
  <c r="M91" i="25"/>
  <c r="L91" i="25"/>
  <c r="J91" i="25"/>
  <c r="G91" i="25"/>
  <c r="F91" i="25"/>
  <c r="E91" i="25"/>
  <c r="D91" i="25"/>
  <c r="C91" i="25"/>
  <c r="O90" i="25"/>
  <c r="N90" i="25"/>
  <c r="M90" i="25"/>
  <c r="L90" i="25"/>
  <c r="J90" i="25"/>
  <c r="G90" i="25"/>
  <c r="F90" i="25"/>
  <c r="E90" i="25"/>
  <c r="D90" i="25"/>
  <c r="C90" i="25"/>
  <c r="O89" i="25"/>
  <c r="N89" i="25"/>
  <c r="M89" i="25"/>
  <c r="L89" i="25"/>
  <c r="J89" i="25"/>
  <c r="G89" i="25"/>
  <c r="F89" i="25"/>
  <c r="E89" i="25"/>
  <c r="D89" i="25"/>
  <c r="C89" i="25"/>
  <c r="O88" i="25"/>
  <c r="N88" i="25"/>
  <c r="M88" i="25"/>
  <c r="L88" i="25"/>
  <c r="J88" i="25"/>
  <c r="G88" i="25"/>
  <c r="F88" i="25"/>
  <c r="E88" i="25"/>
  <c r="D88" i="25"/>
  <c r="C88" i="25"/>
  <c r="O87" i="25"/>
  <c r="N87" i="25"/>
  <c r="M87" i="25"/>
  <c r="L87" i="25"/>
  <c r="J87" i="25"/>
  <c r="G87" i="25"/>
  <c r="F87" i="25"/>
  <c r="E87" i="25"/>
  <c r="D87" i="25"/>
  <c r="C87" i="25"/>
  <c r="O86" i="25"/>
  <c r="N86" i="25"/>
  <c r="M86" i="25"/>
  <c r="L86" i="25"/>
  <c r="J86" i="25"/>
  <c r="G86" i="25"/>
  <c r="F86" i="25"/>
  <c r="E86" i="25"/>
  <c r="D86" i="25"/>
  <c r="C86" i="25"/>
  <c r="O85" i="25"/>
  <c r="N85" i="25"/>
  <c r="M85" i="25"/>
  <c r="L85" i="25"/>
  <c r="J85" i="25"/>
  <c r="G85" i="25"/>
  <c r="F85" i="25"/>
  <c r="E85" i="25"/>
  <c r="D85" i="25"/>
  <c r="C85" i="25"/>
  <c r="A31" i="25"/>
  <c r="O15" i="25"/>
  <c r="D15" i="25"/>
  <c r="O14" i="25"/>
  <c r="D14" i="25"/>
  <c r="O13" i="25"/>
  <c r="D13" i="25"/>
  <c r="O12" i="25"/>
  <c r="D12" i="25"/>
  <c r="O11" i="25"/>
  <c r="O10" i="25"/>
  <c r="D10" i="25"/>
  <c r="O9" i="25"/>
  <c r="D9" i="25"/>
  <c r="O8" i="25"/>
  <c r="A7" i="25"/>
  <c r="A4" i="25"/>
  <c r="A2" i="25"/>
  <c r="Y1" i="25"/>
  <c r="S1" i="25"/>
  <c r="A64" i="25"/>
  <c r="G18" i="94"/>
  <c r="A49" i="94"/>
  <c r="G18" i="93"/>
  <c r="A49" i="93"/>
  <c r="C82" i="93"/>
  <c r="C82" i="92"/>
  <c r="G18" i="92"/>
  <c r="A49" i="92"/>
  <c r="G18" i="90"/>
  <c r="A49" i="90"/>
  <c r="C82" i="90"/>
  <c r="C82" i="89"/>
  <c r="G18" i="89"/>
  <c r="A49" i="89"/>
  <c r="G18" i="88"/>
  <c r="A49" i="88"/>
  <c r="C82" i="88"/>
  <c r="G18" i="87"/>
  <c r="A49" i="87"/>
  <c r="G18" i="86"/>
  <c r="A49" i="86"/>
  <c r="C82" i="86"/>
  <c r="G18" i="85"/>
  <c r="A49" i="85"/>
  <c r="G18" i="84"/>
  <c r="A49" i="84"/>
  <c r="C82" i="84"/>
  <c r="G18" i="83"/>
  <c r="A49" i="83"/>
  <c r="G18" i="82"/>
  <c r="A49" i="82"/>
  <c r="C82" i="82"/>
  <c r="G18" i="81"/>
  <c r="A49" i="81"/>
  <c r="G18" i="80"/>
  <c r="A49" i="80"/>
  <c r="C82" i="80"/>
  <c r="G18" i="79"/>
  <c r="A49" i="79"/>
  <c r="G18" i="78"/>
  <c r="A49" i="78"/>
  <c r="C82" i="78"/>
  <c r="G18" i="77"/>
  <c r="A49" i="77"/>
  <c r="G18" i="76"/>
  <c r="A49" i="76"/>
  <c r="C82" i="76"/>
  <c r="G18" i="75"/>
  <c r="A49" i="75"/>
  <c r="G18" i="74"/>
  <c r="A49" i="74"/>
  <c r="C82" i="74"/>
  <c r="G18" i="73"/>
  <c r="A49" i="73"/>
  <c r="G18" i="72"/>
  <c r="A49" i="72"/>
  <c r="C82" i="72"/>
  <c r="G18" i="71"/>
  <c r="A49" i="71"/>
  <c r="G18" i="70"/>
  <c r="A49" i="70"/>
  <c r="C82" i="70"/>
  <c r="C82" i="69"/>
  <c r="G18" i="69"/>
  <c r="A49" i="69"/>
  <c r="G18" i="68"/>
  <c r="A49" i="68"/>
  <c r="C82" i="68"/>
  <c r="G18" i="66"/>
  <c r="A49" i="66"/>
  <c r="G18" i="65"/>
  <c r="A49" i="65"/>
  <c r="C82" i="65"/>
  <c r="G18" i="64"/>
  <c r="A49" i="64"/>
  <c r="G18" i="63"/>
  <c r="A49" i="63"/>
  <c r="C82" i="63"/>
  <c r="G18" i="62"/>
  <c r="A49" i="62"/>
  <c r="G18" i="61"/>
  <c r="A49" i="61"/>
  <c r="C82" i="61"/>
  <c r="G18" i="60"/>
  <c r="A49" i="60"/>
  <c r="G18" i="59"/>
  <c r="A49" i="59"/>
  <c r="C82" i="59"/>
  <c r="G18" i="58"/>
  <c r="A49" i="58"/>
  <c r="G18" i="57"/>
  <c r="A49" i="57"/>
  <c r="C82" i="57"/>
  <c r="G18" i="56"/>
  <c r="A49" i="56"/>
  <c r="G18" i="55"/>
  <c r="A49" i="55"/>
  <c r="C82" i="55"/>
  <c r="G18" i="54"/>
  <c r="A49" i="54"/>
  <c r="G18" i="53"/>
  <c r="A49" i="53"/>
  <c r="C82" i="53"/>
  <c r="C82" i="52"/>
  <c r="G18" i="52"/>
  <c r="A49" i="52"/>
  <c r="G18" i="51"/>
  <c r="A49" i="51"/>
  <c r="C82" i="51"/>
  <c r="G18" i="50"/>
  <c r="A49" i="50"/>
  <c r="G18" i="49"/>
  <c r="A49" i="49"/>
  <c r="C82" i="49"/>
  <c r="G18" i="48"/>
  <c r="A49" i="48"/>
  <c r="G18" i="47"/>
  <c r="A49" i="47"/>
  <c r="C82" i="47"/>
  <c r="G18" i="46"/>
  <c r="A49" i="46"/>
  <c r="G18" i="45"/>
  <c r="A49" i="45"/>
  <c r="C82" i="45"/>
  <c r="G18" i="44"/>
  <c r="A49" i="44"/>
  <c r="G18" i="43"/>
  <c r="A49" i="43"/>
  <c r="C82" i="43"/>
  <c r="G18" i="42"/>
  <c r="A49" i="42"/>
  <c r="G18" i="41"/>
  <c r="A49" i="41"/>
  <c r="C82" i="41"/>
  <c r="G18" i="40"/>
  <c r="A49" i="40"/>
  <c r="G18" i="39"/>
  <c r="A49" i="39"/>
  <c r="C82" i="39"/>
  <c r="C82" i="38"/>
  <c r="G18" i="38"/>
  <c r="A49" i="38"/>
  <c r="G18" i="37"/>
  <c r="A49" i="37"/>
  <c r="C82" i="37"/>
  <c r="G18" i="36"/>
  <c r="A49" i="36"/>
  <c r="G18" i="35"/>
  <c r="A49" i="35"/>
  <c r="C82" i="35"/>
  <c r="G18" i="34"/>
  <c r="A49" i="34"/>
  <c r="G18" i="33"/>
  <c r="A49" i="33"/>
  <c r="C82" i="33"/>
  <c r="G18" i="32"/>
  <c r="A49" i="32"/>
  <c r="G18" i="31"/>
  <c r="A49" i="31"/>
  <c r="C82" i="31"/>
  <c r="G18" i="30"/>
  <c r="A49" i="30"/>
  <c r="G18" i="29"/>
  <c r="A49" i="29"/>
  <c r="C82" i="29"/>
  <c r="G18" i="28"/>
  <c r="A49" i="28"/>
  <c r="G18" i="27"/>
  <c r="A49" i="27"/>
  <c r="C82" i="27"/>
  <c r="G18" i="26"/>
  <c r="A49" i="26"/>
  <c r="G18" i="25"/>
  <c r="A49" i="25"/>
  <c r="C82" i="25"/>
  <c r="A18" i="94"/>
  <c r="A18" i="93"/>
  <c r="A18" i="92"/>
  <c r="G18" i="91"/>
  <c r="A49" i="91"/>
  <c r="C82" i="91"/>
  <c r="A18" i="91"/>
  <c r="A18" i="90"/>
  <c r="A18" i="89"/>
  <c r="A18" i="88"/>
  <c r="A18" i="87"/>
  <c r="A18" i="86"/>
  <c r="A18" i="85"/>
  <c r="A18" i="84"/>
  <c r="A18" i="83"/>
  <c r="A18" i="82"/>
  <c r="A18" i="81"/>
  <c r="A18" i="80"/>
  <c r="A18" i="79"/>
  <c r="A18" i="78"/>
  <c r="A18" i="77"/>
  <c r="A18" i="76"/>
  <c r="A18" i="75"/>
  <c r="A18" i="74"/>
  <c r="A18" i="73"/>
  <c r="A18" i="72"/>
  <c r="A18" i="71"/>
  <c r="A18" i="70"/>
  <c r="A18" i="69"/>
  <c r="A18" i="68"/>
  <c r="G18" i="67"/>
  <c r="A49" i="67"/>
  <c r="C82" i="67"/>
  <c r="A18" i="67"/>
  <c r="A18" i="66"/>
  <c r="A18" i="65"/>
  <c r="A18" i="64"/>
  <c r="A18" i="63"/>
  <c r="A18" i="62"/>
  <c r="A18" i="61"/>
  <c r="A18" i="60"/>
  <c r="A18" i="59"/>
  <c r="A18" i="58"/>
  <c r="A18" i="57"/>
  <c r="A18" i="56"/>
  <c r="A18" i="55"/>
  <c r="A18" i="54"/>
  <c r="A18" i="53"/>
  <c r="A18" i="52"/>
  <c r="A18" i="51"/>
  <c r="A18" i="50"/>
  <c r="A18" i="49"/>
  <c r="A18" i="48"/>
  <c r="A18" i="47"/>
  <c r="A18" i="46"/>
  <c r="A18" i="45"/>
  <c r="A18" i="44"/>
  <c r="A18" i="43"/>
  <c r="A18" i="42"/>
  <c r="A18" i="41"/>
  <c r="A18" i="40"/>
  <c r="A18" i="39"/>
  <c r="A18" i="38"/>
  <c r="A18" i="37"/>
  <c r="A18" i="36"/>
  <c r="A18" i="35"/>
  <c r="A18" i="34"/>
  <c r="A18" i="33"/>
  <c r="A18" i="32"/>
  <c r="A18" i="31"/>
  <c r="A18" i="30"/>
  <c r="A18" i="29"/>
  <c r="A18" i="28"/>
  <c r="A18" i="27"/>
  <c r="A18" i="26"/>
  <c r="A18" i="25"/>
  <c r="G1" i="24"/>
  <c r="A1" i="24"/>
  <c r="J82" i="94"/>
  <c r="J82" i="86"/>
  <c r="J82" i="85"/>
  <c r="J82" i="82"/>
  <c r="J82" i="81"/>
  <c r="J82" i="78"/>
  <c r="J82" i="77"/>
  <c r="J82" i="74"/>
  <c r="J82" i="73"/>
  <c r="J82" i="70"/>
  <c r="J82" i="69"/>
  <c r="J82" i="68"/>
  <c r="J82" i="67"/>
  <c r="J82" i="66"/>
  <c r="J82" i="63"/>
  <c r="J82" i="62"/>
  <c r="J82" i="59"/>
  <c r="J82" i="58"/>
  <c r="J82" i="55"/>
  <c r="J82" i="54"/>
  <c r="J82" i="49"/>
  <c r="J82" i="48"/>
  <c r="J82" i="45"/>
  <c r="J82" i="44"/>
  <c r="J82" i="41"/>
  <c r="J82" i="40"/>
  <c r="J82" i="35"/>
  <c r="J82" i="34"/>
  <c r="J82" i="31"/>
  <c r="J82" i="30"/>
  <c r="J82" i="27"/>
  <c r="J82" i="26"/>
  <c r="J82" i="93"/>
  <c r="J82" i="92"/>
  <c r="J82" i="91"/>
  <c r="J82" i="90"/>
  <c r="J82" i="89"/>
  <c r="J82" i="88"/>
  <c r="J82" i="87"/>
  <c r="J82" i="84"/>
  <c r="J82" i="83"/>
  <c r="J82" i="80"/>
  <c r="J82" i="79"/>
  <c r="J82" i="76"/>
  <c r="J82" i="75"/>
  <c r="J82" i="72"/>
  <c r="J82" i="71"/>
  <c r="J82" i="65"/>
  <c r="J82" i="64"/>
  <c r="J82" i="61"/>
  <c r="J82" i="60"/>
  <c r="J82" i="57"/>
  <c r="J82" i="56"/>
  <c r="J82" i="53"/>
  <c r="J82" i="52"/>
  <c r="J82" i="51"/>
  <c r="J82" i="50"/>
  <c r="J82" i="47"/>
  <c r="J82" i="46"/>
  <c r="J82" i="43"/>
  <c r="J82" i="42"/>
  <c r="J82" i="39"/>
  <c r="J82" i="38"/>
  <c r="J82" i="37"/>
  <c r="J82" i="36"/>
  <c r="J82" i="33"/>
  <c r="J82" i="32"/>
  <c r="J82" i="29"/>
  <c r="J82" i="28"/>
  <c r="J82" i="25"/>
</calcChain>
</file>

<file path=xl/sharedStrings.xml><?xml version="1.0" encoding="utf-8"?>
<sst xmlns="http://schemas.openxmlformats.org/spreadsheetml/2006/main" count="14574" uniqueCount="271">
  <si>
    <t>The following statistics are sourced from the Linked Employer-Employee Dataset (LEED)</t>
  </si>
  <si>
    <t>and based on administrative/tax data containing over 18 million records each year.</t>
  </si>
  <si>
    <t>Change in</t>
  </si>
  <si>
    <t>Number</t>
  </si>
  <si>
    <t>last year</t>
  </si>
  <si>
    <t>Jobs</t>
  </si>
  <si>
    <t>Held by men</t>
  </si>
  <si>
    <t>Held by women</t>
  </si>
  <si>
    <t>Employed persons</t>
  </si>
  <si>
    <t>Total employment income</t>
  </si>
  <si>
    <t>Number of jobs and employed persons in</t>
  </si>
  <si>
    <t>Median employee income per job in</t>
  </si>
  <si>
    <t>Single job holders</t>
  </si>
  <si>
    <t>Multiple job holders</t>
  </si>
  <si>
    <t>OMUEs</t>
  </si>
  <si>
    <t>Number of jobs</t>
  </si>
  <si>
    <t>Type of organisation</t>
  </si>
  <si>
    <t>Private sector entities</t>
  </si>
  <si>
    <t>Incorporated</t>
  </si>
  <si>
    <t>Unincorporated</t>
  </si>
  <si>
    <t>Public sector entities</t>
  </si>
  <si>
    <t>Employment size</t>
  </si>
  <si>
    <t>Fewer than 5 employees</t>
  </si>
  <si>
    <t>5–19 employees</t>
  </si>
  <si>
    <t>20–199 employees</t>
  </si>
  <si>
    <t>200 or more employees</t>
  </si>
  <si>
    <t>Spotlight</t>
  </si>
  <si>
    <t>Formatted</t>
  </si>
  <si>
    <t>1 year mv</t>
  </si>
  <si>
    <t>5 year mv</t>
  </si>
  <si>
    <t>Total jobs</t>
  </si>
  <si>
    <t>Duration adjusted median income</t>
  </si>
  <si>
    <t>Employee jobs</t>
  </si>
  <si>
    <t>OMUE jobs</t>
  </si>
  <si>
    <t>Jobs per industry</t>
  </si>
  <si>
    <t>Distribution</t>
  </si>
  <si>
    <t>Total job holders</t>
  </si>
  <si>
    <t>Jobs by age/sex</t>
  </si>
  <si>
    <t>Male</t>
  </si>
  <si>
    <t>14 years and under</t>
  </si>
  <si>
    <t>15 to 17 years</t>
  </si>
  <si>
    <t>18 to 20 years</t>
  </si>
  <si>
    <t>21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</si>
  <si>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</si>
  <si>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</si>
  <si>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</si>
  <si>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</si>
  <si>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</si>
  <si>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</si>
  <si>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</si>
  <si>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</si>
  <si>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</si>
  <si>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</si>
  <si>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</si>
  <si>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</si>
  <si>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</si>
  <si>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Total</t>
  </si>
  <si>
    <t>Female</t>
  </si>
  <si>
    <t>Employed persons by occupation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</si>
  <si>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</si>
  <si>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</si>
  <si>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</si>
  <si>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</si>
  <si>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</si>
  <si>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</si>
  <si>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</si>
  <si>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</si>
  <si>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2015-16</t>
  </si>
  <si>
    <t>2012-13</t>
  </si>
  <si>
    <t>2013-14</t>
  </si>
  <si>
    <t>2014-15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</si>
  <si>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</si>
  <si>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</si>
  <si>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</si>
  <si>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</si>
  <si>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</si>
  <si>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</si>
  <si>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</si>
  <si>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</si>
  <si>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</si>
  <si>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</si>
  <si>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</si>
  <si>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</si>
  <si>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</si>
  <si>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</si>
  <si>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</si>
  <si>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</si>
  <si>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</si>
  <si>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</si>
  <si>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</si>
  <si>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Total all services</t>
  </si>
  <si>
    <t xml:space="preserve">            Australian Bureau of Statistics</t>
  </si>
  <si>
    <t>Released at 11.30am (Canberra time) 1 August 2019</t>
  </si>
  <si>
    <t>Males</t>
  </si>
  <si>
    <t>Females</t>
  </si>
  <si>
    <t>Employed Persons</t>
  </si>
  <si>
    <t>Duration adjusted median income (jobs)</t>
  </si>
  <si>
    <t>%</t>
  </si>
  <si>
    <t>Employees</t>
  </si>
  <si>
    <t>Owner Managers of Unincorporated Enterprises</t>
  </si>
  <si>
    <t>Multiple Job Holders</t>
  </si>
  <si>
    <t>Single Jobs Holders</t>
  </si>
  <si>
    <t>Persons</t>
  </si>
  <si>
    <t>Multi jobs male</t>
  </si>
  <si>
    <t>Multi jobs female</t>
  </si>
  <si>
    <t>2016-17</t>
  </si>
  <si>
    <t>© Commonwealth of Australia 2019</t>
  </si>
  <si>
    <t>Contents</t>
  </si>
  <si>
    <t>Tables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</si>
  <si>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</si>
  <si>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</si>
  <si>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Further information about these and related statistics is available from the ABS website www.abs.gov.au, or contact the National Information and Referral Service on 1300 135 070.</t>
  </si>
  <si>
    <t>Campbelltown</t>
  </si>
  <si>
    <t>Kingston</t>
  </si>
  <si>
    <t>Adelaide</t>
  </si>
  <si>
    <t>Adelaide Hills</t>
  </si>
  <si>
    <t>Adelaide Plains</t>
  </si>
  <si>
    <t>Alexandrina</t>
  </si>
  <si>
    <t>Anangu Pitjantjatjara</t>
  </si>
  <si>
    <t>Barossa</t>
  </si>
  <si>
    <t>Barunga West</t>
  </si>
  <si>
    <t>Berri and Barmera</t>
  </si>
  <si>
    <t>Burnside</t>
  </si>
  <si>
    <t>Ceduna</t>
  </si>
  <si>
    <t>Charles Sturt</t>
  </si>
  <si>
    <t>Clare and Gilbert Valleys</t>
  </si>
  <si>
    <t>Cleve</t>
  </si>
  <si>
    <t>Coober Pedy</t>
  </si>
  <si>
    <t>Copper Coast</t>
  </si>
  <si>
    <t>Elliston</t>
  </si>
  <si>
    <t>Flinders Ranges</t>
  </si>
  <si>
    <t>Franklin Harbour</t>
  </si>
  <si>
    <t>Gawler</t>
  </si>
  <si>
    <t>Goyder</t>
  </si>
  <si>
    <t>Grant</t>
  </si>
  <si>
    <t>Holdfast Bay</t>
  </si>
  <si>
    <t>Kangaroo Island</t>
  </si>
  <si>
    <t>Karoonda East Murray</t>
  </si>
  <si>
    <t>Kimba</t>
  </si>
  <si>
    <t>Light</t>
  </si>
  <si>
    <t>Lower Eyre Peninsula</t>
  </si>
  <si>
    <t>Loxton Waikerie</t>
  </si>
  <si>
    <t>Maralinga Tjarutja</t>
  </si>
  <si>
    <t>Marion</t>
  </si>
  <si>
    <t>Mid Murray</t>
  </si>
  <si>
    <t>Mitcham</t>
  </si>
  <si>
    <t>Mount Barker</t>
  </si>
  <si>
    <t>Mount Gambier</t>
  </si>
  <si>
    <t>Mount Remarkable</t>
  </si>
  <si>
    <t>Murray Bridge</t>
  </si>
  <si>
    <t>Naracoorte and Lucindale</t>
  </si>
  <si>
    <t>Northern Areas</t>
  </si>
  <si>
    <t>Norwood Payneham St Peters</t>
  </si>
  <si>
    <t>Onkaparinga</t>
  </si>
  <si>
    <t>Orroroo/Carrieton</t>
  </si>
  <si>
    <t>Peterborough</t>
  </si>
  <si>
    <t>Playford</t>
  </si>
  <si>
    <t>Port Adelaide Enfield</t>
  </si>
  <si>
    <t>Port Augusta</t>
  </si>
  <si>
    <t>Port Lincoln</t>
  </si>
  <si>
    <t>Port Pirie City and Dists</t>
  </si>
  <si>
    <t>Prospect</t>
  </si>
  <si>
    <t>Renmark Paringa</t>
  </si>
  <si>
    <t>Robe</t>
  </si>
  <si>
    <t>Roxby Downs</t>
  </si>
  <si>
    <t>Salisbury</t>
  </si>
  <si>
    <t>Southern Mallee</t>
  </si>
  <si>
    <t>Streaky Bay</t>
  </si>
  <si>
    <t>Tatiara</t>
  </si>
  <si>
    <t>Tea Tree Gully</t>
  </si>
  <si>
    <t>The Coorong</t>
  </si>
  <si>
    <t>Tumby Bay</t>
  </si>
  <si>
    <t>Unley</t>
  </si>
  <si>
    <t>Victor Harbor</t>
  </si>
  <si>
    <t>Wakefield</t>
  </si>
  <si>
    <t>Walkerville</t>
  </si>
  <si>
    <t>Wattle Range</t>
  </si>
  <si>
    <t>West Torrens</t>
  </si>
  <si>
    <t>Whyalla</t>
  </si>
  <si>
    <t>Wudinna</t>
  </si>
  <si>
    <t>Yankalilla</t>
  </si>
  <si>
    <t>Yorke Peninsula</t>
  </si>
  <si>
    <t>6 year mv</t>
  </si>
  <si>
    <t>Average age of employed persons</t>
  </si>
  <si>
    <t>last 6 years</t>
  </si>
  <si>
    <t>2011-12</t>
  </si>
  <si>
    <t>Yrs</t>
  </si>
  <si>
    <t>Median income per job</t>
  </si>
  <si>
    <t>* Totals may differ from the sum of their components due to missing information and perturbation.</t>
  </si>
  <si>
    <t>Persons average age</t>
  </si>
  <si>
    <t>Persons employees</t>
  </si>
  <si>
    <t>Persons OMUEs</t>
  </si>
  <si>
    <t>Persons both employees and OMUEs</t>
  </si>
  <si>
    <t>Employees plus both emp/OMUE</t>
  </si>
  <si>
    <t>OMUEs plus both emp/OMUE</t>
  </si>
  <si>
    <t>Employed persons male</t>
  </si>
  <si>
    <t>Employed persons female</t>
  </si>
  <si>
    <t>Single job</t>
  </si>
  <si>
    <t>Multi job</t>
  </si>
  <si>
    <t>10.10</t>
  </si>
  <si>
    <t>10.20</t>
  </si>
  <si>
    <t>10.30</t>
  </si>
  <si>
    <t>10.40</t>
  </si>
  <si>
    <t>10.50</t>
  </si>
  <si>
    <t>10.60</t>
  </si>
  <si>
    <t>10.70</t>
  </si>
  <si>
    <t>6160.0 Jobs in Australia - Table 10 South Australia Spotlights by Local Government Areas 2016-17</t>
  </si>
  <si>
    <t>10.1</t>
  </si>
  <si>
    <t>10.2</t>
  </si>
  <si>
    <t>10.3</t>
  </si>
  <si>
    <t>10.4</t>
  </si>
  <si>
    <t>10.5</t>
  </si>
  <si>
    <t>10.6</t>
  </si>
  <si>
    <t>10.7</t>
  </si>
  <si>
    <t>10.8</t>
  </si>
  <si>
    <t>10.9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</si>
  <si>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</si>
  <si>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</si>
  <si>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</si>
  <si>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</si>
  <si>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</si>
  <si>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</si>
  <si>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</si>
  <si>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</si>
  <si>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</si>
  <si>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10.21</t>
  </si>
  <si>
    <t>10.22</t>
  </si>
  <si>
    <t>10.23</t>
  </si>
  <si>
    <t>10.24</t>
  </si>
  <si>
    <t>10.25</t>
  </si>
  <si>
    <t>10.26</t>
  </si>
  <si>
    <t>10.27</t>
  </si>
  <si>
    <t>10.28</t>
  </si>
  <si>
    <t>10.29</t>
  </si>
  <si>
    <t>10.31</t>
  </si>
  <si>
    <t>10.32</t>
  </si>
  <si>
    <t>10.33</t>
  </si>
  <si>
    <t>10.34</t>
  </si>
  <si>
    <t>10.35</t>
  </si>
  <si>
    <t>10.36</t>
  </si>
  <si>
    <t>10.37</t>
  </si>
  <si>
    <t>10.38</t>
  </si>
  <si>
    <t>10.39</t>
  </si>
  <si>
    <t>10.41</t>
  </si>
  <si>
    <t>10.42</t>
  </si>
  <si>
    <t>10.43</t>
  </si>
  <si>
    <t>10.44</t>
  </si>
  <si>
    <t>10.45</t>
  </si>
  <si>
    <t>10.46</t>
  </si>
  <si>
    <t>10.47</t>
  </si>
  <si>
    <t>10.48</t>
  </si>
  <si>
    <t>10.49</t>
  </si>
  <si>
    <t>10.51</t>
  </si>
  <si>
    <t>10.52</t>
  </si>
  <si>
    <t>10.53</t>
  </si>
  <si>
    <t>10.54</t>
  </si>
  <si>
    <t>10.55</t>
  </si>
  <si>
    <t>10.56</t>
  </si>
  <si>
    <t>10.57</t>
  </si>
  <si>
    <t>10.58</t>
  </si>
  <si>
    <t>10.59</t>
  </si>
  <si>
    <t>10.61</t>
  </si>
  <si>
    <t>10.62</t>
  </si>
  <si>
    <t>10.63</t>
  </si>
  <si>
    <t>10.64</t>
  </si>
  <si>
    <t>10.65</t>
  </si>
  <si>
    <t>10.66</t>
  </si>
  <si>
    <t>10.67</t>
  </si>
  <si>
    <t>10.68</t>
  </si>
  <si>
    <t>10.69</t>
  </si>
  <si>
    <t>South Australia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</si>
</sst>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u/>
      <sz val="12"/>
      <color indexed="12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sz val="8"/>
      <color rgb="FF6E6E73"/>
      <name val="Segoe UI"/>
      <family val="2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FFFCC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7" fillId="0" borderId="11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</cellStyleXfs>
  <cellXfs count="137">
    <xf numFmtId="0" fontId="0" fillId="0" borderId="0" xfId="0"/>
    <xf numFmtId="0" fontId="0" fillId="0" borderId="0" xfId="0" applyFill="1"/>
    <xf numFmtId="0" fontId="4" fillId="0" borderId="0" xfId="3" applyFont="1" applyBorder="1" applyAlignment="1">
      <alignment vertical="center"/>
    </xf>
    <xf numFmtId="0" fontId="5" fillId="0" borderId="0" xfId="0" applyFont="1" applyFill="1"/>
    <xf numFmtId="0" fontId="5" fillId="0" borderId="0" xfId="0" applyFont="1" applyFill="1" applyAlignment="1">
      <alignment horizontal="right"/>
    </xf>
    <xf numFmtId="0" fontId="7" fillId="0" borderId="0" xfId="0" applyFont="1"/>
    <xf numFmtId="0" fontId="8" fillId="3" borderId="0" xfId="3" applyFont="1" applyFill="1" applyAlignment="1">
      <alignment vertical="center"/>
    </xf>
    <xf numFmtId="0" fontId="0" fillId="0" borderId="0" xfId="0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7" fillId="0" borderId="0" xfId="0" applyFont="1" applyFill="1"/>
    <xf numFmtId="3" fontId="5" fillId="0" borderId="0" xfId="0" applyNumberFormat="1" applyFont="1" applyFill="1" applyAlignment="1">
      <alignment horizontal="right"/>
    </xf>
    <xf numFmtId="0" fontId="0" fillId="0" borderId="0" xfId="0"/>
    <xf numFmtId="0" fontId="11" fillId="0" borderId="0" xfId="5" applyFont="1" applyAlignment="1" applyProtection="1"/>
    <xf numFmtId="0" fontId="12" fillId="0" borderId="0" xfId="3" applyFont="1" applyFill="1"/>
    <xf numFmtId="0" fontId="12" fillId="0" borderId="0" xfId="3" applyFont="1" applyBorder="1" applyAlignment="1">
      <alignment horizontal="left"/>
    </xf>
    <xf numFmtId="0" fontId="13" fillId="0" borderId="0" xfId="3" applyFont="1"/>
    <xf numFmtId="0" fontId="14" fillId="0" borderId="0" xfId="0" applyFont="1"/>
    <xf numFmtId="0" fontId="3" fillId="0" borderId="10" xfId="3" applyBorder="1" applyAlignment="1" applyProtection="1">
      <alignment wrapText="1"/>
      <protection locked="0"/>
    </xf>
    <xf numFmtId="0" fontId="3" fillId="0" borderId="10" xfId="3" applyBorder="1" applyAlignment="1">
      <alignment wrapText="1"/>
    </xf>
    <xf numFmtId="0" fontId="12" fillId="0" borderId="0" xfId="5" applyFont="1" applyAlignment="1" applyProtection="1"/>
    <xf numFmtId="0" fontId="10" fillId="0" borderId="0" xfId="5" applyAlignment="1" applyProtection="1"/>
    <xf numFmtId="0" fontId="3" fillId="0" borderId="0" xfId="3" applyFont="1" applyBorder="1" applyAlignment="1">
      <alignment horizontal="left"/>
    </xf>
    <xf numFmtId="0" fontId="12" fillId="0" borderId="0" xfId="3" applyFont="1"/>
    <xf numFmtId="0" fontId="3" fillId="0" borderId="0" xfId="3"/>
    <xf numFmtId="0" fontId="10" fillId="0" borderId="0" xfId="5" applyAlignment="1" applyProtection="1">
      <alignment horizontal="right"/>
    </xf>
    <xf numFmtId="0" fontId="16" fillId="0" borderId="0" xfId="5" applyFont="1" applyFill="1" applyAlignment="1" applyProtection="1">
      <alignment horizontal="left" wrapText="1"/>
    </xf>
    <xf numFmtId="0" fontId="0" fillId="0" borderId="0" xfId="0"/>
    <xf numFmtId="0" fontId="17" fillId="0" borderId="0" xfId="0" applyFont="1" applyFill="1" applyAlignment="1"/>
    <xf numFmtId="0" fontId="17" fillId="0" borderId="0" xfId="0" applyFont="1" applyAlignment="1"/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9" fillId="0" borderId="0" xfId="3" applyFont="1" applyFill="1" applyProtection="1">
      <protection locked="0" hidden="1"/>
    </xf>
    <xf numFmtId="0" fontId="0" fillId="0" borderId="0" xfId="0" applyFill="1" applyProtection="1">
      <protection locked="0" hidden="1"/>
    </xf>
    <xf numFmtId="0" fontId="4" fillId="0" borderId="0" xfId="3" applyFont="1" applyBorder="1" applyAlignment="1" applyProtection="1">
      <alignment vertical="center"/>
      <protection locked="0" hidden="1"/>
    </xf>
    <xf numFmtId="0" fontId="27" fillId="0" borderId="11" xfId="6" applyAlignment="1">
      <alignment horizontal="right"/>
    </xf>
    <xf numFmtId="0" fontId="27" fillId="0" borderId="11" xfId="6" applyFill="1" applyAlignment="1">
      <alignment horizontal="right"/>
    </xf>
    <xf numFmtId="0" fontId="6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27" fillId="0" borderId="0" xfId="7"/>
    <xf numFmtId="0" fontId="0" fillId="0" borderId="0" xfId="0" applyAlignment="1">
      <alignment horizontal="right"/>
    </xf>
    <xf numFmtId="2" fontId="0" fillId="0" borderId="0" xfId="1" applyNumberFormat="1" applyFont="1"/>
    <xf numFmtId="0" fontId="0" fillId="0" borderId="0" xfId="0" applyFont="1" applyFill="1" applyAlignment="1" applyProtection="1">
      <alignment horizontal="left"/>
      <protection locked="0" hidden="1"/>
    </xf>
    <xf numFmtId="0" fontId="27" fillId="0" borderId="0" xfId="7" applyAlignment="1">
      <alignment horizontal="left" indent="1"/>
    </xf>
    <xf numFmtId="0" fontId="0" fillId="0" borderId="0" xfId="0" applyFont="1" applyFill="1" applyAlignment="1" applyProtection="1">
      <alignment horizontal="left" vertical="center" indent="1"/>
      <protection locked="0" hidden="1"/>
    </xf>
    <xf numFmtId="0" fontId="17" fillId="0" borderId="0" xfId="0" applyFont="1" applyFill="1" applyProtection="1">
      <protection locked="0" hidden="1"/>
    </xf>
    <xf numFmtId="0" fontId="22" fillId="0" borderId="2" xfId="0" applyFont="1" applyFill="1" applyBorder="1" applyAlignment="1" applyProtection="1">
      <alignment vertical="center"/>
      <protection locked="0" hidden="1"/>
    </xf>
    <xf numFmtId="0" fontId="16" fillId="0" borderId="3" xfId="0" applyFont="1" applyFill="1" applyBorder="1" applyProtection="1">
      <protection locked="0" hidden="1"/>
    </xf>
    <xf numFmtId="0" fontId="23" fillId="0" borderId="3" xfId="0" applyFont="1" applyBorder="1" applyProtection="1">
      <protection locked="0" hidden="1"/>
    </xf>
    <xf numFmtId="3" fontId="22" fillId="0" borderId="3" xfId="0" applyNumberFormat="1" applyFont="1" applyFill="1" applyBorder="1" applyAlignment="1" applyProtection="1">
      <alignment horizontal="right"/>
      <protection locked="0" hidden="1"/>
    </xf>
    <xf numFmtId="0" fontId="16" fillId="0" borderId="4" xfId="0" applyFont="1" applyFill="1" applyBorder="1" applyAlignment="1" applyProtection="1">
      <alignment horizontal="right"/>
      <protection locked="0" hidden="1"/>
    </xf>
    <xf numFmtId="0" fontId="16" fillId="0" borderId="3" xfId="0" applyFont="1" applyFill="1" applyBorder="1" applyAlignment="1" applyProtection="1">
      <alignment vertical="center"/>
      <protection locked="0" hidden="1"/>
    </xf>
    <xf numFmtId="0" fontId="16" fillId="0" borderId="3" xfId="0" applyFont="1" applyFill="1" applyBorder="1" applyAlignment="1" applyProtection="1">
      <alignment horizontal="center" vertical="center"/>
      <protection locked="0" hidden="1"/>
    </xf>
    <xf numFmtId="0" fontId="22" fillId="0" borderId="3" xfId="0" applyFont="1" applyFill="1" applyBorder="1" applyAlignment="1" applyProtection="1">
      <alignment horizontal="right"/>
      <protection locked="0" hidden="1"/>
    </xf>
    <xf numFmtId="0" fontId="23" fillId="0" borderId="5" xfId="0" applyFont="1" applyBorder="1" applyAlignment="1" applyProtection="1">
      <alignment horizontal="left" indent="1"/>
      <protection locked="0" hidden="1"/>
    </xf>
    <xf numFmtId="0" fontId="16" fillId="0" borderId="0" xfId="0" applyFont="1" applyFill="1" applyBorder="1" applyProtection="1">
      <protection locked="0" hidden="1"/>
    </xf>
    <xf numFmtId="0" fontId="23" fillId="0" borderId="0" xfId="0" applyFont="1" applyBorder="1" applyProtection="1">
      <protection locked="0" hidden="1"/>
    </xf>
    <xf numFmtId="165" fontId="16" fillId="0" borderId="0" xfId="0" applyNumberFormat="1" applyFont="1" applyFill="1" applyBorder="1" applyAlignment="1" applyProtection="1">
      <alignment horizontal="right"/>
      <protection locked="0" hidden="1"/>
    </xf>
    <xf numFmtId="0" fontId="16" fillId="0" borderId="6" xfId="0" applyFont="1" applyFill="1" applyBorder="1" applyAlignment="1" applyProtection="1">
      <alignment horizontal="center"/>
      <protection locked="0" hidden="1"/>
    </xf>
    <xf numFmtId="0" fontId="16" fillId="0" borderId="5" xfId="0" applyFont="1" applyFill="1" applyBorder="1" applyAlignment="1" applyProtection="1">
      <alignment horizontal="left" indent="2"/>
      <protection locked="0" hidden="1"/>
    </xf>
    <xf numFmtId="0" fontId="16" fillId="0" borderId="0" xfId="0" applyFont="1" applyFill="1" applyBorder="1" applyAlignment="1" applyProtection="1">
      <alignment horizontal="center"/>
      <protection locked="0" hidden="1"/>
    </xf>
    <xf numFmtId="0" fontId="17" fillId="0" borderId="5" xfId="0" applyFont="1" applyBorder="1" applyProtection="1">
      <protection locked="0" hidden="1"/>
    </xf>
    <xf numFmtId="0" fontId="16" fillId="0" borderId="0" xfId="0" applyFont="1" applyFill="1" applyBorder="1" applyAlignment="1" applyProtection="1">
      <alignment horizontal="right"/>
      <protection locked="0" hidden="1"/>
    </xf>
    <xf numFmtId="0" fontId="16" fillId="0" borderId="5" xfId="0" applyFont="1" applyFill="1" applyBorder="1" applyAlignment="1" applyProtection="1">
      <alignment horizontal="left" vertical="center" indent="1"/>
      <protection locked="0" hidden="1"/>
    </xf>
    <xf numFmtId="0" fontId="23" fillId="0" borderId="0" xfId="0" applyFont="1" applyBorder="1" applyAlignment="1" applyProtection="1">
      <alignment horizontal="left" indent="1"/>
      <protection locked="0" hidden="1"/>
    </xf>
    <xf numFmtId="0" fontId="16" fillId="0" borderId="0" xfId="0" applyFont="1" applyBorder="1" applyAlignment="1" applyProtection="1">
      <alignment horizontal="left" indent="1"/>
      <protection locked="0" hidden="1"/>
    </xf>
    <xf numFmtId="0" fontId="16" fillId="0" borderId="0" xfId="0" applyFont="1" applyBorder="1" applyProtection="1">
      <protection locked="0" hidden="1"/>
    </xf>
    <xf numFmtId="3" fontId="0" fillId="0" borderId="0" xfId="0" applyNumberFormat="1"/>
    <xf numFmtId="0" fontId="16" fillId="0" borderId="0" xfId="0" applyFont="1" applyFill="1" applyBorder="1" applyAlignment="1" applyProtection="1">
      <alignment vertical="center" wrapText="1"/>
      <protection locked="0" hidden="1"/>
    </xf>
    <xf numFmtId="0" fontId="16" fillId="0" borderId="0" xfId="0" applyFont="1" applyBorder="1" applyAlignment="1" applyProtection="1">
      <alignment horizontal="right"/>
      <protection locked="0" hidden="1"/>
    </xf>
    <xf numFmtId="0" fontId="16" fillId="0" borderId="5" xfId="0" applyFont="1" applyBorder="1" applyAlignment="1" applyProtection="1">
      <alignment horizontal="left" indent="1"/>
      <protection locked="0" hidden="1"/>
    </xf>
    <xf numFmtId="0" fontId="23" fillId="0" borderId="0" xfId="0" applyFont="1" applyBorder="1" applyAlignment="1" applyProtection="1">
      <alignment horizontal="right"/>
      <protection locked="0" hidden="1"/>
    </xf>
    <xf numFmtId="0" fontId="27" fillId="0" borderId="11" xfId="6"/>
    <xf numFmtId="0" fontId="27" fillId="0" borderId="11" xfId="6" applyFont="1" applyAlignment="1">
      <alignment horizontal="right"/>
    </xf>
    <xf numFmtId="0" fontId="23" fillId="0" borderId="7" xfId="0" applyFont="1" applyFill="1" applyBorder="1" applyAlignment="1" applyProtection="1">
      <alignment horizontal="left" indent="1"/>
      <protection locked="0" hidden="1"/>
    </xf>
    <xf numFmtId="0" fontId="23" fillId="0" borderId="8" xfId="0" applyFont="1" applyBorder="1" applyProtection="1">
      <protection locked="0" hidden="1"/>
    </xf>
    <xf numFmtId="165" fontId="16" fillId="0" borderId="8" xfId="0" applyNumberFormat="1" applyFont="1" applyFill="1" applyBorder="1" applyAlignment="1" applyProtection="1">
      <alignment horizontal="right"/>
      <protection locked="0" hidden="1"/>
    </xf>
    <xf numFmtId="0" fontId="16" fillId="0" borderId="9" xfId="0" applyFont="1" applyFill="1" applyBorder="1" applyAlignment="1" applyProtection="1">
      <alignment horizontal="center"/>
      <protection locked="0" hidden="1"/>
    </xf>
    <xf numFmtId="0" fontId="16" fillId="0" borderId="7" xfId="0" applyFont="1" applyFill="1" applyBorder="1" applyAlignment="1" applyProtection="1">
      <alignment horizontal="left" vertical="center" indent="1"/>
      <protection locked="0" hidden="1"/>
    </xf>
    <xf numFmtId="0" fontId="23" fillId="0" borderId="8" xfId="0" applyFont="1" applyBorder="1" applyAlignment="1" applyProtection="1">
      <alignment horizontal="right"/>
      <protection locked="0" hidden="1"/>
    </xf>
    <xf numFmtId="0" fontId="23" fillId="0" borderId="9" xfId="0" applyFont="1" applyBorder="1" applyAlignment="1" applyProtection="1">
      <alignment horizontal="center"/>
      <protection locked="0" hidden="1"/>
    </xf>
    <xf numFmtId="0" fontId="0" fillId="0" borderId="0" xfId="0" applyAlignment="1">
      <alignment horizontal="left" indent="1"/>
    </xf>
    <xf numFmtId="4" fontId="0" fillId="0" borderId="0" xfId="0" applyNumberFormat="1"/>
    <xf numFmtId="164" fontId="0" fillId="0" borderId="0" xfId="1" applyNumberFormat="1" applyFont="1"/>
    <xf numFmtId="0" fontId="17" fillId="0" borderId="0" xfId="0" applyFont="1" applyFill="1" applyAlignment="1" applyProtection="1">
      <protection locked="0" hidden="1"/>
    </xf>
    <xf numFmtId="0" fontId="28" fillId="0" borderId="12" xfId="8" applyAlignment="1">
      <alignment horizontal="left" indent="1"/>
    </xf>
    <xf numFmtId="4" fontId="28" fillId="0" borderId="12" xfId="8" applyNumberFormat="1"/>
    <xf numFmtId="3" fontId="28" fillId="0" borderId="12" xfId="8" applyNumberFormat="1"/>
    <xf numFmtId="9" fontId="28" fillId="0" borderId="12" xfId="8" applyNumberFormat="1"/>
    <xf numFmtId="2" fontId="0" fillId="0" borderId="0" xfId="0" applyNumberFormat="1"/>
    <xf numFmtId="9" fontId="27" fillId="0" borderId="11" xfId="6" applyNumberFormat="1" applyAlignment="1">
      <alignment horizontal="right"/>
    </xf>
    <xf numFmtId="0" fontId="17" fillId="0" borderId="0" xfId="0" applyFont="1" applyAlignment="1" applyProtection="1">
      <protection locked="0" hidden="1"/>
    </xf>
    <xf numFmtId="0" fontId="27" fillId="0" borderId="11" xfId="6" applyAlignment="1">
      <alignment horizontal="left"/>
    </xf>
    <xf numFmtId="0" fontId="0" fillId="0" borderId="0" xfId="0" applyAlignment="1"/>
    <xf numFmtId="0" fontId="18" fillId="2" borderId="0" xfId="0" applyFont="1" applyFill="1" applyProtection="1">
      <protection locked="0" hidden="1"/>
    </xf>
    <xf numFmtId="0" fontId="19" fillId="2" borderId="0" xfId="0" applyFont="1" applyFill="1" applyProtection="1">
      <protection locked="0" hidden="1"/>
    </xf>
    <xf numFmtId="0" fontId="18" fillId="2" borderId="0" xfId="0" applyFont="1" applyFill="1" applyAlignment="1" applyProtection="1">
      <alignment horizontal="right"/>
      <protection locked="0" hidden="1"/>
    </xf>
    <xf numFmtId="0" fontId="18" fillId="0" borderId="0" xfId="0" applyFont="1" applyFill="1" applyProtection="1">
      <protection locked="0" hidden="1"/>
    </xf>
    <xf numFmtId="164" fontId="18" fillId="0" borderId="0" xfId="0" applyNumberFormat="1" applyFont="1" applyFill="1" applyAlignment="1" applyProtection="1">
      <alignment horizontal="right"/>
      <protection locked="0" hidden="1"/>
    </xf>
    <xf numFmtId="9" fontId="18" fillId="0" borderId="0" xfId="0" applyNumberFormat="1" applyFont="1" applyFill="1" applyAlignment="1" applyProtection="1">
      <alignment horizontal="center"/>
      <protection locked="0" hidden="1"/>
    </xf>
    <xf numFmtId="0" fontId="18" fillId="0" borderId="0" xfId="0" applyFont="1" applyFill="1" applyAlignment="1" applyProtection="1">
      <alignment horizontal="left" indent="1"/>
      <protection locked="0" hidden="1"/>
    </xf>
    <xf numFmtId="0" fontId="18" fillId="0" borderId="0" xfId="0" applyFont="1" applyProtection="1">
      <protection locked="0" hidden="1"/>
    </xf>
    <xf numFmtId="0" fontId="3" fillId="0" borderId="0" xfId="0" applyFont="1" applyBorder="1" applyProtection="1">
      <protection locked="0" hidden="1"/>
    </xf>
    <xf numFmtId="0" fontId="2" fillId="4" borderId="1" xfId="2" applyFill="1"/>
    <xf numFmtId="0" fontId="2" fillId="4" borderId="1" xfId="2" applyFill="1" applyAlignment="1">
      <alignment horizontal="center"/>
    </xf>
    <xf numFmtId="0" fontId="2" fillId="4" borderId="1" xfId="2" applyFill="1" applyAlignment="1">
      <alignment horizontal="right"/>
    </xf>
    <xf numFmtId="9" fontId="0" fillId="0" borderId="0" xfId="1" applyFont="1"/>
    <xf numFmtId="0" fontId="0" fillId="0" borderId="0" xfId="0" applyAlignment="1">
      <alignment horizontal="left" indent="2"/>
    </xf>
    <xf numFmtId="0" fontId="11" fillId="0" borderId="0" xfId="5" applyFont="1" applyAlignment="1" applyProtection="1"/>
    <xf numFmtId="0" fontId="18" fillId="0" borderId="0" xfId="0" applyFont="1" applyFill="1" applyAlignment="1" applyProtection="1">
      <alignment horizontal="right"/>
      <protection locked="0" hidden="1"/>
    </xf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0" fillId="0" borderId="0" xfId="0"/>
    <xf numFmtId="0" fontId="10" fillId="0" borderId="0" xfId="5" quotePrefix="1" applyAlignment="1" applyProtection="1">
      <alignment horizontal="right"/>
    </xf>
    <xf numFmtId="0" fontId="30" fillId="0" borderId="0" xfId="0" applyFont="1"/>
    <xf numFmtId="3" fontId="30" fillId="0" borderId="0" xfId="0" applyNumberFormat="1" applyFont="1"/>
    <xf numFmtId="164" fontId="30" fillId="0" borderId="0" xfId="1" applyNumberFormat="1" applyFont="1"/>
    <xf numFmtId="9" fontId="29" fillId="0" borderId="12" xfId="8" applyNumberFormat="1" applyFont="1"/>
    <xf numFmtId="0" fontId="8" fillId="3" borderId="0" xfId="3" applyFont="1" applyFill="1" applyAlignment="1">
      <alignment horizontal="left" vertical="center"/>
    </xf>
    <xf numFmtId="0" fontId="16" fillId="0" borderId="0" xfId="3" applyFont="1" applyAlignment="1">
      <alignment vertical="center" wrapText="1"/>
    </xf>
    <xf numFmtId="0" fontId="11" fillId="0" borderId="0" xfId="5" applyFont="1" applyAlignment="1" applyProtection="1"/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18" fillId="0" borderId="0" xfId="0" applyFont="1" applyFill="1" applyAlignment="1" applyProtection="1">
      <alignment horizontal="right"/>
      <protection locked="0" hidden="1"/>
    </xf>
    <xf numFmtId="3" fontId="18" fillId="0" borderId="0" xfId="0" applyNumberFormat="1" applyFont="1" applyAlignment="1" applyProtection="1">
      <alignment horizontal="right"/>
      <protection locked="0" hidden="1"/>
    </xf>
    <xf numFmtId="0" fontId="30" fillId="0" borderId="0" xfId="0" applyFont="1"/>
    <xf numFmtId="0" fontId="16" fillId="0" borderId="5" xfId="0" applyFont="1" applyFill="1" applyBorder="1" applyAlignment="1" applyProtection="1">
      <alignment horizontal="left" vertical="center" wrapText="1" indent="1"/>
      <protection locked="0" hidden="1"/>
    </xf>
    <xf numFmtId="0" fontId="16" fillId="0" borderId="0" xfId="0" applyFont="1" applyFill="1" applyBorder="1" applyAlignment="1" applyProtection="1">
      <alignment horizontal="left" vertical="center" wrapText="1" indent="1"/>
      <protection locked="0" hidden="1"/>
    </xf>
    <xf numFmtId="0" fontId="20" fillId="2" borderId="0" xfId="0" applyFont="1" applyFill="1" applyAlignment="1" applyProtection="1">
      <alignment horizontal="center" vertical="top" wrapText="1"/>
      <protection locked="0" hidden="1"/>
    </xf>
    <xf numFmtId="0" fontId="20" fillId="2" borderId="0" xfId="0" applyFont="1" applyFill="1" applyAlignment="1" applyProtection="1">
      <alignment horizontal="center" vertical="top"/>
      <protection locked="0" hidden="1"/>
    </xf>
    <xf numFmtId="0" fontId="2" fillId="0" borderId="1" xfId="2" applyAlignment="1">
      <alignment horizontal="center"/>
    </xf>
    <xf numFmtId="0" fontId="31" fillId="0" borderId="0" xfId="0" applyFont="1"/>
    <xf numFmtId="0" fontId="31" fillId="0" borderId="0" xfId="0" applyFont="1"/>
    <xf numFmtId="3" fontId="31" fillId="0" borderId="0" xfId="0" applyNumberFormat="1" applyFont="1"/>
    <xf numFmtId="164" fontId="31" fillId="0" borderId="0" xfId="1" applyNumberFormat="1" applyFont="1"/>
    <xf numFmtId="9" fontId="32" fillId="0" borderId="12" xfId="8" applyNumberFormat="1" applyFont="1"/>
  </cellXfs>
  <cellStyles count="9">
    <cellStyle name="Heading 2" xfId="2" builtinId="17"/>
    <cellStyle name="Heading 3" xfId="6" builtinId="18"/>
    <cellStyle name="Heading 4" xfId="7" builtinId="19"/>
    <cellStyle name="Hyperlink" xfId="5" builtinId="8"/>
    <cellStyle name="Normal" xfId="0" builtinId="0"/>
    <cellStyle name="Normal 2" xfId="3"/>
    <cellStyle name="Normal 4" xfId="4"/>
    <cellStyle name="Percent" xfId="1" builtinId="5"/>
    <cellStyle name="Total" xfId="8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5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6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6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10.1'!$U$4:$Y$4</c:f>
              <c:numCache>
                <c:formatCode>#,##0</c:formatCode>
                <c:ptCount val="5"/>
                <c:pt idx="0">
                  <c:v>17261</c:v>
                </c:pt>
                <c:pt idx="1">
                  <c:v>17217</c:v>
                </c:pt>
                <c:pt idx="2">
                  <c:v>16806</c:v>
                </c:pt>
                <c:pt idx="3">
                  <c:v>16688</c:v>
                </c:pt>
                <c:pt idx="4">
                  <c:v>16981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EB-48C4-8AC5-8635748E4C02}"/>
            </c:ext>
          </c:extLst>
        </c:ser>
        <c:ser>
          <c:idx val="1"/>
          <c:order val="1"/>
          <c:tx>
            <c:strRef>
              <c:f>'Table 10.1'!$S$7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10.1'!$U$7:$Y$7</c:f>
              <c:numCache>
                <c:formatCode>#,##0</c:formatCode>
                <c:ptCount val="5"/>
                <c:pt idx="0">
                  <c:v>11759</c:v>
                </c:pt>
                <c:pt idx="1">
                  <c:v>11821</c:v>
                </c:pt>
                <c:pt idx="2">
                  <c:v>11694</c:v>
                </c:pt>
                <c:pt idx="3">
                  <c:v>11639</c:v>
                </c:pt>
                <c:pt idx="4">
                  <c:v>11746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EB-48C4-8AC5-8635748E4C02}"/>
            </c:ext>
          </c:extLst>
        </c:ser>
        <c:ser>
          <c:idx val="2"/>
          <c:order val="2"/>
          <c:tx>
            <c:strRef>
              <c:f>'Table 10.1'!$S$11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10.1'!$U$11:$Y$11</c:f>
              <c:numCache>
                <c:formatCode>#,##0</c:formatCode>
                <c:ptCount val="5"/>
                <c:pt idx="0">
                  <c:v>15490</c:v>
                </c:pt>
                <c:pt idx="1">
                  <c:v>15526</c:v>
                </c:pt>
                <c:pt idx="2">
                  <c:v>15181</c:v>
                </c:pt>
                <c:pt idx="3">
                  <c:v>14814</c:v>
                </c:pt>
                <c:pt idx="4">
                  <c:v>15007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EB-48C4-8AC5-8635748E4C02}"/>
            </c:ext>
          </c:extLst>
        </c:ser>
        <c:ser>
          <c:idx val="3"/>
          <c:order val="3"/>
          <c:tx>
            <c:strRef>
              <c:f>'Table 10.1'!$S$12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10.1'!$U$12:$Y$12</c:f>
              <c:numCache>
                <c:formatCode>#,##0</c:formatCode>
                <c:ptCount val="5"/>
                <c:pt idx="0">
                  <c:v>1774</c:v>
                </c:pt>
                <c:pt idx="1">
                  <c:v>1691</c:v>
                </c:pt>
                <c:pt idx="2">
                  <c:v>1625</c:v>
                </c:pt>
                <c:pt idx="3">
                  <c:v>1877</c:v>
                </c:pt>
                <c:pt idx="4">
                  <c:v>1974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EB-48C4-8AC5-8635748E4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10.1'!$T$8:$Y$8</c:f>
              <c:numCache>
                <c:formatCode>General</c:formatCode>
                <c:ptCount val="6"/>
                <c:pt idx="0">
                  <c:v>32940</c:v>
                </c:pt>
                <c:pt idx="1">
                  <c:v>34864.5</c:v>
                </c:pt>
                <c:pt idx="2">
                  <c:v>33318.769999999997</c:v>
                </c:pt>
                <c:pt idx="3">
                  <c:v>35100</c:v>
                </c:pt>
                <c:pt idx="4">
                  <c:v>37703.79</c:v>
                </c:pt>
                <c:pt idx="5">
                  <c:v>37632.03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47-47B3-8B6A-E918470BD3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7-47B3-8B6A-E918470BD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10.10'!$T$8:$Y$8</c:f>
              <c:numCache>
                <c:formatCode>General</c:formatCode>
                <c:ptCount val="6"/>
                <c:pt idx="0">
                  <c:v>36879.879999999997</c:v>
                </c:pt>
                <c:pt idx="1">
                  <c:v>38251</c:v>
                </c:pt>
                <c:pt idx="2">
                  <c:v>38355</c:v>
                </c:pt>
                <c:pt idx="3">
                  <c:v>40502</c:v>
                </c:pt>
                <c:pt idx="4">
                  <c:v>41341.07</c:v>
                </c:pt>
                <c:pt idx="5">
                  <c:v>42095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4F-4A5D-8045-B4D6BF81CEF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4F-4A5D-8045-B4D6BF81C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10.11'!$U$4:$Y$4</c:f>
              <c:numCache>
                <c:formatCode>#,##0</c:formatCode>
                <c:ptCount val="5"/>
                <c:pt idx="0">
                  <c:v>2668</c:v>
                </c:pt>
                <c:pt idx="1">
                  <c:v>2682</c:v>
                </c:pt>
                <c:pt idx="2">
                  <c:v>2805</c:v>
                </c:pt>
                <c:pt idx="3">
                  <c:v>2756</c:v>
                </c:pt>
                <c:pt idx="4">
                  <c:v>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90-4AD0-AA64-8FB973A25479}"/>
            </c:ext>
          </c:extLst>
        </c:ser>
        <c:ser>
          <c:idx val="1"/>
          <c:order val="1"/>
          <c:tx>
            <c:strRef>
              <c:f>'Table 10.11'!$S$7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10.11'!$U$7:$Y$7</c:f>
              <c:numCache>
                <c:formatCode>#,##0</c:formatCode>
                <c:ptCount val="5"/>
                <c:pt idx="0">
                  <c:v>1772</c:v>
                </c:pt>
                <c:pt idx="1">
                  <c:v>1782</c:v>
                </c:pt>
                <c:pt idx="2">
                  <c:v>1838</c:v>
                </c:pt>
                <c:pt idx="3">
                  <c:v>1819</c:v>
                </c:pt>
                <c:pt idx="4">
                  <c:v>1867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90-4AD0-AA64-8FB973A25479}"/>
            </c:ext>
          </c:extLst>
        </c:ser>
        <c:ser>
          <c:idx val="2"/>
          <c:order val="2"/>
          <c:tx>
            <c:strRef>
              <c:f>'Table 10.11'!$S$11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10.11'!$U$11:$Y$11</c:f>
              <c:numCache>
                <c:formatCode>#,##0</c:formatCode>
                <c:ptCount val="5"/>
                <c:pt idx="0">
                  <c:v>2295</c:v>
                </c:pt>
                <c:pt idx="1">
                  <c:v>2319</c:v>
                </c:pt>
                <c:pt idx="2">
                  <c:v>2451</c:v>
                </c:pt>
                <c:pt idx="3">
                  <c:v>2392</c:v>
                </c:pt>
                <c:pt idx="4">
                  <c:v>2449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90-4AD0-AA64-8FB973A25479}"/>
            </c:ext>
          </c:extLst>
        </c:ser>
        <c:ser>
          <c:idx val="3"/>
          <c:order val="3"/>
          <c:tx>
            <c:strRef>
              <c:f>'Table 10.11'!$S$12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10.11'!$U$12:$Y$12</c:f>
              <c:numCache>
                <c:formatCode>#,##0</c:formatCode>
                <c:ptCount val="5"/>
                <c:pt idx="0">
                  <c:v>370</c:v>
                </c:pt>
                <c:pt idx="1">
                  <c:v>363</c:v>
                </c:pt>
                <c:pt idx="2">
                  <c:v>348</c:v>
                </c:pt>
                <c:pt idx="3">
                  <c:v>363</c:v>
                </c:pt>
                <c:pt idx="4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90-4AD0-AA64-8FB973A25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10.11'!$AA$15:$AA$33</c:f>
              <c:numCache>
                <c:formatCode>0.0%</c:formatCode>
                <c:ptCount val="19"/>
                <c:pt idx="0">
                  <c:v>0.11350017624250969</c:v>
                </c:pt>
                <c:pt idx="1">
                  <c:v>2.0444131124427212E-2</c:v>
                </c:pt>
                <c:pt idx="2">
                  <c:v>1.7624250969333802E-2</c:v>
                </c:pt>
                <c:pt idx="3">
                  <c:v>3.8773352132534366E-3</c:v>
                </c:pt>
                <c:pt idx="4">
                  <c:v>4.4765597462107863E-2</c:v>
                </c:pt>
                <c:pt idx="5">
                  <c:v>1.4099400775467043E-2</c:v>
                </c:pt>
                <c:pt idx="6">
                  <c:v>9.1998590059922447E-2</c:v>
                </c:pt>
                <c:pt idx="7">
                  <c:v>6.5209728586535079E-2</c:v>
                </c:pt>
                <c:pt idx="8">
                  <c:v>6.943954881917519E-2</c:v>
                </c:pt>
                <c:pt idx="9">
                  <c:v>1.0574550581600281E-3</c:v>
                </c:pt>
                <c:pt idx="10">
                  <c:v>1.4099400775467043E-2</c:v>
                </c:pt>
                <c:pt idx="11">
                  <c:v>1.7271765949947126E-2</c:v>
                </c:pt>
                <c:pt idx="12">
                  <c:v>2.4321466337680647E-2</c:v>
                </c:pt>
                <c:pt idx="13">
                  <c:v>6.0274938315121609E-2</c:v>
                </c:pt>
                <c:pt idx="14">
                  <c:v>5.8160028198801554E-2</c:v>
                </c:pt>
                <c:pt idx="15">
                  <c:v>8.7416284807895664E-2</c:v>
                </c:pt>
                <c:pt idx="16">
                  <c:v>0.13782164258019033</c:v>
                </c:pt>
                <c:pt idx="17">
                  <c:v>9.5170955234402544E-3</c:v>
                </c:pt>
                <c:pt idx="18">
                  <c:v>3.8773352132534369E-2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0-45C6-BAC7-2AAF54DC8C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E0-45C6-BAC7-2AAF54DC8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10.11'!$Y$44:$Y$60</c:f>
              <c:numCache>
                <c:formatCode>#,##0</c:formatCode>
                <c:ptCount val="17"/>
                <c:pt idx="0">
                  <c:v>7</c:v>
                </c:pt>
                <c:pt idx="1">
                  <c:v>41</c:v>
                </c:pt>
                <c:pt idx="2">
                  <c:v>116</c:v>
                </c:pt>
                <c:pt idx="3">
                  <c:v>169</c:v>
                </c:pt>
                <c:pt idx="4">
                  <c:v>159</c:v>
                </c:pt>
                <c:pt idx="5">
                  <c:v>133</c:v>
                </c:pt>
                <c:pt idx="6">
                  <c:v>129</c:v>
                </c:pt>
                <c:pt idx="7">
                  <c:v>130</c:v>
                </c:pt>
                <c:pt idx="8">
                  <c:v>166</c:v>
                </c:pt>
                <c:pt idx="9">
                  <c:v>103</c:v>
                </c:pt>
                <c:pt idx="10">
                  <c:v>122</c:v>
                </c:pt>
                <c:pt idx="11">
                  <c:v>105</c:v>
                </c:pt>
                <c:pt idx="12">
                  <c:v>65</c:v>
                </c:pt>
                <c:pt idx="13">
                  <c:v>30</c:v>
                </c:pt>
                <c:pt idx="14">
                  <c:v>14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3F-4605-9085-0D2256F3FF00}"/>
            </c:ext>
          </c:extLst>
        </c:ser>
        <c:ser>
          <c:idx val="1"/>
          <c:order val="1"/>
          <c:tx>
            <c:strRef>
              <c:f>'Table 10.11'!$S$62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10.11'!$Y$63:$Y$79</c:f>
              <c:numCache>
                <c:formatCode>#,##0</c:formatCode>
                <c:ptCount val="17"/>
                <c:pt idx="0">
                  <c:v>0</c:v>
                </c:pt>
                <c:pt idx="1">
                  <c:v>32</c:v>
                </c:pt>
                <c:pt idx="2">
                  <c:v>80</c:v>
                </c:pt>
                <c:pt idx="3">
                  <c:v>105</c:v>
                </c:pt>
                <c:pt idx="4">
                  <c:v>154</c:v>
                </c:pt>
                <c:pt idx="5">
                  <c:v>156</c:v>
                </c:pt>
                <c:pt idx="6">
                  <c:v>131</c:v>
                </c:pt>
                <c:pt idx="7">
                  <c:v>115</c:v>
                </c:pt>
                <c:pt idx="8">
                  <c:v>165</c:v>
                </c:pt>
                <c:pt idx="9">
                  <c:v>125</c:v>
                </c:pt>
                <c:pt idx="10">
                  <c:v>122</c:v>
                </c:pt>
                <c:pt idx="11">
                  <c:v>83</c:v>
                </c:pt>
                <c:pt idx="12">
                  <c:v>42</c:v>
                </c:pt>
                <c:pt idx="13">
                  <c:v>22</c:v>
                </c:pt>
                <c:pt idx="14">
                  <c:v>4</c:v>
                </c:pt>
                <c:pt idx="15">
                  <c:v>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3F-4605-9085-0D2256F3F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10.11'!$Y$83:$Y$90</c:f>
              <c:numCache>
                <c:formatCode>#,##0</c:formatCode>
                <c:ptCount val="8"/>
                <c:pt idx="0">
                  <c:v>108</c:v>
                </c:pt>
                <c:pt idx="1">
                  <c:v>83</c:v>
                </c:pt>
                <c:pt idx="2">
                  <c:v>139</c:v>
                </c:pt>
                <c:pt idx="3">
                  <c:v>73</c:v>
                </c:pt>
                <c:pt idx="4">
                  <c:v>30</c:v>
                </c:pt>
                <c:pt idx="5">
                  <c:v>32</c:v>
                </c:pt>
                <c:pt idx="6">
                  <c:v>119</c:v>
                </c:pt>
                <c:pt idx="7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F-46CB-9F73-029F0F20C3E7}"/>
            </c:ext>
          </c:extLst>
        </c:ser>
        <c:ser>
          <c:idx val="1"/>
          <c:order val="1"/>
          <c:tx>
            <c:strRef>
              <c:f>'Table 10.11'!$S$92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10.11'!$Y$93:$Y$100</c:f>
              <c:numCache>
                <c:formatCode>#,##0</c:formatCode>
                <c:ptCount val="8"/>
                <c:pt idx="0">
                  <c:v>66</c:v>
                </c:pt>
                <c:pt idx="1">
                  <c:v>136</c:v>
                </c:pt>
                <c:pt idx="2">
                  <c:v>21</c:v>
                </c:pt>
                <c:pt idx="3">
                  <c:v>199</c:v>
                </c:pt>
                <c:pt idx="4">
                  <c:v>146</c:v>
                </c:pt>
                <c:pt idx="5">
                  <c:v>85</c:v>
                </c:pt>
                <c:pt idx="6">
                  <c:v>8</c:v>
                </c:pt>
                <c:pt idx="7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FF-46CB-9F73-029F0F20C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10.11'!$U$8:$Y$8</c:f>
              <c:numCache>
                <c:formatCode>General</c:formatCode>
                <c:ptCount val="5"/>
                <c:pt idx="0">
                  <c:v>32813</c:v>
                </c:pt>
                <c:pt idx="1">
                  <c:v>33345.360000000001</c:v>
                </c:pt>
                <c:pt idx="2">
                  <c:v>32754.36</c:v>
                </c:pt>
                <c:pt idx="3">
                  <c:v>33734.6</c:v>
                </c:pt>
                <c:pt idx="4">
                  <c:v>35846.57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63-4EA8-8A3F-08AC6B41375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63-4EA8-8A3F-08AC6B413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10.11'!$T$4:$Y$4</c:f>
              <c:numCache>
                <c:formatCode>#,##0</c:formatCode>
                <c:ptCount val="6"/>
                <c:pt idx="0">
                  <c:v>2605</c:v>
                </c:pt>
                <c:pt idx="1">
                  <c:v>2668</c:v>
                </c:pt>
                <c:pt idx="2">
                  <c:v>2682</c:v>
                </c:pt>
                <c:pt idx="3">
                  <c:v>2805</c:v>
                </c:pt>
                <c:pt idx="4">
                  <c:v>2756</c:v>
                </c:pt>
                <c:pt idx="5">
                  <c:v>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98-4F40-9BD0-FF9F62AB3A29}"/>
            </c:ext>
          </c:extLst>
        </c:ser>
        <c:ser>
          <c:idx val="1"/>
          <c:order val="1"/>
          <c:tx>
            <c:strRef>
              <c:f>'Table 10.11'!$S$7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10.11'!$T$7:$Y$7</c:f>
              <c:numCache>
                <c:formatCode>#,##0</c:formatCode>
                <c:ptCount val="6"/>
                <c:pt idx="0">
                  <c:v>1701</c:v>
                </c:pt>
                <c:pt idx="1">
                  <c:v>1772</c:v>
                </c:pt>
                <c:pt idx="2">
                  <c:v>1782</c:v>
                </c:pt>
                <c:pt idx="3">
                  <c:v>1838</c:v>
                </c:pt>
                <c:pt idx="4">
                  <c:v>1819</c:v>
                </c:pt>
                <c:pt idx="5">
                  <c:v>1867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98-4F40-9BD0-FF9F62AB3A29}"/>
            </c:ext>
          </c:extLst>
        </c:ser>
        <c:ser>
          <c:idx val="2"/>
          <c:order val="2"/>
          <c:tx>
            <c:strRef>
              <c:f>'Table 10.11'!$S$11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10.11'!$T$11:$Y$11</c:f>
              <c:numCache>
                <c:formatCode>#,##0</c:formatCode>
                <c:ptCount val="6"/>
                <c:pt idx="0">
                  <c:v>2264</c:v>
                </c:pt>
                <c:pt idx="1">
                  <c:v>2295</c:v>
                </c:pt>
                <c:pt idx="2">
                  <c:v>2319</c:v>
                </c:pt>
                <c:pt idx="3">
                  <c:v>2451</c:v>
                </c:pt>
                <c:pt idx="4">
                  <c:v>2392</c:v>
                </c:pt>
                <c:pt idx="5">
                  <c:v>2449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98-4F40-9BD0-FF9F62AB3A29}"/>
            </c:ext>
          </c:extLst>
        </c:ser>
        <c:ser>
          <c:idx val="3"/>
          <c:order val="3"/>
          <c:tx>
            <c:strRef>
              <c:f>'Table 10.11'!$S$12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10.11'!$T$12:$Y$12</c:f>
              <c:numCache>
                <c:formatCode>#,##0</c:formatCode>
                <c:ptCount val="6"/>
                <c:pt idx="0">
                  <c:v>342</c:v>
                </c:pt>
                <c:pt idx="1">
                  <c:v>370</c:v>
                </c:pt>
                <c:pt idx="2">
                  <c:v>363</c:v>
                </c:pt>
                <c:pt idx="3">
                  <c:v>348</c:v>
                </c:pt>
                <c:pt idx="4">
                  <c:v>363</c:v>
                </c:pt>
                <c:pt idx="5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98-4F40-9BD0-FF9F62AB3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10.11'!$AA$15:$AA$33</c:f>
              <c:numCache>
                <c:formatCode>0.0%</c:formatCode>
                <c:ptCount val="19"/>
                <c:pt idx="0">
                  <c:v>0.11350017624250969</c:v>
                </c:pt>
                <c:pt idx="1">
                  <c:v>2.0444131124427212E-2</c:v>
                </c:pt>
                <c:pt idx="2">
                  <c:v>1.7624250969333802E-2</c:v>
                </c:pt>
                <c:pt idx="3">
                  <c:v>3.8773352132534366E-3</c:v>
                </c:pt>
                <c:pt idx="4">
                  <c:v>4.4765597462107863E-2</c:v>
                </c:pt>
                <c:pt idx="5">
                  <c:v>1.4099400775467043E-2</c:v>
                </c:pt>
                <c:pt idx="6">
                  <c:v>9.1998590059922447E-2</c:v>
                </c:pt>
                <c:pt idx="7">
                  <c:v>6.5209728586535079E-2</c:v>
                </c:pt>
                <c:pt idx="8">
                  <c:v>6.943954881917519E-2</c:v>
                </c:pt>
                <c:pt idx="9">
                  <c:v>1.0574550581600281E-3</c:v>
                </c:pt>
                <c:pt idx="10">
                  <c:v>1.4099400775467043E-2</c:v>
                </c:pt>
                <c:pt idx="11">
                  <c:v>1.7271765949947126E-2</c:v>
                </c:pt>
                <c:pt idx="12">
                  <c:v>2.4321466337680647E-2</c:v>
                </c:pt>
                <c:pt idx="13">
                  <c:v>6.0274938315121609E-2</c:v>
                </c:pt>
                <c:pt idx="14">
                  <c:v>5.8160028198801554E-2</c:v>
                </c:pt>
                <c:pt idx="15">
                  <c:v>8.7416284807895664E-2</c:v>
                </c:pt>
                <c:pt idx="16">
                  <c:v>0.13782164258019033</c:v>
                </c:pt>
                <c:pt idx="17">
                  <c:v>9.5170955234402544E-3</c:v>
                </c:pt>
                <c:pt idx="18">
                  <c:v>3.8773352132534369E-2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89-4B9D-B59C-8B4E20BCA8C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89-4B9D-B59C-8B4E20BCA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10.11'!$Y$44:$Y$60</c:f>
              <c:numCache>
                <c:formatCode>#,##0</c:formatCode>
                <c:ptCount val="17"/>
                <c:pt idx="0">
                  <c:v>7</c:v>
                </c:pt>
                <c:pt idx="1">
                  <c:v>41</c:v>
                </c:pt>
                <c:pt idx="2">
                  <c:v>116</c:v>
                </c:pt>
                <c:pt idx="3">
                  <c:v>169</c:v>
                </c:pt>
                <c:pt idx="4">
                  <c:v>159</c:v>
                </c:pt>
                <c:pt idx="5">
                  <c:v>133</c:v>
                </c:pt>
                <c:pt idx="6">
                  <c:v>129</c:v>
                </c:pt>
                <c:pt idx="7">
                  <c:v>130</c:v>
                </c:pt>
                <c:pt idx="8">
                  <c:v>166</c:v>
                </c:pt>
                <c:pt idx="9">
                  <c:v>103</c:v>
                </c:pt>
                <c:pt idx="10">
                  <c:v>122</c:v>
                </c:pt>
                <c:pt idx="11">
                  <c:v>105</c:v>
                </c:pt>
                <c:pt idx="12">
                  <c:v>65</c:v>
                </c:pt>
                <c:pt idx="13">
                  <c:v>30</c:v>
                </c:pt>
                <c:pt idx="14">
                  <c:v>14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E3-416A-A66F-3E55DDD1F7AB}"/>
            </c:ext>
          </c:extLst>
        </c:ser>
        <c:ser>
          <c:idx val="1"/>
          <c:order val="1"/>
          <c:tx>
            <c:strRef>
              <c:f>'Table 10.11'!$S$62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10.11'!$Y$63:$Y$79</c:f>
              <c:numCache>
                <c:formatCode>#,##0</c:formatCode>
                <c:ptCount val="17"/>
                <c:pt idx="0">
                  <c:v>0</c:v>
                </c:pt>
                <c:pt idx="1">
                  <c:v>32</c:v>
                </c:pt>
                <c:pt idx="2">
                  <c:v>80</c:v>
                </c:pt>
                <c:pt idx="3">
                  <c:v>105</c:v>
                </c:pt>
                <c:pt idx="4">
                  <c:v>154</c:v>
                </c:pt>
                <c:pt idx="5">
                  <c:v>156</c:v>
                </c:pt>
                <c:pt idx="6">
                  <c:v>131</c:v>
                </c:pt>
                <c:pt idx="7">
                  <c:v>115</c:v>
                </c:pt>
                <c:pt idx="8">
                  <c:v>165</c:v>
                </c:pt>
                <c:pt idx="9">
                  <c:v>125</c:v>
                </c:pt>
                <c:pt idx="10">
                  <c:v>122</c:v>
                </c:pt>
                <c:pt idx="11">
                  <c:v>83</c:v>
                </c:pt>
                <c:pt idx="12">
                  <c:v>42</c:v>
                </c:pt>
                <c:pt idx="13">
                  <c:v>22</c:v>
                </c:pt>
                <c:pt idx="14">
                  <c:v>4</c:v>
                </c:pt>
                <c:pt idx="15">
                  <c:v>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3-416A-A66F-3E55DDD1F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10.11'!$Y$83:$Y$90</c:f>
              <c:numCache>
                <c:formatCode>#,##0</c:formatCode>
                <c:ptCount val="8"/>
                <c:pt idx="0">
                  <c:v>108</c:v>
                </c:pt>
                <c:pt idx="1">
                  <c:v>83</c:v>
                </c:pt>
                <c:pt idx="2">
                  <c:v>139</c:v>
                </c:pt>
                <c:pt idx="3">
                  <c:v>73</c:v>
                </c:pt>
                <c:pt idx="4">
                  <c:v>30</c:v>
                </c:pt>
                <c:pt idx="5">
                  <c:v>32</c:v>
                </c:pt>
                <c:pt idx="6">
                  <c:v>119</c:v>
                </c:pt>
                <c:pt idx="7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6E-4655-B36C-7E086F53CE53}"/>
            </c:ext>
          </c:extLst>
        </c:ser>
        <c:ser>
          <c:idx val="1"/>
          <c:order val="1"/>
          <c:tx>
            <c:strRef>
              <c:f>'Table 10.11'!$S$92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10.11'!$Y$93:$Y$100</c:f>
              <c:numCache>
                <c:formatCode>#,##0</c:formatCode>
                <c:ptCount val="8"/>
                <c:pt idx="0">
                  <c:v>66</c:v>
                </c:pt>
                <c:pt idx="1">
                  <c:v>136</c:v>
                </c:pt>
                <c:pt idx="2">
                  <c:v>21</c:v>
                </c:pt>
                <c:pt idx="3">
                  <c:v>199</c:v>
                </c:pt>
                <c:pt idx="4">
                  <c:v>146</c:v>
                </c:pt>
                <c:pt idx="5">
                  <c:v>85</c:v>
                </c:pt>
                <c:pt idx="6">
                  <c:v>8</c:v>
                </c:pt>
                <c:pt idx="7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6E-4655-B36C-7E086F53C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10.2'!$U$4:$Y$4</c:f>
              <c:numCache>
                <c:formatCode>#,##0</c:formatCode>
                <c:ptCount val="5"/>
                <c:pt idx="0">
                  <c:v>29330</c:v>
                </c:pt>
                <c:pt idx="1">
                  <c:v>29810</c:v>
                </c:pt>
                <c:pt idx="2">
                  <c:v>29488</c:v>
                </c:pt>
                <c:pt idx="3">
                  <c:v>28811</c:v>
                </c:pt>
                <c:pt idx="4">
                  <c:v>30044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9D-4EAA-82CE-8F593E3C2221}"/>
            </c:ext>
          </c:extLst>
        </c:ser>
        <c:ser>
          <c:idx val="1"/>
          <c:order val="1"/>
          <c:tx>
            <c:strRef>
              <c:f>'Table 10.2'!$S$7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10.2'!$U$7:$Y$7</c:f>
              <c:numCache>
                <c:formatCode>#,##0</c:formatCode>
                <c:ptCount val="5"/>
                <c:pt idx="0">
                  <c:v>21311</c:v>
                </c:pt>
                <c:pt idx="1">
                  <c:v>21511</c:v>
                </c:pt>
                <c:pt idx="2">
                  <c:v>21468</c:v>
                </c:pt>
                <c:pt idx="3">
                  <c:v>21162</c:v>
                </c:pt>
                <c:pt idx="4">
                  <c:v>21778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9D-4EAA-82CE-8F593E3C2221}"/>
            </c:ext>
          </c:extLst>
        </c:ser>
        <c:ser>
          <c:idx val="2"/>
          <c:order val="2"/>
          <c:tx>
            <c:strRef>
              <c:f>'Table 10.2'!$S$11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10.2'!$U$11:$Y$11</c:f>
              <c:numCache>
                <c:formatCode>#,##0</c:formatCode>
                <c:ptCount val="5"/>
                <c:pt idx="0">
                  <c:v>24869</c:v>
                </c:pt>
                <c:pt idx="1">
                  <c:v>25389</c:v>
                </c:pt>
                <c:pt idx="2">
                  <c:v>25112</c:v>
                </c:pt>
                <c:pt idx="3">
                  <c:v>24506</c:v>
                </c:pt>
                <c:pt idx="4">
                  <c:v>25573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9D-4EAA-82CE-8F593E3C2221}"/>
            </c:ext>
          </c:extLst>
        </c:ser>
        <c:ser>
          <c:idx val="3"/>
          <c:order val="3"/>
          <c:tx>
            <c:strRef>
              <c:f>'Table 10.2'!$S$12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10.2'!$U$12:$Y$12</c:f>
              <c:numCache>
                <c:formatCode>#,##0</c:formatCode>
                <c:ptCount val="5"/>
                <c:pt idx="0">
                  <c:v>4458</c:v>
                </c:pt>
                <c:pt idx="1">
                  <c:v>4418</c:v>
                </c:pt>
                <c:pt idx="2">
                  <c:v>4374</c:v>
                </c:pt>
                <c:pt idx="3">
                  <c:v>4304</c:v>
                </c:pt>
                <c:pt idx="4">
                  <c:v>4471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9D-4EAA-82CE-8F593E3C2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10.11'!$T$8:$Y$8</c:f>
              <c:numCache>
                <c:formatCode>General</c:formatCode>
                <c:ptCount val="6"/>
                <c:pt idx="0">
                  <c:v>34363</c:v>
                </c:pt>
                <c:pt idx="1">
                  <c:v>32813</c:v>
                </c:pt>
                <c:pt idx="2">
                  <c:v>33345.360000000001</c:v>
                </c:pt>
                <c:pt idx="3">
                  <c:v>32754.36</c:v>
                </c:pt>
                <c:pt idx="4">
                  <c:v>33734.6</c:v>
                </c:pt>
                <c:pt idx="5">
                  <c:v>35846.57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0-494D-8D81-223751A13BB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0-494D-8D81-223751A13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10.12'!$U$4:$Y$4</c:f>
              <c:numCache>
                <c:formatCode>#,##0</c:formatCode>
                <c:ptCount val="5"/>
                <c:pt idx="0">
                  <c:v>81959</c:v>
                </c:pt>
                <c:pt idx="1">
                  <c:v>82433</c:v>
                </c:pt>
                <c:pt idx="2">
                  <c:v>81736</c:v>
                </c:pt>
                <c:pt idx="3">
                  <c:v>81820</c:v>
                </c:pt>
                <c:pt idx="4">
                  <c:v>85738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48-4F9A-92DC-F3202FF7EA8F}"/>
            </c:ext>
          </c:extLst>
        </c:ser>
        <c:ser>
          <c:idx val="1"/>
          <c:order val="1"/>
          <c:tx>
            <c:strRef>
              <c:f>'Table 10.12'!$S$7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10.12'!$U$7:$Y$7</c:f>
              <c:numCache>
                <c:formatCode>#,##0</c:formatCode>
                <c:ptCount val="5"/>
                <c:pt idx="0">
                  <c:v>59171</c:v>
                </c:pt>
                <c:pt idx="1">
                  <c:v>59966</c:v>
                </c:pt>
                <c:pt idx="2">
                  <c:v>59839</c:v>
                </c:pt>
                <c:pt idx="3">
                  <c:v>60428</c:v>
                </c:pt>
                <c:pt idx="4">
                  <c:v>62033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48-4F9A-92DC-F3202FF7EA8F}"/>
            </c:ext>
          </c:extLst>
        </c:ser>
        <c:ser>
          <c:idx val="2"/>
          <c:order val="2"/>
          <c:tx>
            <c:strRef>
              <c:f>'Table 10.12'!$S$11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10.12'!$U$11:$Y$11</c:f>
              <c:numCache>
                <c:formatCode>#,##0</c:formatCode>
                <c:ptCount val="5"/>
                <c:pt idx="0">
                  <c:v>73697</c:v>
                </c:pt>
                <c:pt idx="1">
                  <c:v>74249</c:v>
                </c:pt>
                <c:pt idx="2">
                  <c:v>73775</c:v>
                </c:pt>
                <c:pt idx="3">
                  <c:v>73574</c:v>
                </c:pt>
                <c:pt idx="4">
                  <c:v>77268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48-4F9A-92DC-F3202FF7EA8F}"/>
            </c:ext>
          </c:extLst>
        </c:ser>
        <c:ser>
          <c:idx val="3"/>
          <c:order val="3"/>
          <c:tx>
            <c:strRef>
              <c:f>'Table 10.12'!$S$12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10.12'!$U$12:$Y$12</c:f>
              <c:numCache>
                <c:formatCode>#,##0</c:formatCode>
                <c:ptCount val="5"/>
                <c:pt idx="0">
                  <c:v>8264</c:v>
                </c:pt>
                <c:pt idx="1">
                  <c:v>8182</c:v>
                </c:pt>
                <c:pt idx="2">
                  <c:v>7963</c:v>
                </c:pt>
                <c:pt idx="3">
                  <c:v>8249</c:v>
                </c:pt>
                <c:pt idx="4">
                  <c:v>8470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48-4F9A-92DC-F3202FF7E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10.12'!$AA$15:$AA$33</c:f>
              <c:numCache>
                <c:formatCode>0.0%</c:formatCode>
                <c:ptCount val="19"/>
                <c:pt idx="0">
                  <c:v>6.4148918799132237E-3</c:v>
                </c:pt>
                <c:pt idx="1">
                  <c:v>5.2368844619655229E-3</c:v>
                </c:pt>
                <c:pt idx="2">
                  <c:v>6.4662110149525304E-2</c:v>
                </c:pt>
                <c:pt idx="3">
                  <c:v>7.2663229839744336E-3</c:v>
                </c:pt>
                <c:pt idx="4">
                  <c:v>5.6369404464764745E-2</c:v>
                </c:pt>
                <c:pt idx="5">
                  <c:v>3.9830646854370294E-2</c:v>
                </c:pt>
                <c:pt idx="6">
                  <c:v>9.9524131656908252E-2</c:v>
                </c:pt>
                <c:pt idx="7">
                  <c:v>7.4669341482189927E-2</c:v>
                </c:pt>
                <c:pt idx="8">
                  <c:v>3.6273297720963868E-2</c:v>
                </c:pt>
                <c:pt idx="9">
                  <c:v>1.3412955748909468E-2</c:v>
                </c:pt>
                <c:pt idx="10">
                  <c:v>3.6051692365112319E-2</c:v>
                </c:pt>
                <c:pt idx="11">
                  <c:v>1.4346030931442301E-2</c:v>
                </c:pt>
                <c:pt idx="12">
                  <c:v>6.1314702932188762E-2</c:v>
                </c:pt>
                <c:pt idx="13">
                  <c:v>8.5854580232802263E-2</c:v>
                </c:pt>
                <c:pt idx="14">
                  <c:v>6.7741258251883651E-2</c:v>
                </c:pt>
                <c:pt idx="15">
                  <c:v>8.2693788051972292E-2</c:v>
                </c:pt>
                <c:pt idx="16">
                  <c:v>0.11822062562690989</c:v>
                </c:pt>
                <c:pt idx="17">
                  <c:v>2.2172199024936435E-2</c:v>
                </c:pt>
                <c:pt idx="18">
                  <c:v>3.4757050549348016E-2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95-4C1E-8CF5-43E34BEDD9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95-4C1E-8CF5-43E34BEDD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10.12'!$Y$44:$Y$60</c:f>
              <c:numCache>
                <c:formatCode>#,##0</c:formatCode>
                <c:ptCount val="17"/>
                <c:pt idx="0">
                  <c:v>29</c:v>
                </c:pt>
                <c:pt idx="1">
                  <c:v>600</c:v>
                </c:pt>
                <c:pt idx="2">
                  <c:v>2155</c:v>
                </c:pt>
                <c:pt idx="3">
                  <c:v>4217</c:v>
                </c:pt>
                <c:pt idx="4">
                  <c:v>5794</c:v>
                </c:pt>
                <c:pt idx="5">
                  <c:v>5438</c:v>
                </c:pt>
                <c:pt idx="6">
                  <c:v>4693</c:v>
                </c:pt>
                <c:pt idx="7">
                  <c:v>4177</c:v>
                </c:pt>
                <c:pt idx="8">
                  <c:v>4324</c:v>
                </c:pt>
                <c:pt idx="9">
                  <c:v>3976</c:v>
                </c:pt>
                <c:pt idx="10">
                  <c:v>3403</c:v>
                </c:pt>
                <c:pt idx="11">
                  <c:v>2354</c:v>
                </c:pt>
                <c:pt idx="12">
                  <c:v>1282</c:v>
                </c:pt>
                <c:pt idx="13">
                  <c:v>582</c:v>
                </c:pt>
                <c:pt idx="14">
                  <c:v>220</c:v>
                </c:pt>
                <c:pt idx="15">
                  <c:v>128</c:v>
                </c:pt>
                <c:pt idx="16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AC-4B75-A082-3ED4718EF9CF}"/>
            </c:ext>
          </c:extLst>
        </c:ser>
        <c:ser>
          <c:idx val="1"/>
          <c:order val="1"/>
          <c:tx>
            <c:strRef>
              <c:f>'Table 10.12'!$S$62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10.12'!$Y$63:$Y$79</c:f>
              <c:numCache>
                <c:formatCode>#,##0</c:formatCode>
                <c:ptCount val="17"/>
                <c:pt idx="0">
                  <c:v>26</c:v>
                </c:pt>
                <c:pt idx="1">
                  <c:v>837</c:v>
                </c:pt>
                <c:pt idx="2">
                  <c:v>2506</c:v>
                </c:pt>
                <c:pt idx="3">
                  <c:v>4583</c:v>
                </c:pt>
                <c:pt idx="4">
                  <c:v>5606</c:v>
                </c:pt>
                <c:pt idx="5">
                  <c:v>4854</c:v>
                </c:pt>
                <c:pt idx="6">
                  <c:v>4047</c:v>
                </c:pt>
                <c:pt idx="7">
                  <c:v>3957</c:v>
                </c:pt>
                <c:pt idx="8">
                  <c:v>4354</c:v>
                </c:pt>
                <c:pt idx="9">
                  <c:v>3989</c:v>
                </c:pt>
                <c:pt idx="10">
                  <c:v>3475</c:v>
                </c:pt>
                <c:pt idx="11">
                  <c:v>2329</c:v>
                </c:pt>
                <c:pt idx="12">
                  <c:v>1026</c:v>
                </c:pt>
                <c:pt idx="13">
                  <c:v>360</c:v>
                </c:pt>
                <c:pt idx="14">
                  <c:v>164</c:v>
                </c:pt>
                <c:pt idx="15">
                  <c:v>92</c:v>
                </c:pt>
                <c:pt idx="16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AC-4B75-A082-3ED4718EF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10.12'!$Y$83:$Y$90</c:f>
              <c:numCache>
                <c:formatCode>#,##0</c:formatCode>
                <c:ptCount val="8"/>
                <c:pt idx="0">
                  <c:v>3786</c:v>
                </c:pt>
                <c:pt idx="1">
                  <c:v>5001</c:v>
                </c:pt>
                <c:pt idx="2">
                  <c:v>4734</c:v>
                </c:pt>
                <c:pt idx="3">
                  <c:v>2138</c:v>
                </c:pt>
                <c:pt idx="4">
                  <c:v>2102</c:v>
                </c:pt>
                <c:pt idx="5">
                  <c:v>1913</c:v>
                </c:pt>
                <c:pt idx="6">
                  <c:v>2215</c:v>
                </c:pt>
                <c:pt idx="7">
                  <c:v>3273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1-4015-A053-95E852FCA313}"/>
            </c:ext>
          </c:extLst>
        </c:ser>
        <c:ser>
          <c:idx val="1"/>
          <c:order val="1"/>
          <c:tx>
            <c:strRef>
              <c:f>'Table 10.12'!$S$92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10.12'!$Y$93:$Y$100</c:f>
              <c:numCache>
                <c:formatCode>#,##0</c:formatCode>
                <c:ptCount val="8"/>
                <c:pt idx="0">
                  <c:v>2688</c:v>
                </c:pt>
                <c:pt idx="1">
                  <c:v>6632</c:v>
                </c:pt>
                <c:pt idx="2">
                  <c:v>890</c:v>
                </c:pt>
                <c:pt idx="3">
                  <c:v>4127</c:v>
                </c:pt>
                <c:pt idx="4">
                  <c:v>6242</c:v>
                </c:pt>
                <c:pt idx="5">
                  <c:v>3201</c:v>
                </c:pt>
                <c:pt idx="6">
                  <c:v>223</c:v>
                </c:pt>
                <c:pt idx="7">
                  <c:v>1554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51-4015-A053-95E852FCA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10.12'!$U$8:$Y$8</c:f>
              <c:numCache>
                <c:formatCode>General</c:formatCode>
                <c:ptCount val="5"/>
                <c:pt idx="0">
                  <c:v>39057.160000000003</c:v>
                </c:pt>
                <c:pt idx="1">
                  <c:v>39381.089999999997</c:v>
                </c:pt>
                <c:pt idx="2">
                  <c:v>41209</c:v>
                </c:pt>
                <c:pt idx="3">
                  <c:v>42918.32</c:v>
                </c:pt>
                <c:pt idx="4">
                  <c:v>43354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8E-482F-933E-68DB963786E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8E-482F-933E-68DB96378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10.12'!$T$4:$Y$4</c:f>
              <c:numCache>
                <c:formatCode>#,##0</c:formatCode>
                <c:ptCount val="6"/>
                <c:pt idx="0">
                  <c:v>80193</c:v>
                </c:pt>
                <c:pt idx="1">
                  <c:v>81959</c:v>
                </c:pt>
                <c:pt idx="2">
                  <c:v>82433</c:v>
                </c:pt>
                <c:pt idx="3">
                  <c:v>81736</c:v>
                </c:pt>
                <c:pt idx="4">
                  <c:v>81820</c:v>
                </c:pt>
                <c:pt idx="5">
                  <c:v>85738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2F-45B6-98EB-A1A29FD1FC07}"/>
            </c:ext>
          </c:extLst>
        </c:ser>
        <c:ser>
          <c:idx val="1"/>
          <c:order val="1"/>
          <c:tx>
            <c:strRef>
              <c:f>'Table 10.12'!$S$7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10.12'!$T$7:$Y$7</c:f>
              <c:numCache>
                <c:formatCode>#,##0</c:formatCode>
                <c:ptCount val="6"/>
                <c:pt idx="0">
                  <c:v>58425</c:v>
                </c:pt>
                <c:pt idx="1">
                  <c:v>59171</c:v>
                </c:pt>
                <c:pt idx="2">
                  <c:v>59966</c:v>
                </c:pt>
                <c:pt idx="3">
                  <c:v>59839</c:v>
                </c:pt>
                <c:pt idx="4">
                  <c:v>60428</c:v>
                </c:pt>
                <c:pt idx="5">
                  <c:v>62033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2F-45B6-98EB-A1A29FD1FC07}"/>
            </c:ext>
          </c:extLst>
        </c:ser>
        <c:ser>
          <c:idx val="2"/>
          <c:order val="2"/>
          <c:tx>
            <c:strRef>
              <c:f>'Table 10.12'!$S$11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10.12'!$T$11:$Y$11</c:f>
              <c:numCache>
                <c:formatCode>#,##0</c:formatCode>
                <c:ptCount val="6"/>
                <c:pt idx="0">
                  <c:v>71786</c:v>
                </c:pt>
                <c:pt idx="1">
                  <c:v>73697</c:v>
                </c:pt>
                <c:pt idx="2">
                  <c:v>74249</c:v>
                </c:pt>
                <c:pt idx="3">
                  <c:v>73775</c:v>
                </c:pt>
                <c:pt idx="4">
                  <c:v>73574</c:v>
                </c:pt>
                <c:pt idx="5">
                  <c:v>77268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2F-45B6-98EB-A1A29FD1FC07}"/>
            </c:ext>
          </c:extLst>
        </c:ser>
        <c:ser>
          <c:idx val="3"/>
          <c:order val="3"/>
          <c:tx>
            <c:strRef>
              <c:f>'Table 10.12'!$S$12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10.12'!$T$12:$Y$12</c:f>
              <c:numCache>
                <c:formatCode>#,##0</c:formatCode>
                <c:ptCount val="6"/>
                <c:pt idx="0">
                  <c:v>8408</c:v>
                </c:pt>
                <c:pt idx="1">
                  <c:v>8264</c:v>
                </c:pt>
                <c:pt idx="2">
                  <c:v>8182</c:v>
                </c:pt>
                <c:pt idx="3">
                  <c:v>7963</c:v>
                </c:pt>
                <c:pt idx="4">
                  <c:v>8249</c:v>
                </c:pt>
                <c:pt idx="5">
                  <c:v>8470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2F-45B6-98EB-A1A29FD1F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10.12'!$AA$15:$AA$33</c:f>
              <c:numCache>
                <c:formatCode>0.0%</c:formatCode>
                <c:ptCount val="19"/>
                <c:pt idx="0">
                  <c:v>6.4148918799132237E-3</c:v>
                </c:pt>
                <c:pt idx="1">
                  <c:v>5.2368844619655229E-3</c:v>
                </c:pt>
                <c:pt idx="2">
                  <c:v>6.4662110149525304E-2</c:v>
                </c:pt>
                <c:pt idx="3">
                  <c:v>7.2663229839744336E-3</c:v>
                </c:pt>
                <c:pt idx="4">
                  <c:v>5.6369404464764745E-2</c:v>
                </c:pt>
                <c:pt idx="5">
                  <c:v>3.9830646854370294E-2</c:v>
                </c:pt>
                <c:pt idx="6">
                  <c:v>9.9524131656908252E-2</c:v>
                </c:pt>
                <c:pt idx="7">
                  <c:v>7.4669341482189927E-2</c:v>
                </c:pt>
                <c:pt idx="8">
                  <c:v>3.6273297720963868E-2</c:v>
                </c:pt>
                <c:pt idx="9">
                  <c:v>1.3412955748909468E-2</c:v>
                </c:pt>
                <c:pt idx="10">
                  <c:v>3.6051692365112319E-2</c:v>
                </c:pt>
                <c:pt idx="11">
                  <c:v>1.4346030931442301E-2</c:v>
                </c:pt>
                <c:pt idx="12">
                  <c:v>6.1314702932188762E-2</c:v>
                </c:pt>
                <c:pt idx="13">
                  <c:v>8.5854580232802263E-2</c:v>
                </c:pt>
                <c:pt idx="14">
                  <c:v>6.7741258251883651E-2</c:v>
                </c:pt>
                <c:pt idx="15">
                  <c:v>8.2693788051972292E-2</c:v>
                </c:pt>
                <c:pt idx="16">
                  <c:v>0.11822062562690989</c:v>
                </c:pt>
                <c:pt idx="17">
                  <c:v>2.2172199024936435E-2</c:v>
                </c:pt>
                <c:pt idx="18">
                  <c:v>3.4757050549348016E-2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BE-4EDA-9673-18643ADA35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BE-4EDA-9673-18643ADA3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10.12'!$Y$44:$Y$60</c:f>
              <c:numCache>
                <c:formatCode>#,##0</c:formatCode>
                <c:ptCount val="17"/>
                <c:pt idx="0">
                  <c:v>29</c:v>
                </c:pt>
                <c:pt idx="1">
                  <c:v>600</c:v>
                </c:pt>
                <c:pt idx="2">
                  <c:v>2155</c:v>
                </c:pt>
                <c:pt idx="3">
                  <c:v>4217</c:v>
                </c:pt>
                <c:pt idx="4">
                  <c:v>5794</c:v>
                </c:pt>
                <c:pt idx="5">
                  <c:v>5438</c:v>
                </c:pt>
                <c:pt idx="6">
                  <c:v>4693</c:v>
                </c:pt>
                <c:pt idx="7">
                  <c:v>4177</c:v>
                </c:pt>
                <c:pt idx="8">
                  <c:v>4324</c:v>
                </c:pt>
                <c:pt idx="9">
                  <c:v>3976</c:v>
                </c:pt>
                <c:pt idx="10">
                  <c:v>3403</c:v>
                </c:pt>
                <c:pt idx="11">
                  <c:v>2354</c:v>
                </c:pt>
                <c:pt idx="12">
                  <c:v>1282</c:v>
                </c:pt>
                <c:pt idx="13">
                  <c:v>582</c:v>
                </c:pt>
                <c:pt idx="14">
                  <c:v>220</c:v>
                </c:pt>
                <c:pt idx="15">
                  <c:v>128</c:v>
                </c:pt>
                <c:pt idx="16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C-4918-8955-F6EECE45B599}"/>
            </c:ext>
          </c:extLst>
        </c:ser>
        <c:ser>
          <c:idx val="1"/>
          <c:order val="1"/>
          <c:tx>
            <c:strRef>
              <c:f>'Table 10.12'!$S$62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10.12'!$Y$63:$Y$79</c:f>
              <c:numCache>
                <c:formatCode>#,##0</c:formatCode>
                <c:ptCount val="17"/>
                <c:pt idx="0">
                  <c:v>26</c:v>
                </c:pt>
                <c:pt idx="1">
                  <c:v>837</c:v>
                </c:pt>
                <c:pt idx="2">
                  <c:v>2506</c:v>
                </c:pt>
                <c:pt idx="3">
                  <c:v>4583</c:v>
                </c:pt>
                <c:pt idx="4">
                  <c:v>5606</c:v>
                </c:pt>
                <c:pt idx="5">
                  <c:v>4854</c:v>
                </c:pt>
                <c:pt idx="6">
                  <c:v>4047</c:v>
                </c:pt>
                <c:pt idx="7">
                  <c:v>3957</c:v>
                </c:pt>
                <c:pt idx="8">
                  <c:v>4354</c:v>
                </c:pt>
                <c:pt idx="9">
                  <c:v>3989</c:v>
                </c:pt>
                <c:pt idx="10">
                  <c:v>3475</c:v>
                </c:pt>
                <c:pt idx="11">
                  <c:v>2329</c:v>
                </c:pt>
                <c:pt idx="12">
                  <c:v>1026</c:v>
                </c:pt>
                <c:pt idx="13">
                  <c:v>360</c:v>
                </c:pt>
                <c:pt idx="14">
                  <c:v>164</c:v>
                </c:pt>
                <c:pt idx="15">
                  <c:v>92</c:v>
                </c:pt>
                <c:pt idx="16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C-4918-8955-F6EECE45B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10.12'!$Y$83:$Y$90</c:f>
              <c:numCache>
                <c:formatCode>#,##0</c:formatCode>
                <c:ptCount val="8"/>
                <c:pt idx="0">
                  <c:v>3786</c:v>
                </c:pt>
                <c:pt idx="1">
                  <c:v>5001</c:v>
                </c:pt>
                <c:pt idx="2">
                  <c:v>4734</c:v>
                </c:pt>
                <c:pt idx="3">
                  <c:v>2138</c:v>
                </c:pt>
                <c:pt idx="4">
                  <c:v>2102</c:v>
                </c:pt>
                <c:pt idx="5">
                  <c:v>1913</c:v>
                </c:pt>
                <c:pt idx="6">
                  <c:v>2215</c:v>
                </c:pt>
                <c:pt idx="7">
                  <c:v>3273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47-4701-BEE3-3153E5F2654A}"/>
            </c:ext>
          </c:extLst>
        </c:ser>
        <c:ser>
          <c:idx val="1"/>
          <c:order val="1"/>
          <c:tx>
            <c:strRef>
              <c:f>'Table 10.12'!$S$92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10.12'!$Y$93:$Y$100</c:f>
              <c:numCache>
                <c:formatCode>#,##0</c:formatCode>
                <c:ptCount val="8"/>
                <c:pt idx="0">
                  <c:v>2688</c:v>
                </c:pt>
                <c:pt idx="1">
                  <c:v>6632</c:v>
                </c:pt>
                <c:pt idx="2">
                  <c:v>890</c:v>
                </c:pt>
                <c:pt idx="3">
                  <c:v>4127</c:v>
                </c:pt>
                <c:pt idx="4">
                  <c:v>6242</c:v>
                </c:pt>
                <c:pt idx="5">
                  <c:v>3201</c:v>
                </c:pt>
                <c:pt idx="6">
                  <c:v>223</c:v>
                </c:pt>
                <c:pt idx="7">
                  <c:v>1554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47-4701-BEE3-3153E5F26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10.2'!$AA$15:$AA$33</c:f>
              <c:numCache>
                <c:formatCode>0.0%</c:formatCode>
                <c:ptCount val="19"/>
                <c:pt idx="0">
                  <c:v>2.7792570896019171E-2</c:v>
                </c:pt>
                <c:pt idx="1">
                  <c:v>9.186526427905739E-3</c:v>
                </c:pt>
                <c:pt idx="2">
                  <c:v>5.9046731460524561E-2</c:v>
                </c:pt>
                <c:pt idx="3">
                  <c:v>7.6887232059645854E-3</c:v>
                </c:pt>
                <c:pt idx="4">
                  <c:v>6.1176940487285315E-2</c:v>
                </c:pt>
                <c:pt idx="5">
                  <c:v>3.1653574757023031E-2</c:v>
                </c:pt>
                <c:pt idx="6">
                  <c:v>6.6935161762747969E-2</c:v>
                </c:pt>
                <c:pt idx="7">
                  <c:v>6.051125016642258E-2</c:v>
                </c:pt>
                <c:pt idx="8">
                  <c:v>2.3265876714152575E-2</c:v>
                </c:pt>
                <c:pt idx="9">
                  <c:v>1.2448409000133139E-2</c:v>
                </c:pt>
                <c:pt idx="10">
                  <c:v>3.0189056051125016E-2</c:v>
                </c:pt>
                <c:pt idx="11">
                  <c:v>1.5044601251497803E-2</c:v>
                </c:pt>
                <c:pt idx="12">
                  <c:v>7.7719344960724274E-2</c:v>
                </c:pt>
                <c:pt idx="13">
                  <c:v>5.8580748235920653E-2</c:v>
                </c:pt>
                <c:pt idx="14">
                  <c:v>6.9165224337638137E-2</c:v>
                </c:pt>
                <c:pt idx="15">
                  <c:v>0.11130342164824923</c:v>
                </c:pt>
                <c:pt idx="16">
                  <c:v>0.12222074291039808</c:v>
                </c:pt>
                <c:pt idx="17">
                  <c:v>2.0436692850485955E-2</c:v>
                </c:pt>
                <c:pt idx="18">
                  <c:v>3.2352549593928907E-2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F-4CF3-9B27-1E304D2AB2E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1F-4CF3-9B27-1E304D2AB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10.12'!$T$8:$Y$8</c:f>
              <c:numCache>
                <c:formatCode>General</c:formatCode>
                <c:ptCount val="6"/>
                <c:pt idx="0">
                  <c:v>37676.47</c:v>
                </c:pt>
                <c:pt idx="1">
                  <c:v>39057.160000000003</c:v>
                </c:pt>
                <c:pt idx="2">
                  <c:v>39381.089999999997</c:v>
                </c:pt>
                <c:pt idx="3">
                  <c:v>41209</c:v>
                </c:pt>
                <c:pt idx="4">
                  <c:v>42918.32</c:v>
                </c:pt>
                <c:pt idx="5">
                  <c:v>43354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87-4682-AB24-A8C1BA96911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87-4682-AB24-A8C1BA969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10.13'!$U$4:$Y$4</c:f>
              <c:numCache>
                <c:formatCode>#,##0</c:formatCode>
                <c:ptCount val="5"/>
                <c:pt idx="0">
                  <c:v>5789</c:v>
                </c:pt>
                <c:pt idx="1">
                  <c:v>6130</c:v>
                </c:pt>
                <c:pt idx="2">
                  <c:v>6090</c:v>
                </c:pt>
                <c:pt idx="3">
                  <c:v>5895</c:v>
                </c:pt>
                <c:pt idx="4">
                  <c:v>6652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A-4B5A-9544-8C1BB6501E58}"/>
            </c:ext>
          </c:extLst>
        </c:ser>
        <c:ser>
          <c:idx val="1"/>
          <c:order val="1"/>
          <c:tx>
            <c:strRef>
              <c:f>'Table 10.13'!$S$7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10.13'!$U$7:$Y$7</c:f>
              <c:numCache>
                <c:formatCode>#,##0</c:formatCode>
                <c:ptCount val="5"/>
                <c:pt idx="0">
                  <c:v>4072</c:v>
                </c:pt>
                <c:pt idx="1">
                  <c:v>4205</c:v>
                </c:pt>
                <c:pt idx="2">
                  <c:v>4237</c:v>
                </c:pt>
                <c:pt idx="3">
                  <c:v>4126</c:v>
                </c:pt>
                <c:pt idx="4">
                  <c:v>4578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6A-4B5A-9544-8C1BB6501E58}"/>
            </c:ext>
          </c:extLst>
        </c:ser>
        <c:ser>
          <c:idx val="2"/>
          <c:order val="2"/>
          <c:tx>
            <c:strRef>
              <c:f>'Table 10.13'!$S$11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10.13'!$U$11:$Y$11</c:f>
              <c:numCache>
                <c:formatCode>#,##0</c:formatCode>
                <c:ptCount val="5"/>
                <c:pt idx="0">
                  <c:v>4577</c:v>
                </c:pt>
                <c:pt idx="1">
                  <c:v>4927</c:v>
                </c:pt>
                <c:pt idx="2">
                  <c:v>4899</c:v>
                </c:pt>
                <c:pt idx="3">
                  <c:v>4811</c:v>
                </c:pt>
                <c:pt idx="4">
                  <c:v>5326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6A-4B5A-9544-8C1BB6501E58}"/>
            </c:ext>
          </c:extLst>
        </c:ser>
        <c:ser>
          <c:idx val="3"/>
          <c:order val="3"/>
          <c:tx>
            <c:strRef>
              <c:f>'Table 10.13'!$S$12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10.13'!$U$12:$Y$12</c:f>
              <c:numCache>
                <c:formatCode>#,##0</c:formatCode>
                <c:ptCount val="5"/>
                <c:pt idx="0">
                  <c:v>1211</c:v>
                </c:pt>
                <c:pt idx="1">
                  <c:v>1202</c:v>
                </c:pt>
                <c:pt idx="2">
                  <c:v>1191</c:v>
                </c:pt>
                <c:pt idx="3">
                  <c:v>1088</c:v>
                </c:pt>
                <c:pt idx="4">
                  <c:v>1326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6A-4B5A-9544-8C1BB6501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10.13'!$AA$15:$AA$33</c:f>
              <c:numCache>
                <c:formatCode>0.0%</c:formatCode>
                <c:ptCount val="19"/>
                <c:pt idx="0">
                  <c:v>0.10357787131689718</c:v>
                </c:pt>
                <c:pt idx="1">
                  <c:v>1.1575466025255563E-2</c:v>
                </c:pt>
                <c:pt idx="2">
                  <c:v>0.10463018641010223</c:v>
                </c:pt>
                <c:pt idx="3">
                  <c:v>7.065544197233915E-3</c:v>
                </c:pt>
                <c:pt idx="4">
                  <c:v>4.9308478653036683E-2</c:v>
                </c:pt>
                <c:pt idx="5">
                  <c:v>2.3000601322910402E-2</c:v>
                </c:pt>
                <c:pt idx="6">
                  <c:v>7.5917017438364404E-2</c:v>
                </c:pt>
                <c:pt idx="7">
                  <c:v>5.3367408298256161E-2</c:v>
                </c:pt>
                <c:pt idx="8">
                  <c:v>3.487672880336741E-2</c:v>
                </c:pt>
                <c:pt idx="9">
                  <c:v>2.5556223692122671E-3</c:v>
                </c:pt>
                <c:pt idx="10">
                  <c:v>2.4654239326518342E-2</c:v>
                </c:pt>
                <c:pt idx="11">
                  <c:v>2.179795550210463E-2</c:v>
                </c:pt>
                <c:pt idx="12">
                  <c:v>3.6530366806975342E-2</c:v>
                </c:pt>
                <c:pt idx="13">
                  <c:v>4.9458809380637403E-2</c:v>
                </c:pt>
                <c:pt idx="14">
                  <c:v>4.0288634996993387E-2</c:v>
                </c:pt>
                <c:pt idx="15">
                  <c:v>7.1557426337943472E-2</c:v>
                </c:pt>
                <c:pt idx="16">
                  <c:v>7.8622970535177389E-2</c:v>
                </c:pt>
                <c:pt idx="17">
                  <c:v>6.9152134696331934E-3</c:v>
                </c:pt>
                <c:pt idx="18">
                  <c:v>3.5478051713770296E-2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66-4803-B526-60CB824E548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66-4803-B526-60CB824E5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10.13'!$Y$44:$Y$60</c:f>
              <c:numCache>
                <c:formatCode>#,##0</c:formatCode>
                <c:ptCount val="17"/>
                <c:pt idx="0">
                  <c:v>0</c:v>
                </c:pt>
                <c:pt idx="1">
                  <c:v>85</c:v>
                </c:pt>
                <c:pt idx="2">
                  <c:v>181</c:v>
                </c:pt>
                <c:pt idx="3">
                  <c:v>263</c:v>
                </c:pt>
                <c:pt idx="4">
                  <c:v>324</c:v>
                </c:pt>
                <c:pt idx="5">
                  <c:v>314</c:v>
                </c:pt>
                <c:pt idx="6">
                  <c:v>248</c:v>
                </c:pt>
                <c:pt idx="7">
                  <c:v>246</c:v>
                </c:pt>
                <c:pt idx="8">
                  <c:v>310</c:v>
                </c:pt>
                <c:pt idx="9">
                  <c:v>371</c:v>
                </c:pt>
                <c:pt idx="10">
                  <c:v>334</c:v>
                </c:pt>
                <c:pt idx="11">
                  <c:v>321</c:v>
                </c:pt>
                <c:pt idx="12">
                  <c:v>192</c:v>
                </c:pt>
                <c:pt idx="13">
                  <c:v>105</c:v>
                </c:pt>
                <c:pt idx="14">
                  <c:v>45</c:v>
                </c:pt>
                <c:pt idx="15">
                  <c:v>16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2-44C2-A0A2-FEE50D05EAAE}"/>
            </c:ext>
          </c:extLst>
        </c:ser>
        <c:ser>
          <c:idx val="1"/>
          <c:order val="1"/>
          <c:tx>
            <c:strRef>
              <c:f>'Table 10.13'!$S$62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10.13'!$Y$63:$Y$79</c:f>
              <c:numCache>
                <c:formatCode>#,##0</c:formatCode>
                <c:ptCount val="17"/>
                <c:pt idx="0">
                  <c:v>4</c:v>
                </c:pt>
                <c:pt idx="1">
                  <c:v>78</c:v>
                </c:pt>
                <c:pt idx="2">
                  <c:v>207</c:v>
                </c:pt>
                <c:pt idx="3">
                  <c:v>232</c:v>
                </c:pt>
                <c:pt idx="4">
                  <c:v>306</c:v>
                </c:pt>
                <c:pt idx="5">
                  <c:v>283</c:v>
                </c:pt>
                <c:pt idx="6">
                  <c:v>256</c:v>
                </c:pt>
                <c:pt idx="7">
                  <c:v>302</c:v>
                </c:pt>
                <c:pt idx="8">
                  <c:v>363</c:v>
                </c:pt>
                <c:pt idx="9">
                  <c:v>328</c:v>
                </c:pt>
                <c:pt idx="10">
                  <c:v>389</c:v>
                </c:pt>
                <c:pt idx="11">
                  <c:v>263</c:v>
                </c:pt>
                <c:pt idx="12">
                  <c:v>149</c:v>
                </c:pt>
                <c:pt idx="13">
                  <c:v>61</c:v>
                </c:pt>
                <c:pt idx="14">
                  <c:v>33</c:v>
                </c:pt>
                <c:pt idx="15">
                  <c:v>15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2-44C2-A0A2-FEE50D05E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10.13'!$Y$83:$Y$90</c:f>
              <c:numCache>
                <c:formatCode>#,##0</c:formatCode>
                <c:ptCount val="8"/>
                <c:pt idx="0">
                  <c:v>247</c:v>
                </c:pt>
                <c:pt idx="1">
                  <c:v>195</c:v>
                </c:pt>
                <c:pt idx="2">
                  <c:v>348</c:v>
                </c:pt>
                <c:pt idx="3">
                  <c:v>61</c:v>
                </c:pt>
                <c:pt idx="4">
                  <c:v>65</c:v>
                </c:pt>
                <c:pt idx="5">
                  <c:v>91</c:v>
                </c:pt>
                <c:pt idx="6">
                  <c:v>246</c:v>
                </c:pt>
                <c:pt idx="7">
                  <c:v>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B1-4121-A875-5B681785289B}"/>
            </c:ext>
          </c:extLst>
        </c:ser>
        <c:ser>
          <c:idx val="1"/>
          <c:order val="1"/>
          <c:tx>
            <c:strRef>
              <c:f>'Table 10.13'!$S$92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10.13'!$Y$93:$Y$100</c:f>
              <c:numCache>
                <c:formatCode>#,##0</c:formatCode>
                <c:ptCount val="8"/>
                <c:pt idx="0">
                  <c:v>133</c:v>
                </c:pt>
                <c:pt idx="1">
                  <c:v>393</c:v>
                </c:pt>
                <c:pt idx="2">
                  <c:v>68</c:v>
                </c:pt>
                <c:pt idx="3">
                  <c:v>339</c:v>
                </c:pt>
                <c:pt idx="4">
                  <c:v>346</c:v>
                </c:pt>
                <c:pt idx="5">
                  <c:v>214</c:v>
                </c:pt>
                <c:pt idx="6">
                  <c:v>21</c:v>
                </c:pt>
                <c:pt idx="7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B1-4121-A875-5B6817852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10.13'!$U$8:$Y$8</c:f>
              <c:numCache>
                <c:formatCode>General</c:formatCode>
                <c:ptCount val="5"/>
                <c:pt idx="0">
                  <c:v>32927</c:v>
                </c:pt>
                <c:pt idx="1">
                  <c:v>32088.41</c:v>
                </c:pt>
                <c:pt idx="2">
                  <c:v>33302.800000000003</c:v>
                </c:pt>
                <c:pt idx="3">
                  <c:v>33690.22</c:v>
                </c:pt>
                <c:pt idx="4">
                  <c:v>33739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BF-4275-B44B-11FF0CA56E8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BF-4275-B44B-11FF0CA56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10.13'!$T$4:$Y$4</c:f>
              <c:numCache>
                <c:formatCode>#,##0</c:formatCode>
                <c:ptCount val="6"/>
                <c:pt idx="0">
                  <c:v>5732</c:v>
                </c:pt>
                <c:pt idx="1">
                  <c:v>5789</c:v>
                </c:pt>
                <c:pt idx="2">
                  <c:v>6130</c:v>
                </c:pt>
                <c:pt idx="3">
                  <c:v>6090</c:v>
                </c:pt>
                <c:pt idx="4">
                  <c:v>5895</c:v>
                </c:pt>
                <c:pt idx="5">
                  <c:v>6652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F5-4F70-9AE4-515BBD74CD31}"/>
            </c:ext>
          </c:extLst>
        </c:ser>
        <c:ser>
          <c:idx val="1"/>
          <c:order val="1"/>
          <c:tx>
            <c:strRef>
              <c:f>'Table 10.13'!$S$7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10.13'!$T$7:$Y$7</c:f>
              <c:numCache>
                <c:formatCode>#,##0</c:formatCode>
                <c:ptCount val="6"/>
                <c:pt idx="0">
                  <c:v>3989</c:v>
                </c:pt>
                <c:pt idx="1">
                  <c:v>4072</c:v>
                </c:pt>
                <c:pt idx="2">
                  <c:v>4205</c:v>
                </c:pt>
                <c:pt idx="3">
                  <c:v>4237</c:v>
                </c:pt>
                <c:pt idx="4">
                  <c:v>4126</c:v>
                </c:pt>
                <c:pt idx="5">
                  <c:v>4578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F5-4F70-9AE4-515BBD74CD31}"/>
            </c:ext>
          </c:extLst>
        </c:ser>
        <c:ser>
          <c:idx val="2"/>
          <c:order val="2"/>
          <c:tx>
            <c:strRef>
              <c:f>'Table 10.13'!$S$11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10.13'!$T$11:$Y$11</c:f>
              <c:numCache>
                <c:formatCode>#,##0</c:formatCode>
                <c:ptCount val="6"/>
                <c:pt idx="0">
                  <c:v>4532</c:v>
                </c:pt>
                <c:pt idx="1">
                  <c:v>4577</c:v>
                </c:pt>
                <c:pt idx="2">
                  <c:v>4927</c:v>
                </c:pt>
                <c:pt idx="3">
                  <c:v>4899</c:v>
                </c:pt>
                <c:pt idx="4">
                  <c:v>4811</c:v>
                </c:pt>
                <c:pt idx="5">
                  <c:v>5326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F5-4F70-9AE4-515BBD74CD31}"/>
            </c:ext>
          </c:extLst>
        </c:ser>
        <c:ser>
          <c:idx val="3"/>
          <c:order val="3"/>
          <c:tx>
            <c:strRef>
              <c:f>'Table 10.13'!$S$12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10.13'!$T$12:$Y$12</c:f>
              <c:numCache>
                <c:formatCode>#,##0</c:formatCode>
                <c:ptCount val="6"/>
                <c:pt idx="0">
                  <c:v>1200</c:v>
                </c:pt>
                <c:pt idx="1">
                  <c:v>1211</c:v>
                </c:pt>
                <c:pt idx="2">
                  <c:v>1202</c:v>
                </c:pt>
                <c:pt idx="3">
                  <c:v>1191</c:v>
                </c:pt>
                <c:pt idx="4">
                  <c:v>1088</c:v>
                </c:pt>
                <c:pt idx="5">
                  <c:v>1326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F5-4F70-9AE4-515BBD74C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10.13'!$AA$15:$AA$33</c:f>
              <c:numCache>
                <c:formatCode>0.0%</c:formatCode>
                <c:ptCount val="19"/>
                <c:pt idx="0">
                  <c:v>0.10357787131689718</c:v>
                </c:pt>
                <c:pt idx="1">
                  <c:v>1.1575466025255563E-2</c:v>
                </c:pt>
                <c:pt idx="2">
                  <c:v>0.10463018641010223</c:v>
                </c:pt>
                <c:pt idx="3">
                  <c:v>7.065544197233915E-3</c:v>
                </c:pt>
                <c:pt idx="4">
                  <c:v>4.9308478653036683E-2</c:v>
                </c:pt>
                <c:pt idx="5">
                  <c:v>2.3000601322910402E-2</c:v>
                </c:pt>
                <c:pt idx="6">
                  <c:v>7.5917017438364404E-2</c:v>
                </c:pt>
                <c:pt idx="7">
                  <c:v>5.3367408298256161E-2</c:v>
                </c:pt>
                <c:pt idx="8">
                  <c:v>3.487672880336741E-2</c:v>
                </c:pt>
                <c:pt idx="9">
                  <c:v>2.5556223692122671E-3</c:v>
                </c:pt>
                <c:pt idx="10">
                  <c:v>2.4654239326518342E-2</c:v>
                </c:pt>
                <c:pt idx="11">
                  <c:v>2.179795550210463E-2</c:v>
                </c:pt>
                <c:pt idx="12">
                  <c:v>3.6530366806975342E-2</c:v>
                </c:pt>
                <c:pt idx="13">
                  <c:v>4.9458809380637403E-2</c:v>
                </c:pt>
                <c:pt idx="14">
                  <c:v>4.0288634996993387E-2</c:v>
                </c:pt>
                <c:pt idx="15">
                  <c:v>7.1557426337943472E-2</c:v>
                </c:pt>
                <c:pt idx="16">
                  <c:v>7.8622970535177389E-2</c:v>
                </c:pt>
                <c:pt idx="17">
                  <c:v>6.9152134696331934E-3</c:v>
                </c:pt>
                <c:pt idx="18">
                  <c:v>3.5478051713770296E-2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30-4541-8762-7F015B41477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30-4541-8762-7F015B414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10.13'!$Y$44:$Y$60</c:f>
              <c:numCache>
                <c:formatCode>#,##0</c:formatCode>
                <c:ptCount val="17"/>
                <c:pt idx="0">
                  <c:v>0</c:v>
                </c:pt>
                <c:pt idx="1">
                  <c:v>85</c:v>
                </c:pt>
                <c:pt idx="2">
                  <c:v>181</c:v>
                </c:pt>
                <c:pt idx="3">
                  <c:v>263</c:v>
                </c:pt>
                <c:pt idx="4">
                  <c:v>324</c:v>
                </c:pt>
                <c:pt idx="5">
                  <c:v>314</c:v>
                </c:pt>
                <c:pt idx="6">
                  <c:v>248</c:v>
                </c:pt>
                <c:pt idx="7">
                  <c:v>246</c:v>
                </c:pt>
                <c:pt idx="8">
                  <c:v>310</c:v>
                </c:pt>
                <c:pt idx="9">
                  <c:v>371</c:v>
                </c:pt>
                <c:pt idx="10">
                  <c:v>334</c:v>
                </c:pt>
                <c:pt idx="11">
                  <c:v>321</c:v>
                </c:pt>
                <c:pt idx="12">
                  <c:v>192</c:v>
                </c:pt>
                <c:pt idx="13">
                  <c:v>105</c:v>
                </c:pt>
                <c:pt idx="14">
                  <c:v>45</c:v>
                </c:pt>
                <c:pt idx="15">
                  <c:v>16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36-4080-ABB6-33BAF3BB9C56}"/>
            </c:ext>
          </c:extLst>
        </c:ser>
        <c:ser>
          <c:idx val="1"/>
          <c:order val="1"/>
          <c:tx>
            <c:strRef>
              <c:f>'Table 10.13'!$S$62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10.13'!$Y$63:$Y$79</c:f>
              <c:numCache>
                <c:formatCode>#,##0</c:formatCode>
                <c:ptCount val="17"/>
                <c:pt idx="0">
                  <c:v>4</c:v>
                </c:pt>
                <c:pt idx="1">
                  <c:v>78</c:v>
                </c:pt>
                <c:pt idx="2">
                  <c:v>207</c:v>
                </c:pt>
                <c:pt idx="3">
                  <c:v>232</c:v>
                </c:pt>
                <c:pt idx="4">
                  <c:v>306</c:v>
                </c:pt>
                <c:pt idx="5">
                  <c:v>283</c:v>
                </c:pt>
                <c:pt idx="6">
                  <c:v>256</c:v>
                </c:pt>
                <c:pt idx="7">
                  <c:v>302</c:v>
                </c:pt>
                <c:pt idx="8">
                  <c:v>363</c:v>
                </c:pt>
                <c:pt idx="9">
                  <c:v>328</c:v>
                </c:pt>
                <c:pt idx="10">
                  <c:v>389</c:v>
                </c:pt>
                <c:pt idx="11">
                  <c:v>263</c:v>
                </c:pt>
                <c:pt idx="12">
                  <c:v>149</c:v>
                </c:pt>
                <c:pt idx="13">
                  <c:v>61</c:v>
                </c:pt>
                <c:pt idx="14">
                  <c:v>33</c:v>
                </c:pt>
                <c:pt idx="15">
                  <c:v>15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36-4080-ABB6-33BAF3BB9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10.13'!$Y$83:$Y$90</c:f>
              <c:numCache>
                <c:formatCode>#,##0</c:formatCode>
                <c:ptCount val="8"/>
                <c:pt idx="0">
                  <c:v>247</c:v>
                </c:pt>
                <c:pt idx="1">
                  <c:v>195</c:v>
                </c:pt>
                <c:pt idx="2">
                  <c:v>348</c:v>
                </c:pt>
                <c:pt idx="3">
                  <c:v>61</c:v>
                </c:pt>
                <c:pt idx="4">
                  <c:v>65</c:v>
                </c:pt>
                <c:pt idx="5">
                  <c:v>91</c:v>
                </c:pt>
                <c:pt idx="6">
                  <c:v>246</c:v>
                </c:pt>
                <c:pt idx="7">
                  <c:v>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4-4737-A0A4-48680A64B40F}"/>
            </c:ext>
          </c:extLst>
        </c:ser>
        <c:ser>
          <c:idx val="1"/>
          <c:order val="1"/>
          <c:tx>
            <c:strRef>
              <c:f>'Table 10.13'!$S$92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10.13'!$Y$93:$Y$100</c:f>
              <c:numCache>
                <c:formatCode>#,##0</c:formatCode>
                <c:ptCount val="8"/>
                <c:pt idx="0">
                  <c:v>133</c:v>
                </c:pt>
                <c:pt idx="1">
                  <c:v>393</c:v>
                </c:pt>
                <c:pt idx="2">
                  <c:v>68</c:v>
                </c:pt>
                <c:pt idx="3">
                  <c:v>339</c:v>
                </c:pt>
                <c:pt idx="4">
                  <c:v>346</c:v>
                </c:pt>
                <c:pt idx="5">
                  <c:v>214</c:v>
                </c:pt>
                <c:pt idx="6">
                  <c:v>21</c:v>
                </c:pt>
                <c:pt idx="7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84-4737-A0A4-48680A64B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10.2'!$Y$44:$Y$60</c:f>
              <c:numCache>
                <c:formatCode>#,##0</c:formatCode>
                <c:ptCount val="17"/>
                <c:pt idx="0">
                  <c:v>10</c:v>
                </c:pt>
                <c:pt idx="1">
                  <c:v>262</c:v>
                </c:pt>
                <c:pt idx="2">
                  <c:v>905</c:v>
                </c:pt>
                <c:pt idx="3">
                  <c:v>1252</c:v>
                </c:pt>
                <c:pt idx="4">
                  <c:v>1279</c:v>
                </c:pt>
                <c:pt idx="5">
                  <c:v>1063</c:v>
                </c:pt>
                <c:pt idx="6">
                  <c:v>1267</c:v>
                </c:pt>
                <c:pt idx="7">
                  <c:v>1478</c:v>
                </c:pt>
                <c:pt idx="8">
                  <c:v>1820</c:v>
                </c:pt>
                <c:pt idx="9">
                  <c:v>1607</c:v>
                </c:pt>
                <c:pt idx="10">
                  <c:v>1616</c:v>
                </c:pt>
                <c:pt idx="11">
                  <c:v>1206</c:v>
                </c:pt>
                <c:pt idx="12">
                  <c:v>783</c:v>
                </c:pt>
                <c:pt idx="13">
                  <c:v>344</c:v>
                </c:pt>
                <c:pt idx="14">
                  <c:v>125</c:v>
                </c:pt>
                <c:pt idx="15">
                  <c:v>31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7-4AC5-8A85-87C4994F8C2E}"/>
            </c:ext>
          </c:extLst>
        </c:ser>
        <c:ser>
          <c:idx val="1"/>
          <c:order val="1"/>
          <c:tx>
            <c:strRef>
              <c:f>'Table 10.2'!$S$62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10.2'!$Y$63:$Y$79</c:f>
              <c:numCache>
                <c:formatCode>#,##0</c:formatCode>
                <c:ptCount val="17"/>
                <c:pt idx="0">
                  <c:v>17</c:v>
                </c:pt>
                <c:pt idx="1">
                  <c:v>304</c:v>
                </c:pt>
                <c:pt idx="2">
                  <c:v>868</c:v>
                </c:pt>
                <c:pt idx="3">
                  <c:v>1309</c:v>
                </c:pt>
                <c:pt idx="4">
                  <c:v>1134</c:v>
                </c:pt>
                <c:pt idx="5">
                  <c:v>1152</c:v>
                </c:pt>
                <c:pt idx="6">
                  <c:v>1253</c:v>
                </c:pt>
                <c:pt idx="7">
                  <c:v>1653</c:v>
                </c:pt>
                <c:pt idx="8">
                  <c:v>1884</c:v>
                </c:pt>
                <c:pt idx="9">
                  <c:v>1685</c:v>
                </c:pt>
                <c:pt idx="10">
                  <c:v>1593</c:v>
                </c:pt>
                <c:pt idx="11">
                  <c:v>1173</c:v>
                </c:pt>
                <c:pt idx="12">
                  <c:v>599</c:v>
                </c:pt>
                <c:pt idx="13">
                  <c:v>228</c:v>
                </c:pt>
                <c:pt idx="14">
                  <c:v>54</c:v>
                </c:pt>
                <c:pt idx="15">
                  <c:v>26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7-4AC5-8A85-87C4994F8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10.13'!$T$8:$Y$8</c:f>
              <c:numCache>
                <c:formatCode>General</c:formatCode>
                <c:ptCount val="6"/>
                <c:pt idx="0">
                  <c:v>30019.5</c:v>
                </c:pt>
                <c:pt idx="1">
                  <c:v>32927</c:v>
                </c:pt>
                <c:pt idx="2">
                  <c:v>32088.41</c:v>
                </c:pt>
                <c:pt idx="3">
                  <c:v>33302.800000000003</c:v>
                </c:pt>
                <c:pt idx="4">
                  <c:v>33690.22</c:v>
                </c:pt>
                <c:pt idx="5">
                  <c:v>33739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A-491F-B930-DED2F4CE814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EA-491F-B930-DED2F4CE8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10.14'!$U$4:$Y$4</c:f>
              <c:numCache>
                <c:formatCode>#,##0</c:formatCode>
                <c:ptCount val="5"/>
                <c:pt idx="0">
                  <c:v>1116</c:v>
                </c:pt>
                <c:pt idx="1">
                  <c:v>1113</c:v>
                </c:pt>
                <c:pt idx="2">
                  <c:v>1095</c:v>
                </c:pt>
                <c:pt idx="3">
                  <c:v>959</c:v>
                </c:pt>
                <c:pt idx="4">
                  <c:v>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6E-4EF0-B645-8B5F15055A4B}"/>
            </c:ext>
          </c:extLst>
        </c:ser>
        <c:ser>
          <c:idx val="1"/>
          <c:order val="1"/>
          <c:tx>
            <c:strRef>
              <c:f>'Table 10.14'!$S$7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10.14'!$U$7:$Y$7</c:f>
              <c:numCache>
                <c:formatCode>#,##0</c:formatCode>
                <c:ptCount val="5"/>
                <c:pt idx="0">
                  <c:v>760</c:v>
                </c:pt>
                <c:pt idx="1">
                  <c:v>783</c:v>
                </c:pt>
                <c:pt idx="2">
                  <c:v>774</c:v>
                </c:pt>
                <c:pt idx="3">
                  <c:v>684</c:v>
                </c:pt>
                <c:pt idx="4">
                  <c:v>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6E-4EF0-B645-8B5F15055A4B}"/>
            </c:ext>
          </c:extLst>
        </c:ser>
        <c:ser>
          <c:idx val="2"/>
          <c:order val="2"/>
          <c:tx>
            <c:strRef>
              <c:f>'Table 10.14'!$S$11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10.14'!$U$11:$Y$11</c:f>
              <c:numCache>
                <c:formatCode>#,##0</c:formatCode>
                <c:ptCount val="5"/>
                <c:pt idx="0">
                  <c:v>813</c:v>
                </c:pt>
                <c:pt idx="1">
                  <c:v>798</c:v>
                </c:pt>
                <c:pt idx="2">
                  <c:v>761</c:v>
                </c:pt>
                <c:pt idx="3">
                  <c:v>720</c:v>
                </c:pt>
                <c:pt idx="4">
                  <c:v>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6E-4EF0-B645-8B5F15055A4B}"/>
            </c:ext>
          </c:extLst>
        </c:ser>
        <c:ser>
          <c:idx val="3"/>
          <c:order val="3"/>
          <c:tx>
            <c:strRef>
              <c:f>'Table 10.14'!$S$12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10.14'!$U$12:$Y$12</c:f>
              <c:numCache>
                <c:formatCode>#,##0</c:formatCode>
                <c:ptCount val="5"/>
                <c:pt idx="0">
                  <c:v>306</c:v>
                </c:pt>
                <c:pt idx="1">
                  <c:v>317</c:v>
                </c:pt>
                <c:pt idx="2">
                  <c:v>332</c:v>
                </c:pt>
                <c:pt idx="3">
                  <c:v>246</c:v>
                </c:pt>
                <c:pt idx="4">
                  <c:v>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6E-4EF0-B645-8B5F15055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10.14'!$AA$15:$AA$33</c:f>
              <c:numCache>
                <c:formatCode>0.0%</c:formatCode>
                <c:ptCount val="19"/>
                <c:pt idx="0">
                  <c:v>0.18739770867430441</c:v>
                </c:pt>
                <c:pt idx="1">
                  <c:v>7.3649754500818331E-3</c:v>
                </c:pt>
                <c:pt idx="2">
                  <c:v>1.8003273322422259E-2</c:v>
                </c:pt>
                <c:pt idx="3">
                  <c:v>1.1456628477905073E-2</c:v>
                </c:pt>
                <c:pt idx="4">
                  <c:v>2.2913256955810146E-2</c:v>
                </c:pt>
                <c:pt idx="5">
                  <c:v>1.3093289689034371E-2</c:v>
                </c:pt>
                <c:pt idx="6">
                  <c:v>8.2651391162029464E-2</c:v>
                </c:pt>
                <c:pt idx="7">
                  <c:v>4.0098199672667756E-2</c:v>
                </c:pt>
                <c:pt idx="8">
                  <c:v>6.0556464811783964E-2</c:v>
                </c:pt>
                <c:pt idx="9">
                  <c:v>5.7283142389525366E-3</c:v>
                </c:pt>
                <c:pt idx="10">
                  <c:v>1.718494271685761E-2</c:v>
                </c:pt>
                <c:pt idx="11">
                  <c:v>4.9099836333878887E-3</c:v>
                </c:pt>
                <c:pt idx="12">
                  <c:v>1.6366612111292964E-2</c:v>
                </c:pt>
                <c:pt idx="13">
                  <c:v>2.9459901800327332E-2</c:v>
                </c:pt>
                <c:pt idx="14">
                  <c:v>3.5188216039279872E-2</c:v>
                </c:pt>
                <c:pt idx="15">
                  <c:v>8.1014729950900158E-2</c:v>
                </c:pt>
                <c:pt idx="16">
                  <c:v>7.7741407528641573E-2</c:v>
                </c:pt>
                <c:pt idx="17">
                  <c:v>3.2733224222585926E-3</c:v>
                </c:pt>
                <c:pt idx="18">
                  <c:v>4.3371522094926347E-2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13-443D-92D8-A47F56482E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13-443D-92D8-A47F56482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10.14'!$Y$44:$Y$60</c:f>
              <c:numCache>
                <c:formatCode>#,##0</c:formatCode>
                <c:ptCount val="17"/>
                <c:pt idx="0">
                  <c:v>6</c:v>
                </c:pt>
                <c:pt idx="1">
                  <c:v>32</c:v>
                </c:pt>
                <c:pt idx="2">
                  <c:v>33</c:v>
                </c:pt>
                <c:pt idx="3">
                  <c:v>43</c:v>
                </c:pt>
                <c:pt idx="4">
                  <c:v>74</c:v>
                </c:pt>
                <c:pt idx="5">
                  <c:v>49</c:v>
                </c:pt>
                <c:pt idx="6">
                  <c:v>65</c:v>
                </c:pt>
                <c:pt idx="7">
                  <c:v>29</c:v>
                </c:pt>
                <c:pt idx="8">
                  <c:v>46</c:v>
                </c:pt>
                <c:pt idx="9">
                  <c:v>64</c:v>
                </c:pt>
                <c:pt idx="10">
                  <c:v>74</c:v>
                </c:pt>
                <c:pt idx="11">
                  <c:v>54</c:v>
                </c:pt>
                <c:pt idx="12">
                  <c:v>25</c:v>
                </c:pt>
                <c:pt idx="13">
                  <c:v>14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DD-4251-BD6D-AE4307AACCD5}"/>
            </c:ext>
          </c:extLst>
        </c:ser>
        <c:ser>
          <c:idx val="1"/>
          <c:order val="1"/>
          <c:tx>
            <c:strRef>
              <c:f>'Table 10.14'!$S$62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10.14'!$Y$63:$Y$79</c:f>
              <c:numCache>
                <c:formatCode>#,##0</c:formatCode>
                <c:ptCount val="17"/>
                <c:pt idx="0">
                  <c:v>4</c:v>
                </c:pt>
                <c:pt idx="1">
                  <c:v>22</c:v>
                </c:pt>
                <c:pt idx="2">
                  <c:v>58</c:v>
                </c:pt>
                <c:pt idx="3">
                  <c:v>61</c:v>
                </c:pt>
                <c:pt idx="4">
                  <c:v>61</c:v>
                </c:pt>
                <c:pt idx="5">
                  <c:v>44</c:v>
                </c:pt>
                <c:pt idx="6">
                  <c:v>41</c:v>
                </c:pt>
                <c:pt idx="7">
                  <c:v>67</c:v>
                </c:pt>
                <c:pt idx="8">
                  <c:v>62</c:v>
                </c:pt>
                <c:pt idx="9">
                  <c:v>65</c:v>
                </c:pt>
                <c:pt idx="10">
                  <c:v>46</c:v>
                </c:pt>
                <c:pt idx="11">
                  <c:v>34</c:v>
                </c:pt>
                <c:pt idx="12">
                  <c:v>25</c:v>
                </c:pt>
                <c:pt idx="13">
                  <c:v>12</c:v>
                </c:pt>
                <c:pt idx="14">
                  <c:v>0</c:v>
                </c:pt>
                <c:pt idx="15">
                  <c:v>4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DD-4251-BD6D-AE4307AAC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10.14'!$Y$83:$Y$90</c:f>
              <c:numCache>
                <c:formatCode>#,##0</c:formatCode>
                <c:ptCount val="8"/>
                <c:pt idx="0">
                  <c:v>39</c:v>
                </c:pt>
                <c:pt idx="1">
                  <c:v>14</c:v>
                </c:pt>
                <c:pt idx="2">
                  <c:v>59</c:v>
                </c:pt>
                <c:pt idx="3">
                  <c:v>5</c:v>
                </c:pt>
                <c:pt idx="4">
                  <c:v>11</c:v>
                </c:pt>
                <c:pt idx="5">
                  <c:v>13</c:v>
                </c:pt>
                <c:pt idx="6">
                  <c:v>43</c:v>
                </c:pt>
                <c:pt idx="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3-4DD6-A190-47211A55B05C}"/>
            </c:ext>
          </c:extLst>
        </c:ser>
        <c:ser>
          <c:idx val="1"/>
          <c:order val="1"/>
          <c:tx>
            <c:strRef>
              <c:f>'Table 10.14'!$S$92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10.14'!$Y$93:$Y$100</c:f>
              <c:numCache>
                <c:formatCode>#,##0</c:formatCode>
                <c:ptCount val="8"/>
                <c:pt idx="0">
                  <c:v>22</c:v>
                </c:pt>
                <c:pt idx="1">
                  <c:v>70</c:v>
                </c:pt>
                <c:pt idx="2">
                  <c:v>13</c:v>
                </c:pt>
                <c:pt idx="3">
                  <c:v>62</c:v>
                </c:pt>
                <c:pt idx="4">
                  <c:v>39</c:v>
                </c:pt>
                <c:pt idx="5">
                  <c:v>31</c:v>
                </c:pt>
                <c:pt idx="6">
                  <c:v>4</c:v>
                </c:pt>
                <c:pt idx="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3-4DD6-A190-47211A55B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10.14'!$U$8:$Y$8</c:f>
              <c:numCache>
                <c:formatCode>General</c:formatCode>
                <c:ptCount val="5"/>
                <c:pt idx="0">
                  <c:v>29462.22</c:v>
                </c:pt>
                <c:pt idx="1">
                  <c:v>27127.99</c:v>
                </c:pt>
                <c:pt idx="2">
                  <c:v>30306.5</c:v>
                </c:pt>
                <c:pt idx="3">
                  <c:v>32946</c:v>
                </c:pt>
                <c:pt idx="4">
                  <c:v>28333.67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C0-4A8E-98D0-DBEFF2C28C0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C0-4A8E-98D0-DBEFF2C28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10.14'!$T$4:$Y$4</c:f>
              <c:numCache>
                <c:formatCode>#,##0</c:formatCode>
                <c:ptCount val="6"/>
                <c:pt idx="0">
                  <c:v>1127</c:v>
                </c:pt>
                <c:pt idx="1">
                  <c:v>1116</c:v>
                </c:pt>
                <c:pt idx="2">
                  <c:v>1113</c:v>
                </c:pt>
                <c:pt idx="3">
                  <c:v>1095</c:v>
                </c:pt>
                <c:pt idx="4">
                  <c:v>959</c:v>
                </c:pt>
                <c:pt idx="5">
                  <c:v>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E-4FA0-8633-349196051716}"/>
            </c:ext>
          </c:extLst>
        </c:ser>
        <c:ser>
          <c:idx val="1"/>
          <c:order val="1"/>
          <c:tx>
            <c:strRef>
              <c:f>'Table 10.14'!$S$7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10.14'!$T$7:$Y$7</c:f>
              <c:numCache>
                <c:formatCode>#,##0</c:formatCode>
                <c:ptCount val="6"/>
                <c:pt idx="0">
                  <c:v>775</c:v>
                </c:pt>
                <c:pt idx="1">
                  <c:v>760</c:v>
                </c:pt>
                <c:pt idx="2">
                  <c:v>783</c:v>
                </c:pt>
                <c:pt idx="3">
                  <c:v>774</c:v>
                </c:pt>
                <c:pt idx="4">
                  <c:v>684</c:v>
                </c:pt>
                <c:pt idx="5">
                  <c:v>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5E-4FA0-8633-349196051716}"/>
            </c:ext>
          </c:extLst>
        </c:ser>
        <c:ser>
          <c:idx val="2"/>
          <c:order val="2"/>
          <c:tx>
            <c:strRef>
              <c:f>'Table 10.14'!$S$11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10.14'!$T$11:$Y$11</c:f>
              <c:numCache>
                <c:formatCode>#,##0</c:formatCode>
                <c:ptCount val="6"/>
                <c:pt idx="0">
                  <c:v>821</c:v>
                </c:pt>
                <c:pt idx="1">
                  <c:v>813</c:v>
                </c:pt>
                <c:pt idx="2">
                  <c:v>798</c:v>
                </c:pt>
                <c:pt idx="3">
                  <c:v>761</c:v>
                </c:pt>
                <c:pt idx="4">
                  <c:v>720</c:v>
                </c:pt>
                <c:pt idx="5">
                  <c:v>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E-4FA0-8633-349196051716}"/>
            </c:ext>
          </c:extLst>
        </c:ser>
        <c:ser>
          <c:idx val="3"/>
          <c:order val="3"/>
          <c:tx>
            <c:strRef>
              <c:f>'Table 10.14'!$S$12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10.14'!$T$12:$Y$12</c:f>
              <c:numCache>
                <c:formatCode>#,##0</c:formatCode>
                <c:ptCount val="6"/>
                <c:pt idx="0">
                  <c:v>313</c:v>
                </c:pt>
                <c:pt idx="1">
                  <c:v>306</c:v>
                </c:pt>
                <c:pt idx="2">
                  <c:v>317</c:v>
                </c:pt>
                <c:pt idx="3">
                  <c:v>332</c:v>
                </c:pt>
                <c:pt idx="4">
                  <c:v>246</c:v>
                </c:pt>
                <c:pt idx="5">
                  <c:v>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5E-4FA0-8633-349196051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10.14'!$AA$15:$AA$33</c:f>
              <c:numCache>
                <c:formatCode>0.0%</c:formatCode>
                <c:ptCount val="19"/>
                <c:pt idx="0">
                  <c:v>0.18739770867430441</c:v>
                </c:pt>
                <c:pt idx="1">
                  <c:v>7.3649754500818331E-3</c:v>
                </c:pt>
                <c:pt idx="2">
                  <c:v>1.8003273322422259E-2</c:v>
                </c:pt>
                <c:pt idx="3">
                  <c:v>1.1456628477905073E-2</c:v>
                </c:pt>
                <c:pt idx="4">
                  <c:v>2.2913256955810146E-2</c:v>
                </c:pt>
                <c:pt idx="5">
                  <c:v>1.3093289689034371E-2</c:v>
                </c:pt>
                <c:pt idx="6">
                  <c:v>8.2651391162029464E-2</c:v>
                </c:pt>
                <c:pt idx="7">
                  <c:v>4.0098199672667756E-2</c:v>
                </c:pt>
                <c:pt idx="8">
                  <c:v>6.0556464811783964E-2</c:v>
                </c:pt>
                <c:pt idx="9">
                  <c:v>5.7283142389525366E-3</c:v>
                </c:pt>
                <c:pt idx="10">
                  <c:v>1.718494271685761E-2</c:v>
                </c:pt>
                <c:pt idx="11">
                  <c:v>4.9099836333878887E-3</c:v>
                </c:pt>
                <c:pt idx="12">
                  <c:v>1.6366612111292964E-2</c:v>
                </c:pt>
                <c:pt idx="13">
                  <c:v>2.9459901800327332E-2</c:v>
                </c:pt>
                <c:pt idx="14">
                  <c:v>3.5188216039279872E-2</c:v>
                </c:pt>
                <c:pt idx="15">
                  <c:v>8.1014729950900158E-2</c:v>
                </c:pt>
                <c:pt idx="16">
                  <c:v>7.7741407528641573E-2</c:v>
                </c:pt>
                <c:pt idx="17">
                  <c:v>3.2733224222585926E-3</c:v>
                </c:pt>
                <c:pt idx="18">
                  <c:v>4.3371522094926347E-2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84-43EF-BEE6-FA226148215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84-43EF-BEE6-FA2261482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10.14'!$Y$44:$Y$60</c:f>
              <c:numCache>
                <c:formatCode>#,##0</c:formatCode>
                <c:ptCount val="17"/>
                <c:pt idx="0">
                  <c:v>6</c:v>
                </c:pt>
                <c:pt idx="1">
                  <c:v>32</c:v>
                </c:pt>
                <c:pt idx="2">
                  <c:v>33</c:v>
                </c:pt>
                <c:pt idx="3">
                  <c:v>43</c:v>
                </c:pt>
                <c:pt idx="4">
                  <c:v>74</c:v>
                </c:pt>
                <c:pt idx="5">
                  <c:v>49</c:v>
                </c:pt>
                <c:pt idx="6">
                  <c:v>65</c:v>
                </c:pt>
                <c:pt idx="7">
                  <c:v>29</c:v>
                </c:pt>
                <c:pt idx="8">
                  <c:v>46</c:v>
                </c:pt>
                <c:pt idx="9">
                  <c:v>64</c:v>
                </c:pt>
                <c:pt idx="10">
                  <c:v>74</c:v>
                </c:pt>
                <c:pt idx="11">
                  <c:v>54</c:v>
                </c:pt>
                <c:pt idx="12">
                  <c:v>25</c:v>
                </c:pt>
                <c:pt idx="13">
                  <c:v>14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F-4886-A74C-5C9D4FC40DAD}"/>
            </c:ext>
          </c:extLst>
        </c:ser>
        <c:ser>
          <c:idx val="1"/>
          <c:order val="1"/>
          <c:tx>
            <c:strRef>
              <c:f>'Table 10.14'!$S$62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10.14'!$Y$63:$Y$79</c:f>
              <c:numCache>
                <c:formatCode>#,##0</c:formatCode>
                <c:ptCount val="17"/>
                <c:pt idx="0">
                  <c:v>4</c:v>
                </c:pt>
                <c:pt idx="1">
                  <c:v>22</c:v>
                </c:pt>
                <c:pt idx="2">
                  <c:v>58</c:v>
                </c:pt>
                <c:pt idx="3">
                  <c:v>61</c:v>
                </c:pt>
                <c:pt idx="4">
                  <c:v>61</c:v>
                </c:pt>
                <c:pt idx="5">
                  <c:v>44</c:v>
                </c:pt>
                <c:pt idx="6">
                  <c:v>41</c:v>
                </c:pt>
                <c:pt idx="7">
                  <c:v>67</c:v>
                </c:pt>
                <c:pt idx="8">
                  <c:v>62</c:v>
                </c:pt>
                <c:pt idx="9">
                  <c:v>65</c:v>
                </c:pt>
                <c:pt idx="10">
                  <c:v>46</c:v>
                </c:pt>
                <c:pt idx="11">
                  <c:v>34</c:v>
                </c:pt>
                <c:pt idx="12">
                  <c:v>25</c:v>
                </c:pt>
                <c:pt idx="13">
                  <c:v>12</c:v>
                </c:pt>
                <c:pt idx="14">
                  <c:v>0</c:v>
                </c:pt>
                <c:pt idx="15">
                  <c:v>4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1F-4886-A74C-5C9D4FC40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10.14'!$Y$83:$Y$90</c:f>
              <c:numCache>
                <c:formatCode>#,##0</c:formatCode>
                <c:ptCount val="8"/>
                <c:pt idx="0">
                  <c:v>39</c:v>
                </c:pt>
                <c:pt idx="1">
                  <c:v>14</c:v>
                </c:pt>
                <c:pt idx="2">
                  <c:v>59</c:v>
                </c:pt>
                <c:pt idx="3">
                  <c:v>5</c:v>
                </c:pt>
                <c:pt idx="4">
                  <c:v>11</c:v>
                </c:pt>
                <c:pt idx="5">
                  <c:v>13</c:v>
                </c:pt>
                <c:pt idx="6">
                  <c:v>43</c:v>
                </c:pt>
                <c:pt idx="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9-4A3B-A65E-37F6DB0BBF6B}"/>
            </c:ext>
          </c:extLst>
        </c:ser>
        <c:ser>
          <c:idx val="1"/>
          <c:order val="1"/>
          <c:tx>
            <c:strRef>
              <c:f>'Table 10.14'!$S$92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10.14'!$Y$93:$Y$100</c:f>
              <c:numCache>
                <c:formatCode>#,##0</c:formatCode>
                <c:ptCount val="8"/>
                <c:pt idx="0">
                  <c:v>22</c:v>
                </c:pt>
                <c:pt idx="1">
                  <c:v>70</c:v>
                </c:pt>
                <c:pt idx="2">
                  <c:v>13</c:v>
                </c:pt>
                <c:pt idx="3">
                  <c:v>62</c:v>
                </c:pt>
                <c:pt idx="4">
                  <c:v>39</c:v>
                </c:pt>
                <c:pt idx="5">
                  <c:v>31</c:v>
                </c:pt>
                <c:pt idx="6">
                  <c:v>4</c:v>
                </c:pt>
                <c:pt idx="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9-4A3B-A65E-37F6DB0BB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10.2'!$Y$83:$Y$90</c:f>
              <c:numCache>
                <c:formatCode>#,##0</c:formatCode>
                <c:ptCount val="8"/>
                <c:pt idx="0">
                  <c:v>1573</c:v>
                </c:pt>
                <c:pt idx="1">
                  <c:v>2260</c:v>
                </c:pt>
                <c:pt idx="2">
                  <c:v>1617</c:v>
                </c:pt>
                <c:pt idx="3">
                  <c:v>631</c:v>
                </c:pt>
                <c:pt idx="4">
                  <c:v>532</c:v>
                </c:pt>
                <c:pt idx="5">
                  <c:v>543</c:v>
                </c:pt>
                <c:pt idx="6">
                  <c:v>549</c:v>
                </c:pt>
                <c:pt idx="7">
                  <c:v>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7-4258-9692-3BE22F68DAF1}"/>
            </c:ext>
          </c:extLst>
        </c:ser>
        <c:ser>
          <c:idx val="1"/>
          <c:order val="1"/>
          <c:tx>
            <c:strRef>
              <c:f>'Table 10.2'!$S$92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10.2'!$Y$93:$Y$100</c:f>
              <c:numCache>
                <c:formatCode>#,##0</c:formatCode>
                <c:ptCount val="8"/>
                <c:pt idx="0">
                  <c:v>906</c:v>
                </c:pt>
                <c:pt idx="1">
                  <c:v>2979</c:v>
                </c:pt>
                <c:pt idx="2">
                  <c:v>329</c:v>
                </c:pt>
                <c:pt idx="3">
                  <c:v>1293</c:v>
                </c:pt>
                <c:pt idx="4">
                  <c:v>1871</c:v>
                </c:pt>
                <c:pt idx="5">
                  <c:v>819</c:v>
                </c:pt>
                <c:pt idx="6">
                  <c:v>42</c:v>
                </c:pt>
                <c:pt idx="7">
                  <c:v>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97-4258-9692-3BE22F68D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10.14'!$T$8:$Y$8</c:f>
              <c:numCache>
                <c:formatCode>General</c:formatCode>
                <c:ptCount val="6"/>
                <c:pt idx="0">
                  <c:v>28101.15</c:v>
                </c:pt>
                <c:pt idx="1">
                  <c:v>29462.22</c:v>
                </c:pt>
                <c:pt idx="2">
                  <c:v>27127.99</c:v>
                </c:pt>
                <c:pt idx="3">
                  <c:v>30306.5</c:v>
                </c:pt>
                <c:pt idx="4">
                  <c:v>32946</c:v>
                </c:pt>
                <c:pt idx="5">
                  <c:v>28333.67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13-4F05-A571-33C36D3D0E7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13-4F05-A571-33C36D3D0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10.15'!$U$4:$Y$4</c:f>
              <c:numCache>
                <c:formatCode>#,##0</c:formatCode>
                <c:ptCount val="5"/>
                <c:pt idx="0">
                  <c:v>744</c:v>
                </c:pt>
                <c:pt idx="1">
                  <c:v>738</c:v>
                </c:pt>
                <c:pt idx="2">
                  <c:v>742</c:v>
                </c:pt>
                <c:pt idx="3">
                  <c:v>623</c:v>
                </c:pt>
                <c:pt idx="4">
                  <c:v>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78-47F1-AF7B-4768A5206050}"/>
            </c:ext>
          </c:extLst>
        </c:ser>
        <c:ser>
          <c:idx val="1"/>
          <c:order val="1"/>
          <c:tx>
            <c:strRef>
              <c:f>'Table 10.15'!$S$7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10.15'!$U$7:$Y$7</c:f>
              <c:numCache>
                <c:formatCode>#,##0</c:formatCode>
                <c:ptCount val="5"/>
                <c:pt idx="0">
                  <c:v>555</c:v>
                </c:pt>
                <c:pt idx="1">
                  <c:v>550</c:v>
                </c:pt>
                <c:pt idx="2">
                  <c:v>533</c:v>
                </c:pt>
                <c:pt idx="3">
                  <c:v>483</c:v>
                </c:pt>
                <c:pt idx="4">
                  <c:v>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78-47F1-AF7B-4768A5206050}"/>
            </c:ext>
          </c:extLst>
        </c:ser>
        <c:ser>
          <c:idx val="2"/>
          <c:order val="2"/>
          <c:tx>
            <c:strRef>
              <c:f>'Table 10.15'!$S$11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10.15'!$U$11:$Y$11</c:f>
              <c:numCache>
                <c:formatCode>#,##0</c:formatCode>
                <c:ptCount val="5"/>
                <c:pt idx="0">
                  <c:v>641</c:v>
                </c:pt>
                <c:pt idx="1">
                  <c:v>633</c:v>
                </c:pt>
                <c:pt idx="2">
                  <c:v>652</c:v>
                </c:pt>
                <c:pt idx="3">
                  <c:v>543</c:v>
                </c:pt>
                <c:pt idx="4">
                  <c:v>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78-47F1-AF7B-4768A5206050}"/>
            </c:ext>
          </c:extLst>
        </c:ser>
        <c:ser>
          <c:idx val="3"/>
          <c:order val="3"/>
          <c:tx>
            <c:strRef>
              <c:f>'Table 10.15'!$S$12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10.15'!$U$12:$Y$12</c:f>
              <c:numCache>
                <c:formatCode>#,##0</c:formatCode>
                <c:ptCount val="5"/>
                <c:pt idx="0">
                  <c:v>104</c:v>
                </c:pt>
                <c:pt idx="1">
                  <c:v>105</c:v>
                </c:pt>
                <c:pt idx="2">
                  <c:v>96</c:v>
                </c:pt>
                <c:pt idx="3">
                  <c:v>83</c:v>
                </c:pt>
                <c:pt idx="4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78-47F1-AF7B-4768A5206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10.15'!$AA$15:$AA$33</c:f>
              <c:numCache>
                <c:formatCode>0.0%</c:formatCode>
                <c:ptCount val="19"/>
                <c:pt idx="0">
                  <c:v>1.076555023923445E-2</c:v>
                </c:pt>
                <c:pt idx="1">
                  <c:v>2.2727272727272728E-2</c:v>
                </c:pt>
                <c:pt idx="2">
                  <c:v>8.3732057416267946E-3</c:v>
                </c:pt>
                <c:pt idx="3">
                  <c:v>4.7846889952153108E-3</c:v>
                </c:pt>
                <c:pt idx="4">
                  <c:v>4.1866028708133975E-2</c:v>
                </c:pt>
                <c:pt idx="5">
                  <c:v>2.1531100478468901E-2</c:v>
                </c:pt>
                <c:pt idx="6">
                  <c:v>0.11363636363636363</c:v>
                </c:pt>
                <c:pt idx="7">
                  <c:v>0.14114832535885166</c:v>
                </c:pt>
                <c:pt idx="8">
                  <c:v>2.751196172248804E-2</c:v>
                </c:pt>
                <c:pt idx="9">
                  <c:v>0</c:v>
                </c:pt>
                <c:pt idx="10">
                  <c:v>1.555023923444976E-2</c:v>
                </c:pt>
                <c:pt idx="11">
                  <c:v>0</c:v>
                </c:pt>
                <c:pt idx="12">
                  <c:v>2.5119617224880382E-2</c:v>
                </c:pt>
                <c:pt idx="13">
                  <c:v>5.3827751196172252E-2</c:v>
                </c:pt>
                <c:pt idx="14">
                  <c:v>0.11363636363636363</c:v>
                </c:pt>
                <c:pt idx="15">
                  <c:v>6.9377990430622011E-2</c:v>
                </c:pt>
                <c:pt idx="16">
                  <c:v>0.19138755980861244</c:v>
                </c:pt>
                <c:pt idx="17">
                  <c:v>4.7846889952153108E-3</c:v>
                </c:pt>
                <c:pt idx="18">
                  <c:v>2.1531100478468901E-2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CF-426C-A4E4-9ADBE4470D6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CF-426C-A4E4-9ADBE4470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10.15'!$Y$44:$Y$60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22</c:v>
                </c:pt>
                <c:pt idx="3">
                  <c:v>24</c:v>
                </c:pt>
                <c:pt idx="4">
                  <c:v>53</c:v>
                </c:pt>
                <c:pt idx="5">
                  <c:v>44</c:v>
                </c:pt>
                <c:pt idx="6">
                  <c:v>51</c:v>
                </c:pt>
                <c:pt idx="7">
                  <c:v>35</c:v>
                </c:pt>
                <c:pt idx="8">
                  <c:v>36</c:v>
                </c:pt>
                <c:pt idx="9">
                  <c:v>33</c:v>
                </c:pt>
                <c:pt idx="10">
                  <c:v>32</c:v>
                </c:pt>
                <c:pt idx="11">
                  <c:v>36</c:v>
                </c:pt>
                <c:pt idx="12">
                  <c:v>8</c:v>
                </c:pt>
                <c:pt idx="13">
                  <c:v>15</c:v>
                </c:pt>
                <c:pt idx="14">
                  <c:v>8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0-41E0-A08F-B068B74FA108}"/>
            </c:ext>
          </c:extLst>
        </c:ser>
        <c:ser>
          <c:idx val="1"/>
          <c:order val="1"/>
          <c:tx>
            <c:strRef>
              <c:f>'Table 10.15'!$S$62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10.15'!$Y$63:$Y$79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12</c:v>
                </c:pt>
                <c:pt idx="3">
                  <c:v>32</c:v>
                </c:pt>
                <c:pt idx="4">
                  <c:v>67</c:v>
                </c:pt>
                <c:pt idx="5">
                  <c:v>59</c:v>
                </c:pt>
                <c:pt idx="6">
                  <c:v>35</c:v>
                </c:pt>
                <c:pt idx="7">
                  <c:v>43</c:v>
                </c:pt>
                <c:pt idx="8">
                  <c:v>41</c:v>
                </c:pt>
                <c:pt idx="9">
                  <c:v>50</c:v>
                </c:pt>
                <c:pt idx="10">
                  <c:v>32</c:v>
                </c:pt>
                <c:pt idx="11">
                  <c:v>22</c:v>
                </c:pt>
                <c:pt idx="12">
                  <c:v>22</c:v>
                </c:pt>
                <c:pt idx="13">
                  <c:v>6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0-41E0-A08F-B068B74FA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10.15'!$Y$83:$Y$90</c:f>
              <c:numCache>
                <c:formatCode>#,##0</c:formatCode>
                <c:ptCount val="8"/>
                <c:pt idx="0">
                  <c:v>25</c:v>
                </c:pt>
                <c:pt idx="1">
                  <c:v>21</c:v>
                </c:pt>
                <c:pt idx="2">
                  <c:v>32</c:v>
                </c:pt>
                <c:pt idx="3">
                  <c:v>29</c:v>
                </c:pt>
                <c:pt idx="4">
                  <c:v>10</c:v>
                </c:pt>
                <c:pt idx="5">
                  <c:v>13</c:v>
                </c:pt>
                <c:pt idx="6">
                  <c:v>22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70-48E4-9EB8-5E3D45FF352D}"/>
            </c:ext>
          </c:extLst>
        </c:ser>
        <c:ser>
          <c:idx val="1"/>
          <c:order val="1"/>
          <c:tx>
            <c:strRef>
              <c:f>'Table 10.15'!$S$92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10.15'!$Y$93:$Y$100</c:f>
              <c:numCache>
                <c:formatCode>#,##0</c:formatCode>
                <c:ptCount val="8"/>
                <c:pt idx="0">
                  <c:v>23</c:v>
                </c:pt>
                <c:pt idx="1">
                  <c:v>44</c:v>
                </c:pt>
                <c:pt idx="2">
                  <c:v>0</c:v>
                </c:pt>
                <c:pt idx="3">
                  <c:v>63</c:v>
                </c:pt>
                <c:pt idx="4">
                  <c:v>43</c:v>
                </c:pt>
                <c:pt idx="5">
                  <c:v>19</c:v>
                </c:pt>
                <c:pt idx="6">
                  <c:v>0</c:v>
                </c:pt>
                <c:pt idx="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70-48E4-9EB8-5E3D45FF3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10.15'!$U$8:$Y$8</c:f>
              <c:numCache>
                <c:formatCode>General</c:formatCode>
                <c:ptCount val="5"/>
                <c:pt idx="0">
                  <c:v>36017.919999999998</c:v>
                </c:pt>
                <c:pt idx="1">
                  <c:v>33391</c:v>
                </c:pt>
                <c:pt idx="2">
                  <c:v>33271.769999999997</c:v>
                </c:pt>
                <c:pt idx="3">
                  <c:v>34417.25</c:v>
                </c:pt>
                <c:pt idx="4">
                  <c:v>36980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3C-4033-8D7B-FC17FFE36F2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3C-4033-8D7B-FC17FFE36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10.15'!$T$4:$Y$4</c:f>
              <c:numCache>
                <c:formatCode>#,##0</c:formatCode>
                <c:ptCount val="6"/>
                <c:pt idx="0">
                  <c:v>773</c:v>
                </c:pt>
                <c:pt idx="1">
                  <c:v>744</c:v>
                </c:pt>
                <c:pt idx="2">
                  <c:v>738</c:v>
                </c:pt>
                <c:pt idx="3">
                  <c:v>742</c:v>
                </c:pt>
                <c:pt idx="4">
                  <c:v>623</c:v>
                </c:pt>
                <c:pt idx="5">
                  <c:v>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D7-4D1C-8EE2-4EFA63C2D861}"/>
            </c:ext>
          </c:extLst>
        </c:ser>
        <c:ser>
          <c:idx val="1"/>
          <c:order val="1"/>
          <c:tx>
            <c:strRef>
              <c:f>'Table 10.15'!$S$7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10.15'!$T$7:$Y$7</c:f>
              <c:numCache>
                <c:formatCode>#,##0</c:formatCode>
                <c:ptCount val="6"/>
                <c:pt idx="0">
                  <c:v>548</c:v>
                </c:pt>
                <c:pt idx="1">
                  <c:v>555</c:v>
                </c:pt>
                <c:pt idx="2">
                  <c:v>550</c:v>
                </c:pt>
                <c:pt idx="3">
                  <c:v>533</c:v>
                </c:pt>
                <c:pt idx="4">
                  <c:v>483</c:v>
                </c:pt>
                <c:pt idx="5">
                  <c:v>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D7-4D1C-8EE2-4EFA63C2D861}"/>
            </c:ext>
          </c:extLst>
        </c:ser>
        <c:ser>
          <c:idx val="2"/>
          <c:order val="2"/>
          <c:tx>
            <c:strRef>
              <c:f>'Table 10.15'!$S$11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10.15'!$T$11:$Y$11</c:f>
              <c:numCache>
                <c:formatCode>#,##0</c:formatCode>
                <c:ptCount val="6"/>
                <c:pt idx="0">
                  <c:v>671</c:v>
                </c:pt>
                <c:pt idx="1">
                  <c:v>641</c:v>
                </c:pt>
                <c:pt idx="2">
                  <c:v>633</c:v>
                </c:pt>
                <c:pt idx="3">
                  <c:v>652</c:v>
                </c:pt>
                <c:pt idx="4">
                  <c:v>543</c:v>
                </c:pt>
                <c:pt idx="5">
                  <c:v>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D7-4D1C-8EE2-4EFA63C2D861}"/>
            </c:ext>
          </c:extLst>
        </c:ser>
        <c:ser>
          <c:idx val="3"/>
          <c:order val="3"/>
          <c:tx>
            <c:strRef>
              <c:f>'Table 10.15'!$S$12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10.15'!$T$12:$Y$12</c:f>
              <c:numCache>
                <c:formatCode>#,##0</c:formatCode>
                <c:ptCount val="6"/>
                <c:pt idx="0">
                  <c:v>103</c:v>
                </c:pt>
                <c:pt idx="1">
                  <c:v>104</c:v>
                </c:pt>
                <c:pt idx="2">
                  <c:v>105</c:v>
                </c:pt>
                <c:pt idx="3">
                  <c:v>96</c:v>
                </c:pt>
                <c:pt idx="4">
                  <c:v>83</c:v>
                </c:pt>
                <c:pt idx="5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D7-4D1C-8EE2-4EFA63C2D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10.15'!$AA$15:$AA$33</c:f>
              <c:numCache>
                <c:formatCode>0.0%</c:formatCode>
                <c:ptCount val="19"/>
                <c:pt idx="0">
                  <c:v>1.076555023923445E-2</c:v>
                </c:pt>
                <c:pt idx="1">
                  <c:v>2.2727272727272728E-2</c:v>
                </c:pt>
                <c:pt idx="2">
                  <c:v>8.3732057416267946E-3</c:v>
                </c:pt>
                <c:pt idx="3">
                  <c:v>4.7846889952153108E-3</c:v>
                </c:pt>
                <c:pt idx="4">
                  <c:v>4.1866028708133975E-2</c:v>
                </c:pt>
                <c:pt idx="5">
                  <c:v>2.1531100478468901E-2</c:v>
                </c:pt>
                <c:pt idx="6">
                  <c:v>0.11363636363636363</c:v>
                </c:pt>
                <c:pt idx="7">
                  <c:v>0.14114832535885166</c:v>
                </c:pt>
                <c:pt idx="8">
                  <c:v>2.751196172248804E-2</c:v>
                </c:pt>
                <c:pt idx="9">
                  <c:v>0</c:v>
                </c:pt>
                <c:pt idx="10">
                  <c:v>1.555023923444976E-2</c:v>
                </c:pt>
                <c:pt idx="11">
                  <c:v>0</c:v>
                </c:pt>
                <c:pt idx="12">
                  <c:v>2.5119617224880382E-2</c:v>
                </c:pt>
                <c:pt idx="13">
                  <c:v>5.3827751196172252E-2</c:v>
                </c:pt>
                <c:pt idx="14">
                  <c:v>0.11363636363636363</c:v>
                </c:pt>
                <c:pt idx="15">
                  <c:v>6.9377990430622011E-2</c:v>
                </c:pt>
                <c:pt idx="16">
                  <c:v>0.19138755980861244</c:v>
                </c:pt>
                <c:pt idx="17">
                  <c:v>4.7846889952153108E-3</c:v>
                </c:pt>
                <c:pt idx="18">
                  <c:v>2.1531100478468901E-2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0D-4ECF-A164-A3B755F2160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0D-4ECF-A164-A3B755F2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10.15'!$Y$44:$Y$60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22</c:v>
                </c:pt>
                <c:pt idx="3">
                  <c:v>24</c:v>
                </c:pt>
                <c:pt idx="4">
                  <c:v>53</c:v>
                </c:pt>
                <c:pt idx="5">
                  <c:v>44</c:v>
                </c:pt>
                <c:pt idx="6">
                  <c:v>51</c:v>
                </c:pt>
                <c:pt idx="7">
                  <c:v>35</c:v>
                </c:pt>
                <c:pt idx="8">
                  <c:v>36</c:v>
                </c:pt>
                <c:pt idx="9">
                  <c:v>33</c:v>
                </c:pt>
                <c:pt idx="10">
                  <c:v>32</c:v>
                </c:pt>
                <c:pt idx="11">
                  <c:v>36</c:v>
                </c:pt>
                <c:pt idx="12">
                  <c:v>8</c:v>
                </c:pt>
                <c:pt idx="13">
                  <c:v>15</c:v>
                </c:pt>
                <c:pt idx="14">
                  <c:v>8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3-4E39-B5FA-6FFE5341BE9D}"/>
            </c:ext>
          </c:extLst>
        </c:ser>
        <c:ser>
          <c:idx val="1"/>
          <c:order val="1"/>
          <c:tx>
            <c:strRef>
              <c:f>'Table 10.15'!$S$62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10.15'!$Y$63:$Y$79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12</c:v>
                </c:pt>
                <c:pt idx="3">
                  <c:v>32</c:v>
                </c:pt>
                <c:pt idx="4">
                  <c:v>67</c:v>
                </c:pt>
                <c:pt idx="5">
                  <c:v>59</c:v>
                </c:pt>
                <c:pt idx="6">
                  <c:v>35</c:v>
                </c:pt>
                <c:pt idx="7">
                  <c:v>43</c:v>
                </c:pt>
                <c:pt idx="8">
                  <c:v>41</c:v>
                </c:pt>
                <c:pt idx="9">
                  <c:v>50</c:v>
                </c:pt>
                <c:pt idx="10">
                  <c:v>32</c:v>
                </c:pt>
                <c:pt idx="11">
                  <c:v>22</c:v>
                </c:pt>
                <c:pt idx="12">
                  <c:v>22</c:v>
                </c:pt>
                <c:pt idx="13">
                  <c:v>6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3-4E39-B5FA-6FFE5341B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10.15'!$Y$83:$Y$90</c:f>
              <c:numCache>
                <c:formatCode>#,##0</c:formatCode>
                <c:ptCount val="8"/>
                <c:pt idx="0">
                  <c:v>25</c:v>
                </c:pt>
                <c:pt idx="1">
                  <c:v>21</c:v>
                </c:pt>
                <c:pt idx="2">
                  <c:v>32</c:v>
                </c:pt>
                <c:pt idx="3">
                  <c:v>29</c:v>
                </c:pt>
                <c:pt idx="4">
                  <c:v>10</c:v>
                </c:pt>
                <c:pt idx="5">
                  <c:v>13</c:v>
                </c:pt>
                <c:pt idx="6">
                  <c:v>22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1-4948-B0A0-B671B4A1FBC5}"/>
            </c:ext>
          </c:extLst>
        </c:ser>
        <c:ser>
          <c:idx val="1"/>
          <c:order val="1"/>
          <c:tx>
            <c:strRef>
              <c:f>'Table 10.15'!$S$92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10.15'!$Y$93:$Y$100</c:f>
              <c:numCache>
                <c:formatCode>#,##0</c:formatCode>
                <c:ptCount val="8"/>
                <c:pt idx="0">
                  <c:v>23</c:v>
                </c:pt>
                <c:pt idx="1">
                  <c:v>44</c:v>
                </c:pt>
                <c:pt idx="2">
                  <c:v>0</c:v>
                </c:pt>
                <c:pt idx="3">
                  <c:v>63</c:v>
                </c:pt>
                <c:pt idx="4">
                  <c:v>43</c:v>
                </c:pt>
                <c:pt idx="5">
                  <c:v>19</c:v>
                </c:pt>
                <c:pt idx="6">
                  <c:v>0</c:v>
                </c:pt>
                <c:pt idx="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21-4948-B0A0-B671B4A1F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10.2'!$U$8:$Y$8</c:f>
              <c:numCache>
                <c:formatCode>General</c:formatCode>
                <c:ptCount val="5"/>
                <c:pt idx="0">
                  <c:v>40831.51</c:v>
                </c:pt>
                <c:pt idx="1">
                  <c:v>40000</c:v>
                </c:pt>
                <c:pt idx="2">
                  <c:v>41451</c:v>
                </c:pt>
                <c:pt idx="3">
                  <c:v>43757</c:v>
                </c:pt>
                <c:pt idx="4">
                  <c:v>44583.45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0B-4576-906E-0AA61C3686A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0B-4576-906E-0AA61C368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10.15'!$T$8:$Y$8</c:f>
              <c:numCache>
                <c:formatCode>General</c:formatCode>
                <c:ptCount val="6"/>
                <c:pt idx="0">
                  <c:v>35803.94</c:v>
                </c:pt>
                <c:pt idx="1">
                  <c:v>36017.919999999998</c:v>
                </c:pt>
                <c:pt idx="2">
                  <c:v>33391</c:v>
                </c:pt>
                <c:pt idx="3">
                  <c:v>33271.769999999997</c:v>
                </c:pt>
                <c:pt idx="4">
                  <c:v>34417.25</c:v>
                </c:pt>
                <c:pt idx="5">
                  <c:v>36980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A-4356-8A1E-1F2AFAF265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8A-4356-8A1E-1F2AFAF26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10.16'!$U$4:$Y$4</c:f>
              <c:numCache>
                <c:formatCode>#,##0</c:formatCode>
                <c:ptCount val="5"/>
                <c:pt idx="0">
                  <c:v>7247</c:v>
                </c:pt>
                <c:pt idx="1">
                  <c:v>7468</c:v>
                </c:pt>
                <c:pt idx="2">
                  <c:v>7660</c:v>
                </c:pt>
                <c:pt idx="3">
                  <c:v>7582</c:v>
                </c:pt>
                <c:pt idx="4">
                  <c:v>8103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4-4221-91BE-DC8B1F9B4CE2}"/>
            </c:ext>
          </c:extLst>
        </c:ser>
        <c:ser>
          <c:idx val="1"/>
          <c:order val="1"/>
          <c:tx>
            <c:strRef>
              <c:f>'Table 10.16'!$S$7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10.16'!$U$7:$Y$7</c:f>
              <c:numCache>
                <c:formatCode>#,##0</c:formatCode>
                <c:ptCount val="5"/>
                <c:pt idx="0">
                  <c:v>5402</c:v>
                </c:pt>
                <c:pt idx="1">
                  <c:v>5560</c:v>
                </c:pt>
                <c:pt idx="2">
                  <c:v>5659</c:v>
                </c:pt>
                <c:pt idx="3">
                  <c:v>5799</c:v>
                </c:pt>
                <c:pt idx="4">
                  <c:v>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D4-4221-91BE-DC8B1F9B4CE2}"/>
            </c:ext>
          </c:extLst>
        </c:ser>
        <c:ser>
          <c:idx val="2"/>
          <c:order val="2"/>
          <c:tx>
            <c:strRef>
              <c:f>'Table 10.16'!$S$11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10.16'!$U$11:$Y$11</c:f>
              <c:numCache>
                <c:formatCode>#,##0</c:formatCode>
                <c:ptCount val="5"/>
                <c:pt idx="0">
                  <c:v>6054</c:v>
                </c:pt>
                <c:pt idx="1">
                  <c:v>6262</c:v>
                </c:pt>
                <c:pt idx="2">
                  <c:v>6491</c:v>
                </c:pt>
                <c:pt idx="3">
                  <c:v>6326</c:v>
                </c:pt>
                <c:pt idx="4">
                  <c:v>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D4-4221-91BE-DC8B1F9B4CE2}"/>
            </c:ext>
          </c:extLst>
        </c:ser>
        <c:ser>
          <c:idx val="3"/>
          <c:order val="3"/>
          <c:tx>
            <c:strRef>
              <c:f>'Table 10.16'!$S$12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10.16'!$U$12:$Y$12</c:f>
              <c:numCache>
                <c:formatCode>#,##0</c:formatCode>
                <c:ptCount val="5"/>
                <c:pt idx="0">
                  <c:v>1199</c:v>
                </c:pt>
                <c:pt idx="1">
                  <c:v>1214</c:v>
                </c:pt>
                <c:pt idx="2">
                  <c:v>1172</c:v>
                </c:pt>
                <c:pt idx="3">
                  <c:v>1257</c:v>
                </c:pt>
                <c:pt idx="4">
                  <c:v>1278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D4-4221-91BE-DC8B1F9B4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10.16'!$AA$15:$AA$33</c:f>
              <c:numCache>
                <c:formatCode>0.0%</c:formatCode>
                <c:ptCount val="19"/>
                <c:pt idx="0">
                  <c:v>3.6899913612242381E-2</c:v>
                </c:pt>
                <c:pt idx="1">
                  <c:v>1.4192274466247068E-2</c:v>
                </c:pt>
                <c:pt idx="2">
                  <c:v>4.924102184376157E-2</c:v>
                </c:pt>
                <c:pt idx="3">
                  <c:v>6.6641984450203631E-3</c:v>
                </c:pt>
                <c:pt idx="4">
                  <c:v>5.2326298901641366E-2</c:v>
                </c:pt>
                <c:pt idx="5">
                  <c:v>3.319758114278662E-2</c:v>
                </c:pt>
                <c:pt idx="6">
                  <c:v>0.11859805010489942</c:v>
                </c:pt>
                <c:pt idx="7">
                  <c:v>7.2072072072072071E-2</c:v>
                </c:pt>
                <c:pt idx="8">
                  <c:v>5.0104899419967916E-2</c:v>
                </c:pt>
                <c:pt idx="9">
                  <c:v>4.4427989633469087E-3</c:v>
                </c:pt>
                <c:pt idx="10">
                  <c:v>2.6533382697766259E-2</c:v>
                </c:pt>
                <c:pt idx="11">
                  <c:v>1.4809329877823029E-2</c:v>
                </c:pt>
                <c:pt idx="12">
                  <c:v>3.2580525731210661E-2</c:v>
                </c:pt>
                <c:pt idx="13">
                  <c:v>6.9357028261137849E-2</c:v>
                </c:pt>
                <c:pt idx="14">
                  <c:v>5.0598543749228682E-2</c:v>
                </c:pt>
                <c:pt idx="15">
                  <c:v>7.5280760212267067E-2</c:v>
                </c:pt>
                <c:pt idx="16">
                  <c:v>0.11353819572997655</c:v>
                </c:pt>
                <c:pt idx="17">
                  <c:v>1.0983586326052079E-2</c:v>
                </c:pt>
                <c:pt idx="18">
                  <c:v>3.6653091447611995E-2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6-4453-9899-9A7ED40C6D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76-4453-9899-9A7ED40C6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10.16'!$Y$44:$Y$60</c:f>
              <c:numCache>
                <c:formatCode>#,##0</c:formatCode>
                <c:ptCount val="17"/>
                <c:pt idx="0">
                  <c:v>0</c:v>
                </c:pt>
                <c:pt idx="1">
                  <c:v>134</c:v>
                </c:pt>
                <c:pt idx="2">
                  <c:v>272</c:v>
                </c:pt>
                <c:pt idx="3">
                  <c:v>269</c:v>
                </c:pt>
                <c:pt idx="4">
                  <c:v>411</c:v>
                </c:pt>
                <c:pt idx="5">
                  <c:v>350</c:v>
                </c:pt>
                <c:pt idx="6">
                  <c:v>350</c:v>
                </c:pt>
                <c:pt idx="7">
                  <c:v>310</c:v>
                </c:pt>
                <c:pt idx="8">
                  <c:v>431</c:v>
                </c:pt>
                <c:pt idx="9">
                  <c:v>416</c:v>
                </c:pt>
                <c:pt idx="10">
                  <c:v>447</c:v>
                </c:pt>
                <c:pt idx="11">
                  <c:v>370</c:v>
                </c:pt>
                <c:pt idx="12">
                  <c:v>211</c:v>
                </c:pt>
                <c:pt idx="13">
                  <c:v>72</c:v>
                </c:pt>
                <c:pt idx="14">
                  <c:v>50</c:v>
                </c:pt>
                <c:pt idx="15">
                  <c:v>15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F-44DE-B031-26CEEA0C8EA9}"/>
            </c:ext>
          </c:extLst>
        </c:ser>
        <c:ser>
          <c:idx val="1"/>
          <c:order val="1"/>
          <c:tx>
            <c:strRef>
              <c:f>'Table 10.16'!$S$62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10.16'!$Y$63:$Y$79</c:f>
              <c:numCache>
                <c:formatCode>#,##0</c:formatCode>
                <c:ptCount val="17"/>
                <c:pt idx="0">
                  <c:v>12</c:v>
                </c:pt>
                <c:pt idx="1">
                  <c:v>128</c:v>
                </c:pt>
                <c:pt idx="2">
                  <c:v>250</c:v>
                </c:pt>
                <c:pt idx="3">
                  <c:v>301</c:v>
                </c:pt>
                <c:pt idx="4">
                  <c:v>340</c:v>
                </c:pt>
                <c:pt idx="5">
                  <c:v>312</c:v>
                </c:pt>
                <c:pt idx="6">
                  <c:v>292</c:v>
                </c:pt>
                <c:pt idx="7">
                  <c:v>318</c:v>
                </c:pt>
                <c:pt idx="8">
                  <c:v>450</c:v>
                </c:pt>
                <c:pt idx="9">
                  <c:v>517</c:v>
                </c:pt>
                <c:pt idx="10">
                  <c:v>419</c:v>
                </c:pt>
                <c:pt idx="11">
                  <c:v>361</c:v>
                </c:pt>
                <c:pt idx="12">
                  <c:v>165</c:v>
                </c:pt>
                <c:pt idx="13">
                  <c:v>54</c:v>
                </c:pt>
                <c:pt idx="14">
                  <c:v>39</c:v>
                </c:pt>
                <c:pt idx="15">
                  <c:v>15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DF-44DE-B031-26CEEA0C8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10.16'!$Y$83:$Y$90</c:f>
              <c:numCache>
                <c:formatCode>#,##0</c:formatCode>
                <c:ptCount val="8"/>
                <c:pt idx="0">
                  <c:v>216</c:v>
                </c:pt>
                <c:pt idx="1">
                  <c:v>206</c:v>
                </c:pt>
                <c:pt idx="2">
                  <c:v>529</c:v>
                </c:pt>
                <c:pt idx="3">
                  <c:v>135</c:v>
                </c:pt>
                <c:pt idx="4">
                  <c:v>95</c:v>
                </c:pt>
                <c:pt idx="5">
                  <c:v>197</c:v>
                </c:pt>
                <c:pt idx="6">
                  <c:v>377</c:v>
                </c:pt>
                <c:pt idx="7">
                  <c:v>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1-43E9-ACB4-5479EA67872A}"/>
            </c:ext>
          </c:extLst>
        </c:ser>
        <c:ser>
          <c:idx val="1"/>
          <c:order val="1"/>
          <c:tx>
            <c:strRef>
              <c:f>'Table 10.16'!$S$92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10.16'!$Y$93:$Y$100</c:f>
              <c:numCache>
                <c:formatCode>#,##0</c:formatCode>
                <c:ptCount val="8"/>
                <c:pt idx="0">
                  <c:v>155</c:v>
                </c:pt>
                <c:pt idx="1">
                  <c:v>457</c:v>
                </c:pt>
                <c:pt idx="2">
                  <c:v>92</c:v>
                </c:pt>
                <c:pt idx="3">
                  <c:v>541</c:v>
                </c:pt>
                <c:pt idx="4">
                  <c:v>424</c:v>
                </c:pt>
                <c:pt idx="5">
                  <c:v>359</c:v>
                </c:pt>
                <c:pt idx="6">
                  <c:v>26</c:v>
                </c:pt>
                <c:pt idx="7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71-43E9-ACB4-5479EA678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10.16'!$U$8:$Y$8</c:f>
              <c:numCache>
                <c:formatCode>General</c:formatCode>
                <c:ptCount val="5"/>
                <c:pt idx="0">
                  <c:v>32188</c:v>
                </c:pt>
                <c:pt idx="1">
                  <c:v>32023</c:v>
                </c:pt>
                <c:pt idx="2">
                  <c:v>32737.5</c:v>
                </c:pt>
                <c:pt idx="3">
                  <c:v>34850.26</c:v>
                </c:pt>
                <c:pt idx="4">
                  <c:v>35139.550000000003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DB-4F29-99DD-04836B743AE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DB-4F29-99DD-04836B743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10.16'!$T$4:$Y$4</c:f>
              <c:numCache>
                <c:formatCode>#,##0</c:formatCode>
                <c:ptCount val="6"/>
                <c:pt idx="0">
                  <c:v>7214</c:v>
                </c:pt>
                <c:pt idx="1">
                  <c:v>7247</c:v>
                </c:pt>
                <c:pt idx="2">
                  <c:v>7468</c:v>
                </c:pt>
                <c:pt idx="3">
                  <c:v>7660</c:v>
                </c:pt>
                <c:pt idx="4">
                  <c:v>7582</c:v>
                </c:pt>
                <c:pt idx="5">
                  <c:v>8103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AE-4914-BE52-AF7CBFD0C57E}"/>
            </c:ext>
          </c:extLst>
        </c:ser>
        <c:ser>
          <c:idx val="1"/>
          <c:order val="1"/>
          <c:tx>
            <c:strRef>
              <c:f>'Table 10.16'!$S$7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10.16'!$T$7:$Y$7</c:f>
              <c:numCache>
                <c:formatCode>#,##0</c:formatCode>
                <c:ptCount val="6"/>
                <c:pt idx="0">
                  <c:v>5363</c:v>
                </c:pt>
                <c:pt idx="1">
                  <c:v>5402</c:v>
                </c:pt>
                <c:pt idx="2">
                  <c:v>5560</c:v>
                </c:pt>
                <c:pt idx="3">
                  <c:v>5659</c:v>
                </c:pt>
                <c:pt idx="4">
                  <c:v>5799</c:v>
                </c:pt>
                <c:pt idx="5">
                  <c:v>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AE-4914-BE52-AF7CBFD0C57E}"/>
            </c:ext>
          </c:extLst>
        </c:ser>
        <c:ser>
          <c:idx val="2"/>
          <c:order val="2"/>
          <c:tx>
            <c:strRef>
              <c:f>'Table 10.16'!$S$11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10.16'!$T$11:$Y$11</c:f>
              <c:numCache>
                <c:formatCode>#,##0</c:formatCode>
                <c:ptCount val="6"/>
                <c:pt idx="0">
                  <c:v>6031</c:v>
                </c:pt>
                <c:pt idx="1">
                  <c:v>6054</c:v>
                </c:pt>
                <c:pt idx="2">
                  <c:v>6262</c:v>
                </c:pt>
                <c:pt idx="3">
                  <c:v>6491</c:v>
                </c:pt>
                <c:pt idx="4">
                  <c:v>6326</c:v>
                </c:pt>
                <c:pt idx="5">
                  <c:v>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AE-4914-BE52-AF7CBFD0C57E}"/>
            </c:ext>
          </c:extLst>
        </c:ser>
        <c:ser>
          <c:idx val="3"/>
          <c:order val="3"/>
          <c:tx>
            <c:strRef>
              <c:f>'Table 10.16'!$S$12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10.16'!$T$12:$Y$12</c:f>
              <c:numCache>
                <c:formatCode>#,##0</c:formatCode>
                <c:ptCount val="6"/>
                <c:pt idx="0">
                  <c:v>1187</c:v>
                </c:pt>
                <c:pt idx="1">
                  <c:v>1199</c:v>
                </c:pt>
                <c:pt idx="2">
                  <c:v>1214</c:v>
                </c:pt>
                <c:pt idx="3">
                  <c:v>1172</c:v>
                </c:pt>
                <c:pt idx="4">
                  <c:v>1257</c:v>
                </c:pt>
                <c:pt idx="5">
                  <c:v>1278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AE-4914-BE52-AF7CBFD0C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10.16'!$AA$15:$AA$33</c:f>
              <c:numCache>
                <c:formatCode>0.0%</c:formatCode>
                <c:ptCount val="19"/>
                <c:pt idx="0">
                  <c:v>3.6899913612242381E-2</c:v>
                </c:pt>
                <c:pt idx="1">
                  <c:v>1.4192274466247068E-2</c:v>
                </c:pt>
                <c:pt idx="2">
                  <c:v>4.924102184376157E-2</c:v>
                </c:pt>
                <c:pt idx="3">
                  <c:v>6.6641984450203631E-3</c:v>
                </c:pt>
                <c:pt idx="4">
                  <c:v>5.2326298901641366E-2</c:v>
                </c:pt>
                <c:pt idx="5">
                  <c:v>3.319758114278662E-2</c:v>
                </c:pt>
                <c:pt idx="6">
                  <c:v>0.11859805010489942</c:v>
                </c:pt>
                <c:pt idx="7">
                  <c:v>7.2072072072072071E-2</c:v>
                </c:pt>
                <c:pt idx="8">
                  <c:v>5.0104899419967916E-2</c:v>
                </c:pt>
                <c:pt idx="9">
                  <c:v>4.4427989633469087E-3</c:v>
                </c:pt>
                <c:pt idx="10">
                  <c:v>2.6533382697766259E-2</c:v>
                </c:pt>
                <c:pt idx="11">
                  <c:v>1.4809329877823029E-2</c:v>
                </c:pt>
                <c:pt idx="12">
                  <c:v>3.2580525731210661E-2</c:v>
                </c:pt>
                <c:pt idx="13">
                  <c:v>6.9357028261137849E-2</c:v>
                </c:pt>
                <c:pt idx="14">
                  <c:v>5.0598543749228682E-2</c:v>
                </c:pt>
                <c:pt idx="15">
                  <c:v>7.5280760212267067E-2</c:v>
                </c:pt>
                <c:pt idx="16">
                  <c:v>0.11353819572997655</c:v>
                </c:pt>
                <c:pt idx="17">
                  <c:v>1.0983586326052079E-2</c:v>
                </c:pt>
                <c:pt idx="18">
                  <c:v>3.6653091447611995E-2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9A-408D-AEB6-00A491B1DA1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9A-408D-AEB6-00A491B1D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10.16'!$Y$44:$Y$60</c:f>
              <c:numCache>
                <c:formatCode>#,##0</c:formatCode>
                <c:ptCount val="17"/>
                <c:pt idx="0">
                  <c:v>0</c:v>
                </c:pt>
                <c:pt idx="1">
                  <c:v>134</c:v>
                </c:pt>
                <c:pt idx="2">
                  <c:v>272</c:v>
                </c:pt>
                <c:pt idx="3">
                  <c:v>269</c:v>
                </c:pt>
                <c:pt idx="4">
                  <c:v>411</c:v>
                </c:pt>
                <c:pt idx="5">
                  <c:v>350</c:v>
                </c:pt>
                <c:pt idx="6">
                  <c:v>350</c:v>
                </c:pt>
                <c:pt idx="7">
                  <c:v>310</c:v>
                </c:pt>
                <c:pt idx="8">
                  <c:v>431</c:v>
                </c:pt>
                <c:pt idx="9">
                  <c:v>416</c:v>
                </c:pt>
                <c:pt idx="10">
                  <c:v>447</c:v>
                </c:pt>
                <c:pt idx="11">
                  <c:v>370</c:v>
                </c:pt>
                <c:pt idx="12">
                  <c:v>211</c:v>
                </c:pt>
                <c:pt idx="13">
                  <c:v>72</c:v>
                </c:pt>
                <c:pt idx="14">
                  <c:v>50</c:v>
                </c:pt>
                <c:pt idx="15">
                  <c:v>15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8-4CCD-BD20-69F32557CA12}"/>
            </c:ext>
          </c:extLst>
        </c:ser>
        <c:ser>
          <c:idx val="1"/>
          <c:order val="1"/>
          <c:tx>
            <c:strRef>
              <c:f>'Table 10.16'!$S$62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10.16'!$Y$63:$Y$79</c:f>
              <c:numCache>
                <c:formatCode>#,##0</c:formatCode>
                <c:ptCount val="17"/>
                <c:pt idx="0">
                  <c:v>12</c:v>
                </c:pt>
                <c:pt idx="1">
                  <c:v>128</c:v>
                </c:pt>
                <c:pt idx="2">
                  <c:v>250</c:v>
                </c:pt>
                <c:pt idx="3">
                  <c:v>301</c:v>
                </c:pt>
                <c:pt idx="4">
                  <c:v>340</c:v>
                </c:pt>
                <c:pt idx="5">
                  <c:v>312</c:v>
                </c:pt>
                <c:pt idx="6">
                  <c:v>292</c:v>
                </c:pt>
                <c:pt idx="7">
                  <c:v>318</c:v>
                </c:pt>
                <c:pt idx="8">
                  <c:v>450</c:v>
                </c:pt>
                <c:pt idx="9">
                  <c:v>517</c:v>
                </c:pt>
                <c:pt idx="10">
                  <c:v>419</c:v>
                </c:pt>
                <c:pt idx="11">
                  <c:v>361</c:v>
                </c:pt>
                <c:pt idx="12">
                  <c:v>165</c:v>
                </c:pt>
                <c:pt idx="13">
                  <c:v>54</c:v>
                </c:pt>
                <c:pt idx="14">
                  <c:v>39</c:v>
                </c:pt>
                <c:pt idx="15">
                  <c:v>15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78-4CCD-BD20-69F32557C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10.16'!$Y$83:$Y$90</c:f>
              <c:numCache>
                <c:formatCode>#,##0</c:formatCode>
                <c:ptCount val="8"/>
                <c:pt idx="0">
                  <c:v>216</c:v>
                </c:pt>
                <c:pt idx="1">
                  <c:v>206</c:v>
                </c:pt>
                <c:pt idx="2">
                  <c:v>529</c:v>
                </c:pt>
                <c:pt idx="3">
                  <c:v>135</c:v>
                </c:pt>
                <c:pt idx="4">
                  <c:v>95</c:v>
                </c:pt>
                <c:pt idx="5">
                  <c:v>197</c:v>
                </c:pt>
                <c:pt idx="6">
                  <c:v>377</c:v>
                </c:pt>
                <c:pt idx="7">
                  <c:v>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24-4249-9029-73163EB562D8}"/>
            </c:ext>
          </c:extLst>
        </c:ser>
        <c:ser>
          <c:idx val="1"/>
          <c:order val="1"/>
          <c:tx>
            <c:strRef>
              <c:f>'Table 10.16'!$S$92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10.16'!$Y$93:$Y$100</c:f>
              <c:numCache>
                <c:formatCode>#,##0</c:formatCode>
                <c:ptCount val="8"/>
                <c:pt idx="0">
                  <c:v>155</c:v>
                </c:pt>
                <c:pt idx="1">
                  <c:v>457</c:v>
                </c:pt>
                <c:pt idx="2">
                  <c:v>92</c:v>
                </c:pt>
                <c:pt idx="3">
                  <c:v>541</c:v>
                </c:pt>
                <c:pt idx="4">
                  <c:v>424</c:v>
                </c:pt>
                <c:pt idx="5">
                  <c:v>359</c:v>
                </c:pt>
                <c:pt idx="6">
                  <c:v>26</c:v>
                </c:pt>
                <c:pt idx="7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24-4249-9029-73163EB56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10.2'!$T$4:$Y$4</c:f>
              <c:numCache>
                <c:formatCode>#,##0</c:formatCode>
                <c:ptCount val="6"/>
                <c:pt idx="0">
                  <c:v>29048</c:v>
                </c:pt>
                <c:pt idx="1">
                  <c:v>29330</c:v>
                </c:pt>
                <c:pt idx="2">
                  <c:v>29810</c:v>
                </c:pt>
                <c:pt idx="3">
                  <c:v>29488</c:v>
                </c:pt>
                <c:pt idx="4">
                  <c:v>28811</c:v>
                </c:pt>
                <c:pt idx="5">
                  <c:v>30044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A3-4BC3-BE07-0B25C2AA0264}"/>
            </c:ext>
          </c:extLst>
        </c:ser>
        <c:ser>
          <c:idx val="1"/>
          <c:order val="1"/>
          <c:tx>
            <c:strRef>
              <c:f>'Table 10.2'!$S$7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10.2'!$T$7:$Y$7</c:f>
              <c:numCache>
                <c:formatCode>#,##0</c:formatCode>
                <c:ptCount val="6"/>
                <c:pt idx="0">
                  <c:v>21200</c:v>
                </c:pt>
                <c:pt idx="1">
                  <c:v>21311</c:v>
                </c:pt>
                <c:pt idx="2">
                  <c:v>21511</c:v>
                </c:pt>
                <c:pt idx="3">
                  <c:v>21468</c:v>
                </c:pt>
                <c:pt idx="4">
                  <c:v>21162</c:v>
                </c:pt>
                <c:pt idx="5">
                  <c:v>21778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A3-4BC3-BE07-0B25C2AA0264}"/>
            </c:ext>
          </c:extLst>
        </c:ser>
        <c:ser>
          <c:idx val="2"/>
          <c:order val="2"/>
          <c:tx>
            <c:strRef>
              <c:f>'Table 10.2'!$S$11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10.2'!$T$11:$Y$11</c:f>
              <c:numCache>
                <c:formatCode>#,##0</c:formatCode>
                <c:ptCount val="6"/>
                <c:pt idx="0">
                  <c:v>24563</c:v>
                </c:pt>
                <c:pt idx="1">
                  <c:v>24869</c:v>
                </c:pt>
                <c:pt idx="2">
                  <c:v>25389</c:v>
                </c:pt>
                <c:pt idx="3">
                  <c:v>25112</c:v>
                </c:pt>
                <c:pt idx="4">
                  <c:v>24506</c:v>
                </c:pt>
                <c:pt idx="5">
                  <c:v>25573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A3-4BC3-BE07-0B25C2AA0264}"/>
            </c:ext>
          </c:extLst>
        </c:ser>
        <c:ser>
          <c:idx val="3"/>
          <c:order val="3"/>
          <c:tx>
            <c:strRef>
              <c:f>'Table 10.2'!$S$12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10.2'!$T$12:$Y$12</c:f>
              <c:numCache>
                <c:formatCode>#,##0</c:formatCode>
                <c:ptCount val="6"/>
                <c:pt idx="0">
                  <c:v>4485</c:v>
                </c:pt>
                <c:pt idx="1">
                  <c:v>4458</c:v>
                </c:pt>
                <c:pt idx="2">
                  <c:v>4418</c:v>
                </c:pt>
                <c:pt idx="3">
                  <c:v>4374</c:v>
                </c:pt>
                <c:pt idx="4">
                  <c:v>4304</c:v>
                </c:pt>
                <c:pt idx="5">
                  <c:v>4471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A3-4BC3-BE07-0B25C2AA0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10.16'!$T$8:$Y$8</c:f>
              <c:numCache>
                <c:formatCode>General</c:formatCode>
                <c:ptCount val="6"/>
                <c:pt idx="0">
                  <c:v>30888</c:v>
                </c:pt>
                <c:pt idx="1">
                  <c:v>32188</c:v>
                </c:pt>
                <c:pt idx="2">
                  <c:v>32023</c:v>
                </c:pt>
                <c:pt idx="3">
                  <c:v>32737.5</c:v>
                </c:pt>
                <c:pt idx="4">
                  <c:v>34850.26</c:v>
                </c:pt>
                <c:pt idx="5">
                  <c:v>35139.550000000003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9E-4496-8946-E3E9E91739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9E-4496-8946-E3E9E9173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10.17'!$U$4:$Y$4</c:f>
              <c:numCache>
                <c:formatCode>#,##0</c:formatCode>
                <c:ptCount val="5"/>
                <c:pt idx="0">
                  <c:v>440</c:v>
                </c:pt>
                <c:pt idx="1">
                  <c:v>501</c:v>
                </c:pt>
                <c:pt idx="2">
                  <c:v>543</c:v>
                </c:pt>
                <c:pt idx="3">
                  <c:v>582</c:v>
                </c:pt>
                <c:pt idx="4">
                  <c:v>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6F-4BF7-8447-FF99C34C5629}"/>
            </c:ext>
          </c:extLst>
        </c:ser>
        <c:ser>
          <c:idx val="1"/>
          <c:order val="1"/>
          <c:tx>
            <c:strRef>
              <c:f>'Table 10.17'!$S$7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10.17'!$U$7:$Y$7</c:f>
              <c:numCache>
                <c:formatCode>#,##0</c:formatCode>
                <c:ptCount val="5"/>
                <c:pt idx="0">
                  <c:v>269</c:v>
                </c:pt>
                <c:pt idx="1">
                  <c:v>309</c:v>
                </c:pt>
                <c:pt idx="2">
                  <c:v>340</c:v>
                </c:pt>
                <c:pt idx="3">
                  <c:v>358</c:v>
                </c:pt>
                <c:pt idx="4">
                  <c:v>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6F-4BF7-8447-FF99C34C5629}"/>
            </c:ext>
          </c:extLst>
        </c:ser>
        <c:ser>
          <c:idx val="2"/>
          <c:order val="2"/>
          <c:tx>
            <c:strRef>
              <c:f>'Table 10.17'!$S$11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10.17'!$U$11:$Y$11</c:f>
              <c:numCache>
                <c:formatCode>#,##0</c:formatCode>
                <c:ptCount val="5"/>
                <c:pt idx="0">
                  <c:v>356</c:v>
                </c:pt>
                <c:pt idx="1">
                  <c:v>404</c:v>
                </c:pt>
                <c:pt idx="2">
                  <c:v>427</c:v>
                </c:pt>
                <c:pt idx="3">
                  <c:v>449</c:v>
                </c:pt>
                <c:pt idx="4">
                  <c:v>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6F-4BF7-8447-FF99C34C5629}"/>
            </c:ext>
          </c:extLst>
        </c:ser>
        <c:ser>
          <c:idx val="3"/>
          <c:order val="3"/>
          <c:tx>
            <c:strRef>
              <c:f>'Table 10.17'!$S$12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10.17'!$U$12:$Y$12</c:f>
              <c:numCache>
                <c:formatCode>#,##0</c:formatCode>
                <c:ptCount val="5"/>
                <c:pt idx="0">
                  <c:v>83</c:v>
                </c:pt>
                <c:pt idx="1">
                  <c:v>100</c:v>
                </c:pt>
                <c:pt idx="2">
                  <c:v>120</c:v>
                </c:pt>
                <c:pt idx="3">
                  <c:v>138</c:v>
                </c:pt>
                <c:pt idx="4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6F-4BF7-8447-FF99C34C5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10.17'!$AA$15:$AA$33</c:f>
              <c:numCache>
                <c:formatCode>0.0%</c:formatCode>
                <c:ptCount val="19"/>
                <c:pt idx="0">
                  <c:v>0.28628495339547272</c:v>
                </c:pt>
                <c:pt idx="1">
                  <c:v>6.6577896138482022E-3</c:v>
                </c:pt>
                <c:pt idx="2">
                  <c:v>1.8641810918774968E-2</c:v>
                </c:pt>
                <c:pt idx="3">
                  <c:v>3.9946737683089215E-3</c:v>
                </c:pt>
                <c:pt idx="4">
                  <c:v>7.989347536617843E-3</c:v>
                </c:pt>
                <c:pt idx="5">
                  <c:v>0</c:v>
                </c:pt>
                <c:pt idx="6">
                  <c:v>4.6604527296937419E-2</c:v>
                </c:pt>
                <c:pt idx="7">
                  <c:v>7.1904127829560585E-2</c:v>
                </c:pt>
                <c:pt idx="8">
                  <c:v>4.1278295605858856E-2</c:v>
                </c:pt>
                <c:pt idx="9">
                  <c:v>6.6577896138482022E-3</c:v>
                </c:pt>
                <c:pt idx="10">
                  <c:v>3.9946737683089215E-3</c:v>
                </c:pt>
                <c:pt idx="11">
                  <c:v>5.3262316910785623E-3</c:v>
                </c:pt>
                <c:pt idx="12">
                  <c:v>1.4647137150466045E-2</c:v>
                </c:pt>
                <c:pt idx="13">
                  <c:v>3.5952063914780293E-2</c:v>
                </c:pt>
                <c:pt idx="14">
                  <c:v>6.5246338215712379E-2</c:v>
                </c:pt>
                <c:pt idx="15">
                  <c:v>7.8561917443408791E-2</c:v>
                </c:pt>
                <c:pt idx="16">
                  <c:v>5.1930758988015982E-2</c:v>
                </c:pt>
                <c:pt idx="17">
                  <c:v>5.3262316910785623E-3</c:v>
                </c:pt>
                <c:pt idx="18">
                  <c:v>1.5978695073235686E-2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F-47C1-81D3-8800331A37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5F-47C1-81D3-8800331A3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10.17'!$Y$44:$Y$60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35</c:v>
                </c:pt>
                <c:pt idx="3">
                  <c:v>25</c:v>
                </c:pt>
                <c:pt idx="4">
                  <c:v>46</c:v>
                </c:pt>
                <c:pt idx="5">
                  <c:v>38</c:v>
                </c:pt>
                <c:pt idx="6">
                  <c:v>22</c:v>
                </c:pt>
                <c:pt idx="7">
                  <c:v>30</c:v>
                </c:pt>
                <c:pt idx="8">
                  <c:v>35</c:v>
                </c:pt>
                <c:pt idx="9">
                  <c:v>37</c:v>
                </c:pt>
                <c:pt idx="10">
                  <c:v>39</c:v>
                </c:pt>
                <c:pt idx="11">
                  <c:v>44</c:v>
                </c:pt>
                <c:pt idx="12">
                  <c:v>7</c:v>
                </c:pt>
                <c:pt idx="13">
                  <c:v>0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AB-4049-B70A-17BD87421002}"/>
            </c:ext>
          </c:extLst>
        </c:ser>
        <c:ser>
          <c:idx val="1"/>
          <c:order val="1"/>
          <c:tx>
            <c:strRef>
              <c:f>'Table 10.17'!$S$62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10.17'!$Y$63:$Y$79</c:f>
              <c:numCache>
                <c:formatCode>#,##0</c:formatCode>
                <c:ptCount val="17"/>
                <c:pt idx="0">
                  <c:v>3</c:v>
                </c:pt>
                <c:pt idx="1">
                  <c:v>19</c:v>
                </c:pt>
                <c:pt idx="2">
                  <c:v>16</c:v>
                </c:pt>
                <c:pt idx="3">
                  <c:v>62</c:v>
                </c:pt>
                <c:pt idx="4">
                  <c:v>41</c:v>
                </c:pt>
                <c:pt idx="5">
                  <c:v>24</c:v>
                </c:pt>
                <c:pt idx="6">
                  <c:v>26</c:v>
                </c:pt>
                <c:pt idx="7">
                  <c:v>30</c:v>
                </c:pt>
                <c:pt idx="8">
                  <c:v>38</c:v>
                </c:pt>
                <c:pt idx="9">
                  <c:v>37</c:v>
                </c:pt>
                <c:pt idx="10">
                  <c:v>37</c:v>
                </c:pt>
                <c:pt idx="11">
                  <c:v>31</c:v>
                </c:pt>
                <c:pt idx="12">
                  <c:v>12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AB-4049-B70A-17BD87421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10.17'!$Y$83:$Y$90</c:f>
              <c:numCache>
                <c:formatCode>#,##0</c:formatCode>
                <c:ptCount val="8"/>
                <c:pt idx="0">
                  <c:v>14</c:v>
                </c:pt>
                <c:pt idx="1">
                  <c:v>12</c:v>
                </c:pt>
                <c:pt idx="2">
                  <c:v>21</c:v>
                </c:pt>
                <c:pt idx="3">
                  <c:v>6</c:v>
                </c:pt>
                <c:pt idx="4">
                  <c:v>5</c:v>
                </c:pt>
                <c:pt idx="5">
                  <c:v>3</c:v>
                </c:pt>
                <c:pt idx="6">
                  <c:v>16</c:v>
                </c:pt>
                <c:pt idx="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15-40B4-AE40-05111BB066FB}"/>
            </c:ext>
          </c:extLst>
        </c:ser>
        <c:ser>
          <c:idx val="1"/>
          <c:order val="1"/>
          <c:tx>
            <c:strRef>
              <c:f>'Table 10.17'!$S$92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10.17'!$Y$93:$Y$100</c:f>
              <c:numCache>
                <c:formatCode>#,##0</c:formatCode>
                <c:ptCount val="8"/>
                <c:pt idx="0">
                  <c:v>6</c:v>
                </c:pt>
                <c:pt idx="1">
                  <c:v>38</c:v>
                </c:pt>
                <c:pt idx="2">
                  <c:v>4</c:v>
                </c:pt>
                <c:pt idx="3">
                  <c:v>22</c:v>
                </c:pt>
                <c:pt idx="4">
                  <c:v>35</c:v>
                </c:pt>
                <c:pt idx="5">
                  <c:v>12</c:v>
                </c:pt>
                <c:pt idx="6">
                  <c:v>5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15-40B4-AE40-05111BB06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10.17'!$U$8:$Y$8</c:f>
              <c:numCache>
                <c:formatCode>General</c:formatCode>
                <c:ptCount val="5"/>
                <c:pt idx="0">
                  <c:v>19544</c:v>
                </c:pt>
                <c:pt idx="1">
                  <c:v>20419.97</c:v>
                </c:pt>
                <c:pt idx="2">
                  <c:v>22082.5</c:v>
                </c:pt>
                <c:pt idx="3">
                  <c:v>20823.330000000002</c:v>
                </c:pt>
                <c:pt idx="4">
                  <c:v>21836.57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F7-4083-8A90-ABB5B492A9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F7-4083-8A90-ABB5B492A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10.17'!$T$4:$Y$4</c:f>
              <c:numCache>
                <c:formatCode>#,##0</c:formatCode>
                <c:ptCount val="6"/>
                <c:pt idx="0">
                  <c:v>395</c:v>
                </c:pt>
                <c:pt idx="1">
                  <c:v>440</c:v>
                </c:pt>
                <c:pt idx="2">
                  <c:v>501</c:v>
                </c:pt>
                <c:pt idx="3">
                  <c:v>543</c:v>
                </c:pt>
                <c:pt idx="4">
                  <c:v>582</c:v>
                </c:pt>
                <c:pt idx="5">
                  <c:v>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EA-4D53-B104-6F6ADEE1B931}"/>
            </c:ext>
          </c:extLst>
        </c:ser>
        <c:ser>
          <c:idx val="1"/>
          <c:order val="1"/>
          <c:tx>
            <c:strRef>
              <c:f>'Table 10.17'!$S$7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10.17'!$T$7:$Y$7</c:f>
              <c:numCache>
                <c:formatCode>#,##0</c:formatCode>
                <c:ptCount val="6"/>
                <c:pt idx="0">
                  <c:v>255</c:v>
                </c:pt>
                <c:pt idx="1">
                  <c:v>269</c:v>
                </c:pt>
                <c:pt idx="2">
                  <c:v>309</c:v>
                </c:pt>
                <c:pt idx="3">
                  <c:v>340</c:v>
                </c:pt>
                <c:pt idx="4">
                  <c:v>358</c:v>
                </c:pt>
                <c:pt idx="5">
                  <c:v>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EA-4D53-B104-6F6ADEE1B931}"/>
            </c:ext>
          </c:extLst>
        </c:ser>
        <c:ser>
          <c:idx val="2"/>
          <c:order val="2"/>
          <c:tx>
            <c:strRef>
              <c:f>'Table 10.17'!$S$11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10.17'!$T$11:$Y$11</c:f>
              <c:numCache>
                <c:formatCode>#,##0</c:formatCode>
                <c:ptCount val="6"/>
                <c:pt idx="0">
                  <c:v>323</c:v>
                </c:pt>
                <c:pt idx="1">
                  <c:v>356</c:v>
                </c:pt>
                <c:pt idx="2">
                  <c:v>404</c:v>
                </c:pt>
                <c:pt idx="3">
                  <c:v>427</c:v>
                </c:pt>
                <c:pt idx="4">
                  <c:v>449</c:v>
                </c:pt>
                <c:pt idx="5">
                  <c:v>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EA-4D53-B104-6F6ADEE1B931}"/>
            </c:ext>
          </c:extLst>
        </c:ser>
        <c:ser>
          <c:idx val="3"/>
          <c:order val="3"/>
          <c:tx>
            <c:strRef>
              <c:f>'Table 10.17'!$S$12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10.17'!$T$12:$Y$12</c:f>
              <c:numCache>
                <c:formatCode>#,##0</c:formatCode>
                <c:ptCount val="6"/>
                <c:pt idx="0">
                  <c:v>75</c:v>
                </c:pt>
                <c:pt idx="1">
                  <c:v>83</c:v>
                </c:pt>
                <c:pt idx="2">
                  <c:v>100</c:v>
                </c:pt>
                <c:pt idx="3">
                  <c:v>120</c:v>
                </c:pt>
                <c:pt idx="4">
                  <c:v>138</c:v>
                </c:pt>
                <c:pt idx="5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EA-4D53-B104-6F6ADEE1B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10.17'!$AA$15:$AA$33</c:f>
              <c:numCache>
                <c:formatCode>0.0%</c:formatCode>
                <c:ptCount val="19"/>
                <c:pt idx="0">
                  <c:v>0.28628495339547272</c:v>
                </c:pt>
                <c:pt idx="1">
                  <c:v>6.6577896138482022E-3</c:v>
                </c:pt>
                <c:pt idx="2">
                  <c:v>1.8641810918774968E-2</c:v>
                </c:pt>
                <c:pt idx="3">
                  <c:v>3.9946737683089215E-3</c:v>
                </c:pt>
                <c:pt idx="4">
                  <c:v>7.989347536617843E-3</c:v>
                </c:pt>
                <c:pt idx="5">
                  <c:v>0</c:v>
                </c:pt>
                <c:pt idx="6">
                  <c:v>4.6604527296937419E-2</c:v>
                </c:pt>
                <c:pt idx="7">
                  <c:v>7.1904127829560585E-2</c:v>
                </c:pt>
                <c:pt idx="8">
                  <c:v>4.1278295605858856E-2</c:v>
                </c:pt>
                <c:pt idx="9">
                  <c:v>6.6577896138482022E-3</c:v>
                </c:pt>
                <c:pt idx="10">
                  <c:v>3.9946737683089215E-3</c:v>
                </c:pt>
                <c:pt idx="11">
                  <c:v>5.3262316910785623E-3</c:v>
                </c:pt>
                <c:pt idx="12">
                  <c:v>1.4647137150466045E-2</c:v>
                </c:pt>
                <c:pt idx="13">
                  <c:v>3.5952063914780293E-2</c:v>
                </c:pt>
                <c:pt idx="14">
                  <c:v>6.5246338215712379E-2</c:v>
                </c:pt>
                <c:pt idx="15">
                  <c:v>7.8561917443408791E-2</c:v>
                </c:pt>
                <c:pt idx="16">
                  <c:v>5.1930758988015982E-2</c:v>
                </c:pt>
                <c:pt idx="17">
                  <c:v>5.3262316910785623E-3</c:v>
                </c:pt>
                <c:pt idx="18">
                  <c:v>1.5978695073235686E-2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8-4ADD-9080-B14B3698235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78-4ADD-9080-B14B36982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10.17'!$Y$44:$Y$60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35</c:v>
                </c:pt>
                <c:pt idx="3">
                  <c:v>25</c:v>
                </c:pt>
                <c:pt idx="4">
                  <c:v>46</c:v>
                </c:pt>
                <c:pt idx="5">
                  <c:v>38</c:v>
                </c:pt>
                <c:pt idx="6">
                  <c:v>22</c:v>
                </c:pt>
                <c:pt idx="7">
                  <c:v>30</c:v>
                </c:pt>
                <c:pt idx="8">
                  <c:v>35</c:v>
                </c:pt>
                <c:pt idx="9">
                  <c:v>37</c:v>
                </c:pt>
                <c:pt idx="10">
                  <c:v>39</c:v>
                </c:pt>
                <c:pt idx="11">
                  <c:v>44</c:v>
                </c:pt>
                <c:pt idx="12">
                  <c:v>7</c:v>
                </c:pt>
                <c:pt idx="13">
                  <c:v>0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B-4072-B998-F0947C8AC28F}"/>
            </c:ext>
          </c:extLst>
        </c:ser>
        <c:ser>
          <c:idx val="1"/>
          <c:order val="1"/>
          <c:tx>
            <c:strRef>
              <c:f>'Table 10.17'!$S$62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10.17'!$Y$63:$Y$79</c:f>
              <c:numCache>
                <c:formatCode>#,##0</c:formatCode>
                <c:ptCount val="17"/>
                <c:pt idx="0">
                  <c:v>3</c:v>
                </c:pt>
                <c:pt idx="1">
                  <c:v>19</c:v>
                </c:pt>
                <c:pt idx="2">
                  <c:v>16</c:v>
                </c:pt>
                <c:pt idx="3">
                  <c:v>62</c:v>
                </c:pt>
                <c:pt idx="4">
                  <c:v>41</c:v>
                </c:pt>
                <c:pt idx="5">
                  <c:v>24</c:v>
                </c:pt>
                <c:pt idx="6">
                  <c:v>26</c:v>
                </c:pt>
                <c:pt idx="7">
                  <c:v>30</c:v>
                </c:pt>
                <c:pt idx="8">
                  <c:v>38</c:v>
                </c:pt>
                <c:pt idx="9">
                  <c:v>37</c:v>
                </c:pt>
                <c:pt idx="10">
                  <c:v>37</c:v>
                </c:pt>
                <c:pt idx="11">
                  <c:v>31</c:v>
                </c:pt>
                <c:pt idx="12">
                  <c:v>12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B-4072-B998-F0947C8AC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10.17'!$Y$83:$Y$90</c:f>
              <c:numCache>
                <c:formatCode>#,##0</c:formatCode>
                <c:ptCount val="8"/>
                <c:pt idx="0">
                  <c:v>14</c:v>
                </c:pt>
                <c:pt idx="1">
                  <c:v>12</c:v>
                </c:pt>
                <c:pt idx="2">
                  <c:v>21</c:v>
                </c:pt>
                <c:pt idx="3">
                  <c:v>6</c:v>
                </c:pt>
                <c:pt idx="4">
                  <c:v>5</c:v>
                </c:pt>
                <c:pt idx="5">
                  <c:v>3</c:v>
                </c:pt>
                <c:pt idx="6">
                  <c:v>16</c:v>
                </c:pt>
                <c:pt idx="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0C-4FD2-856D-C6A50E65B46D}"/>
            </c:ext>
          </c:extLst>
        </c:ser>
        <c:ser>
          <c:idx val="1"/>
          <c:order val="1"/>
          <c:tx>
            <c:strRef>
              <c:f>'Table 10.17'!$S$92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10.17'!$Y$93:$Y$100</c:f>
              <c:numCache>
                <c:formatCode>#,##0</c:formatCode>
                <c:ptCount val="8"/>
                <c:pt idx="0">
                  <c:v>6</c:v>
                </c:pt>
                <c:pt idx="1">
                  <c:v>38</c:v>
                </c:pt>
                <c:pt idx="2">
                  <c:v>4</c:v>
                </c:pt>
                <c:pt idx="3">
                  <c:v>22</c:v>
                </c:pt>
                <c:pt idx="4">
                  <c:v>35</c:v>
                </c:pt>
                <c:pt idx="5">
                  <c:v>12</c:v>
                </c:pt>
                <c:pt idx="6">
                  <c:v>5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0C-4FD2-856D-C6A50E65B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10.2'!$AA$15:$AA$33</c:f>
              <c:numCache>
                <c:formatCode>0.0%</c:formatCode>
                <c:ptCount val="19"/>
                <c:pt idx="0">
                  <c:v>2.7792570896019171E-2</c:v>
                </c:pt>
                <c:pt idx="1">
                  <c:v>9.186526427905739E-3</c:v>
                </c:pt>
                <c:pt idx="2">
                  <c:v>5.9046731460524561E-2</c:v>
                </c:pt>
                <c:pt idx="3">
                  <c:v>7.6887232059645854E-3</c:v>
                </c:pt>
                <c:pt idx="4">
                  <c:v>6.1176940487285315E-2</c:v>
                </c:pt>
                <c:pt idx="5">
                  <c:v>3.1653574757023031E-2</c:v>
                </c:pt>
                <c:pt idx="6">
                  <c:v>6.6935161762747969E-2</c:v>
                </c:pt>
                <c:pt idx="7">
                  <c:v>6.051125016642258E-2</c:v>
                </c:pt>
                <c:pt idx="8">
                  <c:v>2.3265876714152575E-2</c:v>
                </c:pt>
                <c:pt idx="9">
                  <c:v>1.2448409000133139E-2</c:v>
                </c:pt>
                <c:pt idx="10">
                  <c:v>3.0189056051125016E-2</c:v>
                </c:pt>
                <c:pt idx="11">
                  <c:v>1.5044601251497803E-2</c:v>
                </c:pt>
                <c:pt idx="12">
                  <c:v>7.7719344960724274E-2</c:v>
                </c:pt>
                <c:pt idx="13">
                  <c:v>5.8580748235920653E-2</c:v>
                </c:pt>
                <c:pt idx="14">
                  <c:v>6.9165224337638137E-2</c:v>
                </c:pt>
                <c:pt idx="15">
                  <c:v>0.11130342164824923</c:v>
                </c:pt>
                <c:pt idx="16">
                  <c:v>0.12222074291039808</c:v>
                </c:pt>
                <c:pt idx="17">
                  <c:v>2.0436692850485955E-2</c:v>
                </c:pt>
                <c:pt idx="18">
                  <c:v>3.2352549593928907E-2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4742-9097-8AAF97B9242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79-4742-9097-8AAF97B92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10.17'!$T$8:$Y$8</c:f>
              <c:numCache>
                <c:formatCode>General</c:formatCode>
                <c:ptCount val="6"/>
                <c:pt idx="0">
                  <c:v>24346</c:v>
                </c:pt>
                <c:pt idx="1">
                  <c:v>19544</c:v>
                </c:pt>
                <c:pt idx="2">
                  <c:v>20419.97</c:v>
                </c:pt>
                <c:pt idx="3">
                  <c:v>22082.5</c:v>
                </c:pt>
                <c:pt idx="4">
                  <c:v>20823.330000000002</c:v>
                </c:pt>
                <c:pt idx="5">
                  <c:v>21836.57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84-4B83-9241-FF563D6C7E3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84-4B83-9241-FF563D6C7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10.18'!$U$4:$Y$4</c:f>
              <c:numCache>
                <c:formatCode>#,##0</c:formatCode>
                <c:ptCount val="5"/>
                <c:pt idx="0">
                  <c:v>1140</c:v>
                </c:pt>
                <c:pt idx="1">
                  <c:v>1139</c:v>
                </c:pt>
                <c:pt idx="2">
                  <c:v>1099</c:v>
                </c:pt>
                <c:pt idx="3">
                  <c:v>1089</c:v>
                </c:pt>
                <c:pt idx="4">
                  <c:v>1117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2A-4B2D-B799-52C3BDDDA905}"/>
            </c:ext>
          </c:extLst>
        </c:ser>
        <c:ser>
          <c:idx val="1"/>
          <c:order val="1"/>
          <c:tx>
            <c:strRef>
              <c:f>'Table 10.18'!$S$7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10.18'!$U$7:$Y$7</c:f>
              <c:numCache>
                <c:formatCode>#,##0</c:formatCode>
                <c:ptCount val="5"/>
                <c:pt idx="0">
                  <c:v>757</c:v>
                </c:pt>
                <c:pt idx="1">
                  <c:v>744</c:v>
                </c:pt>
                <c:pt idx="2">
                  <c:v>732</c:v>
                </c:pt>
                <c:pt idx="3">
                  <c:v>714</c:v>
                </c:pt>
                <c:pt idx="4">
                  <c:v>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2A-4B2D-B799-52C3BDDDA905}"/>
            </c:ext>
          </c:extLst>
        </c:ser>
        <c:ser>
          <c:idx val="2"/>
          <c:order val="2"/>
          <c:tx>
            <c:strRef>
              <c:f>'Table 10.18'!$S$11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10.18'!$U$11:$Y$11</c:f>
              <c:numCache>
                <c:formatCode>#,##0</c:formatCode>
                <c:ptCount val="5"/>
                <c:pt idx="0">
                  <c:v>986</c:v>
                </c:pt>
                <c:pt idx="1">
                  <c:v>987</c:v>
                </c:pt>
                <c:pt idx="2">
                  <c:v>937</c:v>
                </c:pt>
                <c:pt idx="3">
                  <c:v>938</c:v>
                </c:pt>
                <c:pt idx="4">
                  <c:v>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2A-4B2D-B799-52C3BDDDA905}"/>
            </c:ext>
          </c:extLst>
        </c:ser>
        <c:ser>
          <c:idx val="3"/>
          <c:order val="3"/>
          <c:tx>
            <c:strRef>
              <c:f>'Table 10.18'!$S$12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10.18'!$U$12:$Y$12</c:f>
              <c:numCache>
                <c:formatCode>#,##0</c:formatCode>
                <c:ptCount val="5"/>
                <c:pt idx="0">
                  <c:v>154</c:v>
                </c:pt>
                <c:pt idx="1">
                  <c:v>154</c:v>
                </c:pt>
                <c:pt idx="2">
                  <c:v>163</c:v>
                </c:pt>
                <c:pt idx="3">
                  <c:v>152</c:v>
                </c:pt>
                <c:pt idx="4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2A-4B2D-B799-52C3BDDDA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10.18'!$AA$15:$AA$33</c:f>
              <c:numCache>
                <c:formatCode>0.0%</c:formatCode>
                <c:ptCount val="19"/>
                <c:pt idx="0">
                  <c:v>9.9373321396598033E-2</c:v>
                </c:pt>
                <c:pt idx="1">
                  <c:v>3.7600716204118173E-2</c:v>
                </c:pt>
                <c:pt idx="2">
                  <c:v>1.7009847806624886E-2</c:v>
                </c:pt>
                <c:pt idx="3">
                  <c:v>1.0743061772605193E-2</c:v>
                </c:pt>
                <c:pt idx="4">
                  <c:v>6.177260519247986E-2</c:v>
                </c:pt>
                <c:pt idx="5">
                  <c:v>1.611459265890779E-2</c:v>
                </c:pt>
                <c:pt idx="6">
                  <c:v>7.7887197851387646E-2</c:v>
                </c:pt>
                <c:pt idx="7">
                  <c:v>8.1468218442256046E-2</c:v>
                </c:pt>
                <c:pt idx="8">
                  <c:v>4.0286481647269473E-2</c:v>
                </c:pt>
                <c:pt idx="9">
                  <c:v>0</c:v>
                </c:pt>
                <c:pt idx="10">
                  <c:v>2.4171888988361683E-2</c:v>
                </c:pt>
                <c:pt idx="11">
                  <c:v>5.3715308863025966E-3</c:v>
                </c:pt>
                <c:pt idx="12">
                  <c:v>1.432408236347359E-2</c:v>
                </c:pt>
                <c:pt idx="13">
                  <c:v>8.6839749328558632E-2</c:v>
                </c:pt>
                <c:pt idx="14">
                  <c:v>9.4897045658012533E-2</c:v>
                </c:pt>
                <c:pt idx="15">
                  <c:v>7.4306177260519246E-2</c:v>
                </c:pt>
                <c:pt idx="16">
                  <c:v>0.10026857654431513</c:v>
                </c:pt>
                <c:pt idx="17">
                  <c:v>5.3715308863025966E-3</c:v>
                </c:pt>
                <c:pt idx="18">
                  <c:v>2.864816472694718E-2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F-4C91-980F-BF7EF8FB03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F-4C91-980F-BF7EF8FB0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10.18'!$Y$44:$Y$60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21</c:v>
                </c:pt>
                <c:pt idx="3">
                  <c:v>67</c:v>
                </c:pt>
                <c:pt idx="4">
                  <c:v>70</c:v>
                </c:pt>
                <c:pt idx="5">
                  <c:v>41</c:v>
                </c:pt>
                <c:pt idx="6">
                  <c:v>51</c:v>
                </c:pt>
                <c:pt idx="7">
                  <c:v>35</c:v>
                </c:pt>
                <c:pt idx="8">
                  <c:v>71</c:v>
                </c:pt>
                <c:pt idx="9">
                  <c:v>70</c:v>
                </c:pt>
                <c:pt idx="10">
                  <c:v>56</c:v>
                </c:pt>
                <c:pt idx="11">
                  <c:v>55</c:v>
                </c:pt>
                <c:pt idx="12">
                  <c:v>30</c:v>
                </c:pt>
                <c:pt idx="13">
                  <c:v>10</c:v>
                </c:pt>
                <c:pt idx="14">
                  <c:v>4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12-4E17-B70E-DAD5B16955F3}"/>
            </c:ext>
          </c:extLst>
        </c:ser>
        <c:ser>
          <c:idx val="1"/>
          <c:order val="1"/>
          <c:tx>
            <c:strRef>
              <c:f>'Table 10.18'!$S$62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10.18'!$Y$63:$Y$79</c:f>
              <c:numCache>
                <c:formatCode>#,##0</c:formatCode>
                <c:ptCount val="17"/>
                <c:pt idx="0">
                  <c:v>0</c:v>
                </c:pt>
                <c:pt idx="1">
                  <c:v>17</c:v>
                </c:pt>
                <c:pt idx="2">
                  <c:v>29</c:v>
                </c:pt>
                <c:pt idx="3">
                  <c:v>52</c:v>
                </c:pt>
                <c:pt idx="4">
                  <c:v>43</c:v>
                </c:pt>
                <c:pt idx="5">
                  <c:v>30</c:v>
                </c:pt>
                <c:pt idx="6">
                  <c:v>39</c:v>
                </c:pt>
                <c:pt idx="7">
                  <c:v>47</c:v>
                </c:pt>
                <c:pt idx="8">
                  <c:v>69</c:v>
                </c:pt>
                <c:pt idx="9">
                  <c:v>58</c:v>
                </c:pt>
                <c:pt idx="10">
                  <c:v>62</c:v>
                </c:pt>
                <c:pt idx="11">
                  <c:v>39</c:v>
                </c:pt>
                <c:pt idx="12">
                  <c:v>33</c:v>
                </c:pt>
                <c:pt idx="13">
                  <c:v>4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12-4E17-B70E-DAD5B1695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10.18'!$Y$83:$Y$90</c:f>
              <c:numCache>
                <c:formatCode>#,##0</c:formatCode>
                <c:ptCount val="8"/>
                <c:pt idx="0">
                  <c:v>25</c:v>
                </c:pt>
                <c:pt idx="1">
                  <c:v>21</c:v>
                </c:pt>
                <c:pt idx="2">
                  <c:v>81</c:v>
                </c:pt>
                <c:pt idx="3">
                  <c:v>13</c:v>
                </c:pt>
                <c:pt idx="4">
                  <c:v>11</c:v>
                </c:pt>
                <c:pt idx="5">
                  <c:v>12</c:v>
                </c:pt>
                <c:pt idx="6">
                  <c:v>61</c:v>
                </c:pt>
                <c:pt idx="7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9-49FC-955F-AC00A6FD99F8}"/>
            </c:ext>
          </c:extLst>
        </c:ser>
        <c:ser>
          <c:idx val="1"/>
          <c:order val="1"/>
          <c:tx>
            <c:strRef>
              <c:f>'Table 10.18'!$S$92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10.18'!$Y$93:$Y$100</c:f>
              <c:numCache>
                <c:formatCode>#,##0</c:formatCode>
                <c:ptCount val="8"/>
                <c:pt idx="0">
                  <c:v>14</c:v>
                </c:pt>
                <c:pt idx="1">
                  <c:v>73</c:v>
                </c:pt>
                <c:pt idx="2">
                  <c:v>16</c:v>
                </c:pt>
                <c:pt idx="3">
                  <c:v>65</c:v>
                </c:pt>
                <c:pt idx="4">
                  <c:v>55</c:v>
                </c:pt>
                <c:pt idx="5">
                  <c:v>32</c:v>
                </c:pt>
                <c:pt idx="6">
                  <c:v>3</c:v>
                </c:pt>
                <c:pt idx="7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9-49FC-955F-AC00A6FD9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10.18'!$U$8:$Y$8</c:f>
              <c:numCache>
                <c:formatCode>General</c:formatCode>
                <c:ptCount val="5"/>
                <c:pt idx="0">
                  <c:v>35482</c:v>
                </c:pt>
                <c:pt idx="1">
                  <c:v>37626</c:v>
                </c:pt>
                <c:pt idx="2">
                  <c:v>38477</c:v>
                </c:pt>
                <c:pt idx="3">
                  <c:v>41928</c:v>
                </c:pt>
                <c:pt idx="4">
                  <c:v>41634.89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4F-4648-B5A9-EED67A29F0C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4F-4648-B5A9-EED67A29F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10.18'!$T$4:$Y$4</c:f>
              <c:numCache>
                <c:formatCode>#,##0</c:formatCode>
                <c:ptCount val="6"/>
                <c:pt idx="0">
                  <c:v>1077</c:v>
                </c:pt>
                <c:pt idx="1">
                  <c:v>1140</c:v>
                </c:pt>
                <c:pt idx="2">
                  <c:v>1139</c:v>
                </c:pt>
                <c:pt idx="3">
                  <c:v>1099</c:v>
                </c:pt>
                <c:pt idx="4">
                  <c:v>1089</c:v>
                </c:pt>
                <c:pt idx="5">
                  <c:v>1117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4A-4B7A-BCAD-B27E867E4BF6}"/>
            </c:ext>
          </c:extLst>
        </c:ser>
        <c:ser>
          <c:idx val="1"/>
          <c:order val="1"/>
          <c:tx>
            <c:strRef>
              <c:f>'Table 10.18'!$S$7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10.18'!$T$7:$Y$7</c:f>
              <c:numCache>
                <c:formatCode>#,##0</c:formatCode>
                <c:ptCount val="6"/>
                <c:pt idx="0">
                  <c:v>713</c:v>
                </c:pt>
                <c:pt idx="1">
                  <c:v>757</c:v>
                </c:pt>
                <c:pt idx="2">
                  <c:v>744</c:v>
                </c:pt>
                <c:pt idx="3">
                  <c:v>732</c:v>
                </c:pt>
                <c:pt idx="4">
                  <c:v>714</c:v>
                </c:pt>
                <c:pt idx="5">
                  <c:v>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4A-4B7A-BCAD-B27E867E4BF6}"/>
            </c:ext>
          </c:extLst>
        </c:ser>
        <c:ser>
          <c:idx val="2"/>
          <c:order val="2"/>
          <c:tx>
            <c:strRef>
              <c:f>'Table 10.18'!$S$11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10.18'!$T$11:$Y$11</c:f>
              <c:numCache>
                <c:formatCode>#,##0</c:formatCode>
                <c:ptCount val="6"/>
                <c:pt idx="0">
                  <c:v>935</c:v>
                </c:pt>
                <c:pt idx="1">
                  <c:v>986</c:v>
                </c:pt>
                <c:pt idx="2">
                  <c:v>987</c:v>
                </c:pt>
                <c:pt idx="3">
                  <c:v>937</c:v>
                </c:pt>
                <c:pt idx="4">
                  <c:v>938</c:v>
                </c:pt>
                <c:pt idx="5">
                  <c:v>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4A-4B7A-BCAD-B27E867E4BF6}"/>
            </c:ext>
          </c:extLst>
        </c:ser>
        <c:ser>
          <c:idx val="3"/>
          <c:order val="3"/>
          <c:tx>
            <c:strRef>
              <c:f>'Table 10.18'!$S$12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10.18'!$T$12:$Y$12</c:f>
              <c:numCache>
                <c:formatCode>#,##0</c:formatCode>
                <c:ptCount val="6"/>
                <c:pt idx="0">
                  <c:v>145</c:v>
                </c:pt>
                <c:pt idx="1">
                  <c:v>154</c:v>
                </c:pt>
                <c:pt idx="2">
                  <c:v>154</c:v>
                </c:pt>
                <c:pt idx="3">
                  <c:v>163</c:v>
                </c:pt>
                <c:pt idx="4">
                  <c:v>152</c:v>
                </c:pt>
                <c:pt idx="5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4A-4B7A-BCAD-B27E867E4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10.18'!$AA$15:$AA$33</c:f>
              <c:numCache>
                <c:formatCode>0.0%</c:formatCode>
                <c:ptCount val="19"/>
                <c:pt idx="0">
                  <c:v>9.9373321396598033E-2</c:v>
                </c:pt>
                <c:pt idx="1">
                  <c:v>3.7600716204118173E-2</c:v>
                </c:pt>
                <c:pt idx="2">
                  <c:v>1.7009847806624886E-2</c:v>
                </c:pt>
                <c:pt idx="3">
                  <c:v>1.0743061772605193E-2</c:v>
                </c:pt>
                <c:pt idx="4">
                  <c:v>6.177260519247986E-2</c:v>
                </c:pt>
                <c:pt idx="5">
                  <c:v>1.611459265890779E-2</c:v>
                </c:pt>
                <c:pt idx="6">
                  <c:v>7.7887197851387646E-2</c:v>
                </c:pt>
                <c:pt idx="7">
                  <c:v>8.1468218442256046E-2</c:v>
                </c:pt>
                <c:pt idx="8">
                  <c:v>4.0286481647269473E-2</c:v>
                </c:pt>
                <c:pt idx="9">
                  <c:v>0</c:v>
                </c:pt>
                <c:pt idx="10">
                  <c:v>2.4171888988361683E-2</c:v>
                </c:pt>
                <c:pt idx="11">
                  <c:v>5.3715308863025966E-3</c:v>
                </c:pt>
                <c:pt idx="12">
                  <c:v>1.432408236347359E-2</c:v>
                </c:pt>
                <c:pt idx="13">
                  <c:v>8.6839749328558632E-2</c:v>
                </c:pt>
                <c:pt idx="14">
                  <c:v>9.4897045658012533E-2</c:v>
                </c:pt>
                <c:pt idx="15">
                  <c:v>7.4306177260519246E-2</c:v>
                </c:pt>
                <c:pt idx="16">
                  <c:v>0.10026857654431513</c:v>
                </c:pt>
                <c:pt idx="17">
                  <c:v>5.3715308863025966E-3</c:v>
                </c:pt>
                <c:pt idx="18">
                  <c:v>2.864816472694718E-2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0-48B4-A0A2-743ABC4E44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F0-48B4-A0A2-743ABC4E4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10.18'!$Y$44:$Y$60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21</c:v>
                </c:pt>
                <c:pt idx="3">
                  <c:v>67</c:v>
                </c:pt>
                <c:pt idx="4">
                  <c:v>70</c:v>
                </c:pt>
                <c:pt idx="5">
                  <c:v>41</c:v>
                </c:pt>
                <c:pt idx="6">
                  <c:v>51</c:v>
                </c:pt>
                <c:pt idx="7">
                  <c:v>35</c:v>
                </c:pt>
                <c:pt idx="8">
                  <c:v>71</c:v>
                </c:pt>
                <c:pt idx="9">
                  <c:v>70</c:v>
                </c:pt>
                <c:pt idx="10">
                  <c:v>56</c:v>
                </c:pt>
                <c:pt idx="11">
                  <c:v>55</c:v>
                </c:pt>
                <c:pt idx="12">
                  <c:v>30</c:v>
                </c:pt>
                <c:pt idx="13">
                  <c:v>10</c:v>
                </c:pt>
                <c:pt idx="14">
                  <c:v>4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B7-4D02-A316-A5C939A248D4}"/>
            </c:ext>
          </c:extLst>
        </c:ser>
        <c:ser>
          <c:idx val="1"/>
          <c:order val="1"/>
          <c:tx>
            <c:strRef>
              <c:f>'Table 10.18'!$S$62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10.18'!$Y$63:$Y$79</c:f>
              <c:numCache>
                <c:formatCode>#,##0</c:formatCode>
                <c:ptCount val="17"/>
                <c:pt idx="0">
                  <c:v>0</c:v>
                </c:pt>
                <c:pt idx="1">
                  <c:v>17</c:v>
                </c:pt>
                <c:pt idx="2">
                  <c:v>29</c:v>
                </c:pt>
                <c:pt idx="3">
                  <c:v>52</c:v>
                </c:pt>
                <c:pt idx="4">
                  <c:v>43</c:v>
                </c:pt>
                <c:pt idx="5">
                  <c:v>30</c:v>
                </c:pt>
                <c:pt idx="6">
                  <c:v>39</c:v>
                </c:pt>
                <c:pt idx="7">
                  <c:v>47</c:v>
                </c:pt>
                <c:pt idx="8">
                  <c:v>69</c:v>
                </c:pt>
                <c:pt idx="9">
                  <c:v>58</c:v>
                </c:pt>
                <c:pt idx="10">
                  <c:v>62</c:v>
                </c:pt>
                <c:pt idx="11">
                  <c:v>39</c:v>
                </c:pt>
                <c:pt idx="12">
                  <c:v>33</c:v>
                </c:pt>
                <c:pt idx="13">
                  <c:v>4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B7-4D02-A316-A5C939A24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10.18'!$Y$83:$Y$90</c:f>
              <c:numCache>
                <c:formatCode>#,##0</c:formatCode>
                <c:ptCount val="8"/>
                <c:pt idx="0">
                  <c:v>25</c:v>
                </c:pt>
                <c:pt idx="1">
                  <c:v>21</c:v>
                </c:pt>
                <c:pt idx="2">
                  <c:v>81</c:v>
                </c:pt>
                <c:pt idx="3">
                  <c:v>13</c:v>
                </c:pt>
                <c:pt idx="4">
                  <c:v>11</c:v>
                </c:pt>
                <c:pt idx="5">
                  <c:v>12</c:v>
                </c:pt>
                <c:pt idx="6">
                  <c:v>61</c:v>
                </c:pt>
                <c:pt idx="7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5E-4C07-BC40-CB10AAFB7718}"/>
            </c:ext>
          </c:extLst>
        </c:ser>
        <c:ser>
          <c:idx val="1"/>
          <c:order val="1"/>
          <c:tx>
            <c:strRef>
              <c:f>'Table 10.18'!$S$92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10.18'!$Y$93:$Y$100</c:f>
              <c:numCache>
                <c:formatCode>#,##0</c:formatCode>
                <c:ptCount val="8"/>
                <c:pt idx="0">
                  <c:v>14</c:v>
                </c:pt>
                <c:pt idx="1">
                  <c:v>73</c:v>
                </c:pt>
                <c:pt idx="2">
                  <c:v>16</c:v>
                </c:pt>
                <c:pt idx="3">
                  <c:v>65</c:v>
                </c:pt>
                <c:pt idx="4">
                  <c:v>55</c:v>
                </c:pt>
                <c:pt idx="5">
                  <c:v>32</c:v>
                </c:pt>
                <c:pt idx="6">
                  <c:v>3</c:v>
                </c:pt>
                <c:pt idx="7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5E-4C07-BC40-CB10AAFB7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10.2'!$Y$44:$Y$60</c:f>
              <c:numCache>
                <c:formatCode>#,##0</c:formatCode>
                <c:ptCount val="17"/>
                <c:pt idx="0">
                  <c:v>10</c:v>
                </c:pt>
                <c:pt idx="1">
                  <c:v>262</c:v>
                </c:pt>
                <c:pt idx="2">
                  <c:v>905</c:v>
                </c:pt>
                <c:pt idx="3">
                  <c:v>1252</c:v>
                </c:pt>
                <c:pt idx="4">
                  <c:v>1279</c:v>
                </c:pt>
                <c:pt idx="5">
                  <c:v>1063</c:v>
                </c:pt>
                <c:pt idx="6">
                  <c:v>1267</c:v>
                </c:pt>
                <c:pt idx="7">
                  <c:v>1478</c:v>
                </c:pt>
                <c:pt idx="8">
                  <c:v>1820</c:v>
                </c:pt>
                <c:pt idx="9">
                  <c:v>1607</c:v>
                </c:pt>
                <c:pt idx="10">
                  <c:v>1616</c:v>
                </c:pt>
                <c:pt idx="11">
                  <c:v>1206</c:v>
                </c:pt>
                <c:pt idx="12">
                  <c:v>783</c:v>
                </c:pt>
                <c:pt idx="13">
                  <c:v>344</c:v>
                </c:pt>
                <c:pt idx="14">
                  <c:v>125</c:v>
                </c:pt>
                <c:pt idx="15">
                  <c:v>31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C-43F8-9DC8-AA630B45B775}"/>
            </c:ext>
          </c:extLst>
        </c:ser>
        <c:ser>
          <c:idx val="1"/>
          <c:order val="1"/>
          <c:tx>
            <c:strRef>
              <c:f>'Table 10.2'!$S$62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10.2'!$Y$63:$Y$79</c:f>
              <c:numCache>
                <c:formatCode>#,##0</c:formatCode>
                <c:ptCount val="17"/>
                <c:pt idx="0">
                  <c:v>17</c:v>
                </c:pt>
                <c:pt idx="1">
                  <c:v>304</c:v>
                </c:pt>
                <c:pt idx="2">
                  <c:v>868</c:v>
                </c:pt>
                <c:pt idx="3">
                  <c:v>1309</c:v>
                </c:pt>
                <c:pt idx="4">
                  <c:v>1134</c:v>
                </c:pt>
                <c:pt idx="5">
                  <c:v>1152</c:v>
                </c:pt>
                <c:pt idx="6">
                  <c:v>1253</c:v>
                </c:pt>
                <c:pt idx="7">
                  <c:v>1653</c:v>
                </c:pt>
                <c:pt idx="8">
                  <c:v>1884</c:v>
                </c:pt>
                <c:pt idx="9">
                  <c:v>1685</c:v>
                </c:pt>
                <c:pt idx="10">
                  <c:v>1593</c:v>
                </c:pt>
                <c:pt idx="11">
                  <c:v>1173</c:v>
                </c:pt>
                <c:pt idx="12">
                  <c:v>599</c:v>
                </c:pt>
                <c:pt idx="13">
                  <c:v>228</c:v>
                </c:pt>
                <c:pt idx="14">
                  <c:v>54</c:v>
                </c:pt>
                <c:pt idx="15">
                  <c:v>26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0C-43F8-9DC8-AA630B45B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10.18'!$T$8:$Y$8</c:f>
              <c:numCache>
                <c:formatCode>General</c:formatCode>
                <c:ptCount val="6"/>
                <c:pt idx="0">
                  <c:v>35169.629999999997</c:v>
                </c:pt>
                <c:pt idx="1">
                  <c:v>35482</c:v>
                </c:pt>
                <c:pt idx="2">
                  <c:v>37626</c:v>
                </c:pt>
                <c:pt idx="3">
                  <c:v>38477</c:v>
                </c:pt>
                <c:pt idx="4">
                  <c:v>41928</c:v>
                </c:pt>
                <c:pt idx="5">
                  <c:v>41634.89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D1-4D16-80F0-F8175BDB4E7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D1-4D16-80F0-F8175BDB4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10.19'!$U$4:$Y$4</c:f>
              <c:numCache>
                <c:formatCode>#,##0</c:formatCode>
                <c:ptCount val="5"/>
                <c:pt idx="0">
                  <c:v>841</c:v>
                </c:pt>
                <c:pt idx="1">
                  <c:v>787</c:v>
                </c:pt>
                <c:pt idx="2">
                  <c:v>752</c:v>
                </c:pt>
                <c:pt idx="3">
                  <c:v>746</c:v>
                </c:pt>
                <c:pt idx="4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B8-4DB7-9E0C-AB93078D4289}"/>
            </c:ext>
          </c:extLst>
        </c:ser>
        <c:ser>
          <c:idx val="1"/>
          <c:order val="1"/>
          <c:tx>
            <c:strRef>
              <c:f>'Table 10.19'!$S$7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10.19'!$U$7:$Y$7</c:f>
              <c:numCache>
                <c:formatCode>#,##0</c:formatCode>
                <c:ptCount val="5"/>
                <c:pt idx="0">
                  <c:v>525</c:v>
                </c:pt>
                <c:pt idx="1">
                  <c:v>525</c:v>
                </c:pt>
                <c:pt idx="2">
                  <c:v>545</c:v>
                </c:pt>
                <c:pt idx="3">
                  <c:v>528</c:v>
                </c:pt>
                <c:pt idx="4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B8-4DB7-9E0C-AB93078D4289}"/>
            </c:ext>
          </c:extLst>
        </c:ser>
        <c:ser>
          <c:idx val="2"/>
          <c:order val="2"/>
          <c:tx>
            <c:strRef>
              <c:f>'Table 10.19'!$S$11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10.19'!$U$11:$Y$11</c:f>
              <c:numCache>
                <c:formatCode>#,##0</c:formatCode>
                <c:ptCount val="5"/>
                <c:pt idx="0">
                  <c:v>716</c:v>
                </c:pt>
                <c:pt idx="1">
                  <c:v>661</c:v>
                </c:pt>
                <c:pt idx="2">
                  <c:v>628</c:v>
                </c:pt>
                <c:pt idx="3">
                  <c:v>605</c:v>
                </c:pt>
                <c:pt idx="4">
                  <c:v>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B8-4DB7-9E0C-AB93078D4289}"/>
            </c:ext>
          </c:extLst>
        </c:ser>
        <c:ser>
          <c:idx val="3"/>
          <c:order val="3"/>
          <c:tx>
            <c:strRef>
              <c:f>'Table 10.19'!$S$12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10.19'!$U$12:$Y$12</c:f>
              <c:numCache>
                <c:formatCode>#,##0</c:formatCode>
                <c:ptCount val="5"/>
                <c:pt idx="0">
                  <c:v>128</c:v>
                </c:pt>
                <c:pt idx="1">
                  <c:v>128</c:v>
                </c:pt>
                <c:pt idx="2">
                  <c:v>130</c:v>
                </c:pt>
                <c:pt idx="3">
                  <c:v>141</c:v>
                </c:pt>
                <c:pt idx="4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B8-4DB7-9E0C-AB93078D4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10.19'!$AA$15:$AA$33</c:f>
              <c:numCache>
                <c:formatCode>0.0%</c:formatCode>
                <c:ptCount val="19"/>
                <c:pt idx="0">
                  <c:v>0.13909774436090225</c:v>
                </c:pt>
                <c:pt idx="1">
                  <c:v>2.2556390977443608E-2</c:v>
                </c:pt>
                <c:pt idx="2">
                  <c:v>4.2606516290726815E-2</c:v>
                </c:pt>
                <c:pt idx="3">
                  <c:v>3.7593984962406013E-3</c:v>
                </c:pt>
                <c:pt idx="4">
                  <c:v>7.7694235588972427E-2</c:v>
                </c:pt>
                <c:pt idx="5">
                  <c:v>1.7543859649122806E-2</c:v>
                </c:pt>
                <c:pt idx="6">
                  <c:v>5.764411027568922E-2</c:v>
                </c:pt>
                <c:pt idx="7">
                  <c:v>6.6416040100250623E-2</c:v>
                </c:pt>
                <c:pt idx="8">
                  <c:v>5.2631578947368418E-2</c:v>
                </c:pt>
                <c:pt idx="9">
                  <c:v>0</c:v>
                </c:pt>
                <c:pt idx="10">
                  <c:v>4.7619047619047616E-2</c:v>
                </c:pt>
                <c:pt idx="11">
                  <c:v>7.5187969924812026E-3</c:v>
                </c:pt>
                <c:pt idx="12">
                  <c:v>1.7543859649122806E-2</c:v>
                </c:pt>
                <c:pt idx="13">
                  <c:v>4.8872180451127817E-2</c:v>
                </c:pt>
                <c:pt idx="14">
                  <c:v>4.1353383458646614E-2</c:v>
                </c:pt>
                <c:pt idx="15">
                  <c:v>5.889724310776942E-2</c:v>
                </c:pt>
                <c:pt idx="16">
                  <c:v>8.0200501253132828E-2</c:v>
                </c:pt>
                <c:pt idx="17">
                  <c:v>3.7593984962406013E-3</c:v>
                </c:pt>
                <c:pt idx="18">
                  <c:v>1.8796992481203006E-2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1-4474-8385-1A222DF235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1-4474-8385-1A222DF23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10.19'!$Y$44:$Y$60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25</c:v>
                </c:pt>
                <c:pt idx="3">
                  <c:v>32</c:v>
                </c:pt>
                <c:pt idx="4">
                  <c:v>38</c:v>
                </c:pt>
                <c:pt idx="5">
                  <c:v>28</c:v>
                </c:pt>
                <c:pt idx="6">
                  <c:v>38</c:v>
                </c:pt>
                <c:pt idx="7">
                  <c:v>40</c:v>
                </c:pt>
                <c:pt idx="8">
                  <c:v>57</c:v>
                </c:pt>
                <c:pt idx="9">
                  <c:v>51</c:v>
                </c:pt>
                <c:pt idx="10">
                  <c:v>40</c:v>
                </c:pt>
                <c:pt idx="11">
                  <c:v>35</c:v>
                </c:pt>
                <c:pt idx="12">
                  <c:v>33</c:v>
                </c:pt>
                <c:pt idx="13">
                  <c:v>11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21-4469-8F78-9A2BC8F8ED0C}"/>
            </c:ext>
          </c:extLst>
        </c:ser>
        <c:ser>
          <c:idx val="1"/>
          <c:order val="1"/>
          <c:tx>
            <c:strRef>
              <c:f>'Table 10.19'!$S$62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10.19'!$Y$63:$Y$79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27</c:v>
                </c:pt>
                <c:pt idx="3">
                  <c:v>26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26</c:v>
                </c:pt>
                <c:pt idx="8">
                  <c:v>55</c:v>
                </c:pt>
                <c:pt idx="9">
                  <c:v>36</c:v>
                </c:pt>
                <c:pt idx="10">
                  <c:v>34</c:v>
                </c:pt>
                <c:pt idx="11">
                  <c:v>34</c:v>
                </c:pt>
                <c:pt idx="12">
                  <c:v>11</c:v>
                </c:pt>
                <c:pt idx="13">
                  <c:v>9</c:v>
                </c:pt>
                <c:pt idx="14">
                  <c:v>0</c:v>
                </c:pt>
                <c:pt idx="15">
                  <c:v>4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21-4469-8F78-9A2BC8F8E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10.19'!$Y$83:$Y$90</c:f>
              <c:numCache>
                <c:formatCode>#,##0</c:formatCode>
                <c:ptCount val="8"/>
                <c:pt idx="0">
                  <c:v>33</c:v>
                </c:pt>
                <c:pt idx="1">
                  <c:v>13</c:v>
                </c:pt>
                <c:pt idx="2">
                  <c:v>53</c:v>
                </c:pt>
                <c:pt idx="3">
                  <c:v>9</c:v>
                </c:pt>
                <c:pt idx="4">
                  <c:v>0</c:v>
                </c:pt>
                <c:pt idx="5">
                  <c:v>10</c:v>
                </c:pt>
                <c:pt idx="6">
                  <c:v>53</c:v>
                </c:pt>
                <c:pt idx="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F8-490D-9295-1274C41877A2}"/>
            </c:ext>
          </c:extLst>
        </c:ser>
        <c:ser>
          <c:idx val="1"/>
          <c:order val="1"/>
          <c:tx>
            <c:strRef>
              <c:f>'Table 10.19'!$S$92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10.19'!$Y$93:$Y$100</c:f>
              <c:numCache>
                <c:formatCode>#,##0</c:formatCode>
                <c:ptCount val="8"/>
                <c:pt idx="0">
                  <c:v>24</c:v>
                </c:pt>
                <c:pt idx="1">
                  <c:v>36</c:v>
                </c:pt>
                <c:pt idx="2">
                  <c:v>4</c:v>
                </c:pt>
                <c:pt idx="3">
                  <c:v>40</c:v>
                </c:pt>
                <c:pt idx="4">
                  <c:v>34</c:v>
                </c:pt>
                <c:pt idx="5">
                  <c:v>22</c:v>
                </c:pt>
                <c:pt idx="6">
                  <c:v>7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F8-490D-9295-1274C4187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10.19'!$U$8:$Y$8</c:f>
              <c:numCache>
                <c:formatCode>General</c:formatCode>
                <c:ptCount val="5"/>
                <c:pt idx="0">
                  <c:v>32962.5</c:v>
                </c:pt>
                <c:pt idx="1">
                  <c:v>30039</c:v>
                </c:pt>
                <c:pt idx="2">
                  <c:v>31099</c:v>
                </c:pt>
                <c:pt idx="3">
                  <c:v>34525</c:v>
                </c:pt>
                <c:pt idx="4">
                  <c:v>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14-496D-B954-5A402F6757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14-496D-B954-5A402F675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10.19'!$T$4:$Y$4</c:f>
              <c:numCache>
                <c:formatCode>#,##0</c:formatCode>
                <c:ptCount val="6"/>
                <c:pt idx="0">
                  <c:v>717</c:v>
                </c:pt>
                <c:pt idx="1">
                  <c:v>841</c:v>
                </c:pt>
                <c:pt idx="2">
                  <c:v>787</c:v>
                </c:pt>
                <c:pt idx="3">
                  <c:v>752</c:v>
                </c:pt>
                <c:pt idx="4">
                  <c:v>746</c:v>
                </c:pt>
                <c:pt idx="5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57-45ED-AF77-E722D98B5ABB}"/>
            </c:ext>
          </c:extLst>
        </c:ser>
        <c:ser>
          <c:idx val="1"/>
          <c:order val="1"/>
          <c:tx>
            <c:strRef>
              <c:f>'Table 10.19'!$S$7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10.19'!$T$7:$Y$7</c:f>
              <c:numCache>
                <c:formatCode>#,##0</c:formatCode>
                <c:ptCount val="6"/>
                <c:pt idx="0">
                  <c:v>497</c:v>
                </c:pt>
                <c:pt idx="1">
                  <c:v>525</c:v>
                </c:pt>
                <c:pt idx="2">
                  <c:v>525</c:v>
                </c:pt>
                <c:pt idx="3">
                  <c:v>545</c:v>
                </c:pt>
                <c:pt idx="4">
                  <c:v>528</c:v>
                </c:pt>
                <c:pt idx="5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57-45ED-AF77-E722D98B5ABB}"/>
            </c:ext>
          </c:extLst>
        </c:ser>
        <c:ser>
          <c:idx val="2"/>
          <c:order val="2"/>
          <c:tx>
            <c:strRef>
              <c:f>'Table 10.19'!$S$11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10.19'!$T$11:$Y$11</c:f>
              <c:numCache>
                <c:formatCode>#,##0</c:formatCode>
                <c:ptCount val="6"/>
                <c:pt idx="0">
                  <c:v>595</c:v>
                </c:pt>
                <c:pt idx="1">
                  <c:v>716</c:v>
                </c:pt>
                <c:pt idx="2">
                  <c:v>661</c:v>
                </c:pt>
                <c:pt idx="3">
                  <c:v>628</c:v>
                </c:pt>
                <c:pt idx="4">
                  <c:v>605</c:v>
                </c:pt>
                <c:pt idx="5">
                  <c:v>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57-45ED-AF77-E722D98B5ABB}"/>
            </c:ext>
          </c:extLst>
        </c:ser>
        <c:ser>
          <c:idx val="3"/>
          <c:order val="3"/>
          <c:tx>
            <c:strRef>
              <c:f>'Table 10.19'!$S$12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10.19'!$T$12:$Y$12</c:f>
              <c:numCache>
                <c:formatCode>#,##0</c:formatCode>
                <c:ptCount val="6"/>
                <c:pt idx="0">
                  <c:v>126</c:v>
                </c:pt>
                <c:pt idx="1">
                  <c:v>128</c:v>
                </c:pt>
                <c:pt idx="2">
                  <c:v>128</c:v>
                </c:pt>
                <c:pt idx="3">
                  <c:v>130</c:v>
                </c:pt>
                <c:pt idx="4">
                  <c:v>141</c:v>
                </c:pt>
                <c:pt idx="5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57-45ED-AF77-E722D98B5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10.19'!$AA$15:$AA$33</c:f>
              <c:numCache>
                <c:formatCode>0.0%</c:formatCode>
                <c:ptCount val="19"/>
                <c:pt idx="0">
                  <c:v>0.13909774436090225</c:v>
                </c:pt>
                <c:pt idx="1">
                  <c:v>2.2556390977443608E-2</c:v>
                </c:pt>
                <c:pt idx="2">
                  <c:v>4.2606516290726815E-2</c:v>
                </c:pt>
                <c:pt idx="3">
                  <c:v>3.7593984962406013E-3</c:v>
                </c:pt>
                <c:pt idx="4">
                  <c:v>7.7694235588972427E-2</c:v>
                </c:pt>
                <c:pt idx="5">
                  <c:v>1.7543859649122806E-2</c:v>
                </c:pt>
                <c:pt idx="6">
                  <c:v>5.764411027568922E-2</c:v>
                </c:pt>
                <c:pt idx="7">
                  <c:v>6.6416040100250623E-2</c:v>
                </c:pt>
                <c:pt idx="8">
                  <c:v>5.2631578947368418E-2</c:v>
                </c:pt>
                <c:pt idx="9">
                  <c:v>0</c:v>
                </c:pt>
                <c:pt idx="10">
                  <c:v>4.7619047619047616E-2</c:v>
                </c:pt>
                <c:pt idx="11">
                  <c:v>7.5187969924812026E-3</c:v>
                </c:pt>
                <c:pt idx="12">
                  <c:v>1.7543859649122806E-2</c:v>
                </c:pt>
                <c:pt idx="13">
                  <c:v>4.8872180451127817E-2</c:v>
                </c:pt>
                <c:pt idx="14">
                  <c:v>4.1353383458646614E-2</c:v>
                </c:pt>
                <c:pt idx="15">
                  <c:v>5.889724310776942E-2</c:v>
                </c:pt>
                <c:pt idx="16">
                  <c:v>8.0200501253132828E-2</c:v>
                </c:pt>
                <c:pt idx="17">
                  <c:v>3.7593984962406013E-3</c:v>
                </c:pt>
                <c:pt idx="18">
                  <c:v>1.8796992481203006E-2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B4-49FF-AFA1-258B8C14C61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B4-49FF-AFA1-258B8C14C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10.19'!$Y$44:$Y$60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25</c:v>
                </c:pt>
                <c:pt idx="3">
                  <c:v>32</c:v>
                </c:pt>
                <c:pt idx="4">
                  <c:v>38</c:v>
                </c:pt>
                <c:pt idx="5">
                  <c:v>28</c:v>
                </c:pt>
                <c:pt idx="6">
                  <c:v>38</c:v>
                </c:pt>
                <c:pt idx="7">
                  <c:v>40</c:v>
                </c:pt>
                <c:pt idx="8">
                  <c:v>57</c:v>
                </c:pt>
                <c:pt idx="9">
                  <c:v>51</c:v>
                </c:pt>
                <c:pt idx="10">
                  <c:v>40</c:v>
                </c:pt>
                <c:pt idx="11">
                  <c:v>35</c:v>
                </c:pt>
                <c:pt idx="12">
                  <c:v>33</c:v>
                </c:pt>
                <c:pt idx="13">
                  <c:v>11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7-4E02-BF68-69BA0500B930}"/>
            </c:ext>
          </c:extLst>
        </c:ser>
        <c:ser>
          <c:idx val="1"/>
          <c:order val="1"/>
          <c:tx>
            <c:strRef>
              <c:f>'Table 10.19'!$S$62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10.19'!$Y$63:$Y$79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27</c:v>
                </c:pt>
                <c:pt idx="3">
                  <c:v>26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26</c:v>
                </c:pt>
                <c:pt idx="8">
                  <c:v>55</c:v>
                </c:pt>
                <c:pt idx="9">
                  <c:v>36</c:v>
                </c:pt>
                <c:pt idx="10">
                  <c:v>34</c:v>
                </c:pt>
                <c:pt idx="11">
                  <c:v>34</c:v>
                </c:pt>
                <c:pt idx="12">
                  <c:v>11</c:v>
                </c:pt>
                <c:pt idx="13">
                  <c:v>9</c:v>
                </c:pt>
                <c:pt idx="14">
                  <c:v>0</c:v>
                </c:pt>
                <c:pt idx="15">
                  <c:v>4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7-4E02-BF68-69BA0500B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10.19'!$Y$83:$Y$90</c:f>
              <c:numCache>
                <c:formatCode>#,##0</c:formatCode>
                <c:ptCount val="8"/>
                <c:pt idx="0">
                  <c:v>33</c:v>
                </c:pt>
                <c:pt idx="1">
                  <c:v>13</c:v>
                </c:pt>
                <c:pt idx="2">
                  <c:v>53</c:v>
                </c:pt>
                <c:pt idx="3">
                  <c:v>9</c:v>
                </c:pt>
                <c:pt idx="4">
                  <c:v>0</c:v>
                </c:pt>
                <c:pt idx="5">
                  <c:v>10</c:v>
                </c:pt>
                <c:pt idx="6">
                  <c:v>53</c:v>
                </c:pt>
                <c:pt idx="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70-4BC2-BF17-255125437CDB}"/>
            </c:ext>
          </c:extLst>
        </c:ser>
        <c:ser>
          <c:idx val="1"/>
          <c:order val="1"/>
          <c:tx>
            <c:strRef>
              <c:f>'Table 10.19'!$S$92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10.19'!$Y$93:$Y$100</c:f>
              <c:numCache>
                <c:formatCode>#,##0</c:formatCode>
                <c:ptCount val="8"/>
                <c:pt idx="0">
                  <c:v>24</c:v>
                </c:pt>
                <c:pt idx="1">
                  <c:v>36</c:v>
                </c:pt>
                <c:pt idx="2">
                  <c:v>4</c:v>
                </c:pt>
                <c:pt idx="3">
                  <c:v>40</c:v>
                </c:pt>
                <c:pt idx="4">
                  <c:v>34</c:v>
                </c:pt>
                <c:pt idx="5">
                  <c:v>22</c:v>
                </c:pt>
                <c:pt idx="6">
                  <c:v>7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70-4BC2-BF17-255125437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10.2'!$Y$83:$Y$90</c:f>
              <c:numCache>
                <c:formatCode>#,##0</c:formatCode>
                <c:ptCount val="8"/>
                <c:pt idx="0">
                  <c:v>1573</c:v>
                </c:pt>
                <c:pt idx="1">
                  <c:v>2260</c:v>
                </c:pt>
                <c:pt idx="2">
                  <c:v>1617</c:v>
                </c:pt>
                <c:pt idx="3">
                  <c:v>631</c:v>
                </c:pt>
                <c:pt idx="4">
                  <c:v>532</c:v>
                </c:pt>
                <c:pt idx="5">
                  <c:v>543</c:v>
                </c:pt>
                <c:pt idx="6">
                  <c:v>549</c:v>
                </c:pt>
                <c:pt idx="7">
                  <c:v>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E2-4A95-8C1F-E5BF3D0ED238}"/>
            </c:ext>
          </c:extLst>
        </c:ser>
        <c:ser>
          <c:idx val="1"/>
          <c:order val="1"/>
          <c:tx>
            <c:strRef>
              <c:f>'Table 10.2'!$S$92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10.2'!$Y$93:$Y$100</c:f>
              <c:numCache>
                <c:formatCode>#,##0</c:formatCode>
                <c:ptCount val="8"/>
                <c:pt idx="0">
                  <c:v>906</c:v>
                </c:pt>
                <c:pt idx="1">
                  <c:v>2979</c:v>
                </c:pt>
                <c:pt idx="2">
                  <c:v>329</c:v>
                </c:pt>
                <c:pt idx="3">
                  <c:v>1293</c:v>
                </c:pt>
                <c:pt idx="4">
                  <c:v>1871</c:v>
                </c:pt>
                <c:pt idx="5">
                  <c:v>819</c:v>
                </c:pt>
                <c:pt idx="6">
                  <c:v>42</c:v>
                </c:pt>
                <c:pt idx="7">
                  <c:v>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E2-4A95-8C1F-E5BF3D0ED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10.19'!$T$8:$Y$8</c:f>
              <c:numCache>
                <c:formatCode>General</c:formatCode>
                <c:ptCount val="6"/>
                <c:pt idx="0">
                  <c:v>29907.84</c:v>
                </c:pt>
                <c:pt idx="1">
                  <c:v>32962.5</c:v>
                </c:pt>
                <c:pt idx="2">
                  <c:v>30039</c:v>
                </c:pt>
                <c:pt idx="3">
                  <c:v>31099</c:v>
                </c:pt>
                <c:pt idx="4">
                  <c:v>34525</c:v>
                </c:pt>
                <c:pt idx="5">
                  <c:v>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4A-4086-A61E-9E1F1B2D05F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4A-4086-A61E-9E1F1B2D0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10.20'!$U$4:$Y$4</c:f>
              <c:numCache>
                <c:formatCode>#,##0</c:formatCode>
                <c:ptCount val="5"/>
                <c:pt idx="0">
                  <c:v>14854</c:v>
                </c:pt>
                <c:pt idx="1">
                  <c:v>15134</c:v>
                </c:pt>
                <c:pt idx="2">
                  <c:v>15214</c:v>
                </c:pt>
                <c:pt idx="3">
                  <c:v>15283</c:v>
                </c:pt>
                <c:pt idx="4">
                  <c:v>16240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D9-4A2A-B6D9-92B7A16E7C6D}"/>
            </c:ext>
          </c:extLst>
        </c:ser>
        <c:ser>
          <c:idx val="1"/>
          <c:order val="1"/>
          <c:tx>
            <c:strRef>
              <c:f>'Table 10.20'!$S$7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10.20'!$U$7:$Y$7</c:f>
              <c:numCache>
                <c:formatCode>#,##0</c:formatCode>
                <c:ptCount val="5"/>
                <c:pt idx="0">
                  <c:v>10947</c:v>
                </c:pt>
                <c:pt idx="1">
                  <c:v>11134</c:v>
                </c:pt>
                <c:pt idx="2">
                  <c:v>11252</c:v>
                </c:pt>
                <c:pt idx="3">
                  <c:v>11475</c:v>
                </c:pt>
                <c:pt idx="4">
                  <c:v>11952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D9-4A2A-B6D9-92B7A16E7C6D}"/>
            </c:ext>
          </c:extLst>
        </c:ser>
        <c:ser>
          <c:idx val="2"/>
          <c:order val="2"/>
          <c:tx>
            <c:strRef>
              <c:f>'Table 10.20'!$S$11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10.20'!$U$11:$Y$11</c:f>
              <c:numCache>
                <c:formatCode>#,##0</c:formatCode>
                <c:ptCount val="5"/>
                <c:pt idx="0">
                  <c:v>13445</c:v>
                </c:pt>
                <c:pt idx="1">
                  <c:v>13757</c:v>
                </c:pt>
                <c:pt idx="2">
                  <c:v>13858</c:v>
                </c:pt>
                <c:pt idx="3">
                  <c:v>13906</c:v>
                </c:pt>
                <c:pt idx="4">
                  <c:v>14829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D9-4A2A-B6D9-92B7A16E7C6D}"/>
            </c:ext>
          </c:extLst>
        </c:ser>
        <c:ser>
          <c:idx val="3"/>
          <c:order val="3"/>
          <c:tx>
            <c:strRef>
              <c:f>'Table 10.20'!$S$12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10.20'!$U$12:$Y$12</c:f>
              <c:numCache>
                <c:formatCode>#,##0</c:formatCode>
                <c:ptCount val="5"/>
                <c:pt idx="0">
                  <c:v>1410</c:v>
                </c:pt>
                <c:pt idx="1">
                  <c:v>1375</c:v>
                </c:pt>
                <c:pt idx="2">
                  <c:v>1353</c:v>
                </c:pt>
                <c:pt idx="3">
                  <c:v>1380</c:v>
                </c:pt>
                <c:pt idx="4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D9-4A2A-B6D9-92B7A16E7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10.20'!$AA$15:$AA$33</c:f>
              <c:numCache>
                <c:formatCode>0.0%</c:formatCode>
                <c:ptCount val="19"/>
                <c:pt idx="0">
                  <c:v>2.4014778325123151E-2</c:v>
                </c:pt>
                <c:pt idx="1">
                  <c:v>6.0344827586206896E-3</c:v>
                </c:pt>
                <c:pt idx="2">
                  <c:v>8.6884236453201966E-2</c:v>
                </c:pt>
                <c:pt idx="3">
                  <c:v>6.0960591133004923E-3</c:v>
                </c:pt>
                <c:pt idx="4">
                  <c:v>7.0443349753694581E-2</c:v>
                </c:pt>
                <c:pt idx="5">
                  <c:v>4.0701970443349757E-2</c:v>
                </c:pt>
                <c:pt idx="6">
                  <c:v>0.10350985221674877</c:v>
                </c:pt>
                <c:pt idx="7">
                  <c:v>5.979064039408867E-2</c:v>
                </c:pt>
                <c:pt idx="8">
                  <c:v>4.2056650246305421E-2</c:v>
                </c:pt>
                <c:pt idx="9">
                  <c:v>6.1576354679802959E-3</c:v>
                </c:pt>
                <c:pt idx="10">
                  <c:v>2.9926108374384235E-2</c:v>
                </c:pt>
                <c:pt idx="11">
                  <c:v>1.8288177339901478E-2</c:v>
                </c:pt>
                <c:pt idx="12">
                  <c:v>4.273399014778325E-2</c:v>
                </c:pt>
                <c:pt idx="13">
                  <c:v>8.3682266009852221E-2</c:v>
                </c:pt>
                <c:pt idx="14">
                  <c:v>7.013546798029556E-2</c:v>
                </c:pt>
                <c:pt idx="15">
                  <c:v>8.4913793103448279E-2</c:v>
                </c:pt>
                <c:pt idx="16">
                  <c:v>0.11225369458128079</c:v>
                </c:pt>
                <c:pt idx="17">
                  <c:v>1.0591133004926109E-2</c:v>
                </c:pt>
                <c:pt idx="18">
                  <c:v>3.5406403940886698E-2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D-4AE7-96C6-CA6481F33A3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D-4AE7-96C6-CA6481F3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10.20'!$Y$44:$Y$60</c:f>
              <c:numCache>
                <c:formatCode>#,##0</c:formatCode>
                <c:ptCount val="17"/>
                <c:pt idx="0">
                  <c:v>9</c:v>
                </c:pt>
                <c:pt idx="1">
                  <c:v>134</c:v>
                </c:pt>
                <c:pt idx="2">
                  <c:v>539</c:v>
                </c:pt>
                <c:pt idx="3">
                  <c:v>853</c:v>
                </c:pt>
                <c:pt idx="4">
                  <c:v>1014</c:v>
                </c:pt>
                <c:pt idx="5">
                  <c:v>932</c:v>
                </c:pt>
                <c:pt idx="6">
                  <c:v>764</c:v>
                </c:pt>
                <c:pt idx="7">
                  <c:v>746</c:v>
                </c:pt>
                <c:pt idx="8">
                  <c:v>790</c:v>
                </c:pt>
                <c:pt idx="9">
                  <c:v>792</c:v>
                </c:pt>
                <c:pt idx="10">
                  <c:v>768</c:v>
                </c:pt>
                <c:pt idx="11">
                  <c:v>524</c:v>
                </c:pt>
                <c:pt idx="12">
                  <c:v>269</c:v>
                </c:pt>
                <c:pt idx="13">
                  <c:v>72</c:v>
                </c:pt>
                <c:pt idx="14">
                  <c:v>36</c:v>
                </c:pt>
                <c:pt idx="15">
                  <c:v>16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4C-40A6-A596-27BDD4301589}"/>
            </c:ext>
          </c:extLst>
        </c:ser>
        <c:ser>
          <c:idx val="1"/>
          <c:order val="1"/>
          <c:tx>
            <c:strRef>
              <c:f>'Table 10.20'!$S$62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10.20'!$Y$63:$Y$79</c:f>
              <c:numCache>
                <c:formatCode>#,##0</c:formatCode>
                <c:ptCount val="17"/>
                <c:pt idx="0">
                  <c:v>5</c:v>
                </c:pt>
                <c:pt idx="1">
                  <c:v>166</c:v>
                </c:pt>
                <c:pt idx="2">
                  <c:v>553</c:v>
                </c:pt>
                <c:pt idx="3">
                  <c:v>875</c:v>
                </c:pt>
                <c:pt idx="4">
                  <c:v>830</c:v>
                </c:pt>
                <c:pt idx="5">
                  <c:v>780</c:v>
                </c:pt>
                <c:pt idx="6">
                  <c:v>704</c:v>
                </c:pt>
                <c:pt idx="7">
                  <c:v>744</c:v>
                </c:pt>
                <c:pt idx="8">
                  <c:v>910</c:v>
                </c:pt>
                <c:pt idx="9">
                  <c:v>834</c:v>
                </c:pt>
                <c:pt idx="10">
                  <c:v>814</c:v>
                </c:pt>
                <c:pt idx="11">
                  <c:v>472</c:v>
                </c:pt>
                <c:pt idx="12">
                  <c:v>152</c:v>
                </c:pt>
                <c:pt idx="13">
                  <c:v>66</c:v>
                </c:pt>
                <c:pt idx="14">
                  <c:v>28</c:v>
                </c:pt>
                <c:pt idx="15">
                  <c:v>25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4C-40A6-A596-27BDD4301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10.20'!$Y$83:$Y$90</c:f>
              <c:numCache>
                <c:formatCode>#,##0</c:formatCode>
                <c:ptCount val="8"/>
                <c:pt idx="0">
                  <c:v>609</c:v>
                </c:pt>
                <c:pt idx="1">
                  <c:v>559</c:v>
                </c:pt>
                <c:pt idx="2">
                  <c:v>1176</c:v>
                </c:pt>
                <c:pt idx="3">
                  <c:v>370</c:v>
                </c:pt>
                <c:pt idx="4">
                  <c:v>284</c:v>
                </c:pt>
                <c:pt idx="5">
                  <c:v>349</c:v>
                </c:pt>
                <c:pt idx="6">
                  <c:v>728</c:v>
                </c:pt>
                <c:pt idx="7">
                  <c:v>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E-435D-A9DA-D1B8B74B16F2}"/>
            </c:ext>
          </c:extLst>
        </c:ser>
        <c:ser>
          <c:idx val="1"/>
          <c:order val="1"/>
          <c:tx>
            <c:strRef>
              <c:f>'Table 10.20'!$S$92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10.20'!$Y$93:$Y$100</c:f>
              <c:numCache>
                <c:formatCode>#,##0</c:formatCode>
                <c:ptCount val="8"/>
                <c:pt idx="0">
                  <c:v>429</c:v>
                </c:pt>
                <c:pt idx="1">
                  <c:v>992</c:v>
                </c:pt>
                <c:pt idx="2">
                  <c:v>206</c:v>
                </c:pt>
                <c:pt idx="3">
                  <c:v>1098</c:v>
                </c:pt>
                <c:pt idx="4">
                  <c:v>1087</c:v>
                </c:pt>
                <c:pt idx="5">
                  <c:v>659</c:v>
                </c:pt>
                <c:pt idx="6">
                  <c:v>65</c:v>
                </c:pt>
                <c:pt idx="7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8E-435D-A9DA-D1B8B74B1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10.20'!$U$8:$Y$8</c:f>
              <c:numCache>
                <c:formatCode>General</c:formatCode>
                <c:ptCount val="5"/>
                <c:pt idx="0">
                  <c:v>39231.61</c:v>
                </c:pt>
                <c:pt idx="1">
                  <c:v>39592.379999999997</c:v>
                </c:pt>
                <c:pt idx="2">
                  <c:v>41444.5</c:v>
                </c:pt>
                <c:pt idx="3">
                  <c:v>43225.01</c:v>
                </c:pt>
                <c:pt idx="4">
                  <c:v>43851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84-43E5-9C94-1528AD01B77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84-43E5-9C94-1528AD01B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10.20'!$T$4:$Y$4</c:f>
              <c:numCache>
                <c:formatCode>#,##0</c:formatCode>
                <c:ptCount val="6"/>
                <c:pt idx="0">
                  <c:v>14757</c:v>
                </c:pt>
                <c:pt idx="1">
                  <c:v>14854</c:v>
                </c:pt>
                <c:pt idx="2">
                  <c:v>15134</c:v>
                </c:pt>
                <c:pt idx="3">
                  <c:v>15214</c:v>
                </c:pt>
                <c:pt idx="4">
                  <c:v>15283</c:v>
                </c:pt>
                <c:pt idx="5">
                  <c:v>16240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97-48A6-8200-9E6F32901802}"/>
            </c:ext>
          </c:extLst>
        </c:ser>
        <c:ser>
          <c:idx val="1"/>
          <c:order val="1"/>
          <c:tx>
            <c:strRef>
              <c:f>'Table 10.20'!$S$7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10.20'!$T$7:$Y$7</c:f>
              <c:numCache>
                <c:formatCode>#,##0</c:formatCode>
                <c:ptCount val="6"/>
                <c:pt idx="0">
                  <c:v>10827</c:v>
                </c:pt>
                <c:pt idx="1">
                  <c:v>10947</c:v>
                </c:pt>
                <c:pt idx="2">
                  <c:v>11134</c:v>
                </c:pt>
                <c:pt idx="3">
                  <c:v>11252</c:v>
                </c:pt>
                <c:pt idx="4">
                  <c:v>11475</c:v>
                </c:pt>
                <c:pt idx="5">
                  <c:v>11952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97-48A6-8200-9E6F32901802}"/>
            </c:ext>
          </c:extLst>
        </c:ser>
        <c:ser>
          <c:idx val="2"/>
          <c:order val="2"/>
          <c:tx>
            <c:strRef>
              <c:f>'Table 10.20'!$S$11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10.20'!$T$11:$Y$11</c:f>
              <c:numCache>
                <c:formatCode>#,##0</c:formatCode>
                <c:ptCount val="6"/>
                <c:pt idx="0">
                  <c:v>13230</c:v>
                </c:pt>
                <c:pt idx="1">
                  <c:v>13445</c:v>
                </c:pt>
                <c:pt idx="2">
                  <c:v>13757</c:v>
                </c:pt>
                <c:pt idx="3">
                  <c:v>13858</c:v>
                </c:pt>
                <c:pt idx="4">
                  <c:v>13906</c:v>
                </c:pt>
                <c:pt idx="5">
                  <c:v>14829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97-48A6-8200-9E6F32901802}"/>
            </c:ext>
          </c:extLst>
        </c:ser>
        <c:ser>
          <c:idx val="3"/>
          <c:order val="3"/>
          <c:tx>
            <c:strRef>
              <c:f>'Table 10.20'!$S$12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10.20'!$T$12:$Y$12</c:f>
              <c:numCache>
                <c:formatCode>#,##0</c:formatCode>
                <c:ptCount val="6"/>
                <c:pt idx="0">
                  <c:v>1528</c:v>
                </c:pt>
                <c:pt idx="1">
                  <c:v>1410</c:v>
                </c:pt>
                <c:pt idx="2">
                  <c:v>1375</c:v>
                </c:pt>
                <c:pt idx="3">
                  <c:v>1353</c:v>
                </c:pt>
                <c:pt idx="4">
                  <c:v>1380</c:v>
                </c:pt>
                <c:pt idx="5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97-48A6-8200-9E6F32901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10.20'!$AA$15:$AA$33</c:f>
              <c:numCache>
                <c:formatCode>0.0%</c:formatCode>
                <c:ptCount val="19"/>
                <c:pt idx="0">
                  <c:v>2.4014778325123151E-2</c:v>
                </c:pt>
                <c:pt idx="1">
                  <c:v>6.0344827586206896E-3</c:v>
                </c:pt>
                <c:pt idx="2">
                  <c:v>8.6884236453201966E-2</c:v>
                </c:pt>
                <c:pt idx="3">
                  <c:v>6.0960591133004923E-3</c:v>
                </c:pt>
                <c:pt idx="4">
                  <c:v>7.0443349753694581E-2</c:v>
                </c:pt>
                <c:pt idx="5">
                  <c:v>4.0701970443349757E-2</c:v>
                </c:pt>
                <c:pt idx="6">
                  <c:v>0.10350985221674877</c:v>
                </c:pt>
                <c:pt idx="7">
                  <c:v>5.979064039408867E-2</c:v>
                </c:pt>
                <c:pt idx="8">
                  <c:v>4.2056650246305421E-2</c:v>
                </c:pt>
                <c:pt idx="9">
                  <c:v>6.1576354679802959E-3</c:v>
                </c:pt>
                <c:pt idx="10">
                  <c:v>2.9926108374384235E-2</c:v>
                </c:pt>
                <c:pt idx="11">
                  <c:v>1.8288177339901478E-2</c:v>
                </c:pt>
                <c:pt idx="12">
                  <c:v>4.273399014778325E-2</c:v>
                </c:pt>
                <c:pt idx="13">
                  <c:v>8.3682266009852221E-2</c:v>
                </c:pt>
                <c:pt idx="14">
                  <c:v>7.013546798029556E-2</c:v>
                </c:pt>
                <c:pt idx="15">
                  <c:v>8.4913793103448279E-2</c:v>
                </c:pt>
                <c:pt idx="16">
                  <c:v>0.11225369458128079</c:v>
                </c:pt>
                <c:pt idx="17">
                  <c:v>1.0591133004926109E-2</c:v>
                </c:pt>
                <c:pt idx="18">
                  <c:v>3.5406403940886698E-2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52-454A-AB77-BA8F9B63EF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52-454A-AB77-BA8F9B63E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10.20'!$Y$44:$Y$60</c:f>
              <c:numCache>
                <c:formatCode>#,##0</c:formatCode>
                <c:ptCount val="17"/>
                <c:pt idx="0">
                  <c:v>9</c:v>
                </c:pt>
                <c:pt idx="1">
                  <c:v>134</c:v>
                </c:pt>
                <c:pt idx="2">
                  <c:v>539</c:v>
                </c:pt>
                <c:pt idx="3">
                  <c:v>853</c:v>
                </c:pt>
                <c:pt idx="4">
                  <c:v>1014</c:v>
                </c:pt>
                <c:pt idx="5">
                  <c:v>932</c:v>
                </c:pt>
                <c:pt idx="6">
                  <c:v>764</c:v>
                </c:pt>
                <c:pt idx="7">
                  <c:v>746</c:v>
                </c:pt>
                <c:pt idx="8">
                  <c:v>790</c:v>
                </c:pt>
                <c:pt idx="9">
                  <c:v>792</c:v>
                </c:pt>
                <c:pt idx="10">
                  <c:v>768</c:v>
                </c:pt>
                <c:pt idx="11">
                  <c:v>524</c:v>
                </c:pt>
                <c:pt idx="12">
                  <c:v>269</c:v>
                </c:pt>
                <c:pt idx="13">
                  <c:v>72</c:v>
                </c:pt>
                <c:pt idx="14">
                  <c:v>36</c:v>
                </c:pt>
                <c:pt idx="15">
                  <c:v>16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A8-411B-AF90-29E412B6B08A}"/>
            </c:ext>
          </c:extLst>
        </c:ser>
        <c:ser>
          <c:idx val="1"/>
          <c:order val="1"/>
          <c:tx>
            <c:strRef>
              <c:f>'Table 10.20'!$S$62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10.20'!$Y$63:$Y$79</c:f>
              <c:numCache>
                <c:formatCode>#,##0</c:formatCode>
                <c:ptCount val="17"/>
                <c:pt idx="0">
                  <c:v>5</c:v>
                </c:pt>
                <c:pt idx="1">
                  <c:v>166</c:v>
                </c:pt>
                <c:pt idx="2">
                  <c:v>553</c:v>
                </c:pt>
                <c:pt idx="3">
                  <c:v>875</c:v>
                </c:pt>
                <c:pt idx="4">
                  <c:v>830</c:v>
                </c:pt>
                <c:pt idx="5">
                  <c:v>780</c:v>
                </c:pt>
                <c:pt idx="6">
                  <c:v>704</c:v>
                </c:pt>
                <c:pt idx="7">
                  <c:v>744</c:v>
                </c:pt>
                <c:pt idx="8">
                  <c:v>910</c:v>
                </c:pt>
                <c:pt idx="9">
                  <c:v>834</c:v>
                </c:pt>
                <c:pt idx="10">
                  <c:v>814</c:v>
                </c:pt>
                <c:pt idx="11">
                  <c:v>472</c:v>
                </c:pt>
                <c:pt idx="12">
                  <c:v>152</c:v>
                </c:pt>
                <c:pt idx="13">
                  <c:v>66</c:v>
                </c:pt>
                <c:pt idx="14">
                  <c:v>28</c:v>
                </c:pt>
                <c:pt idx="15">
                  <c:v>25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A8-411B-AF90-29E412B6B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10.20'!$Y$83:$Y$90</c:f>
              <c:numCache>
                <c:formatCode>#,##0</c:formatCode>
                <c:ptCount val="8"/>
                <c:pt idx="0">
                  <c:v>609</c:v>
                </c:pt>
                <c:pt idx="1">
                  <c:v>559</c:v>
                </c:pt>
                <c:pt idx="2">
                  <c:v>1176</c:v>
                </c:pt>
                <c:pt idx="3">
                  <c:v>370</c:v>
                </c:pt>
                <c:pt idx="4">
                  <c:v>284</c:v>
                </c:pt>
                <c:pt idx="5">
                  <c:v>349</c:v>
                </c:pt>
                <c:pt idx="6">
                  <c:v>728</c:v>
                </c:pt>
                <c:pt idx="7">
                  <c:v>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B-4027-AE43-EA7FC9F17A5C}"/>
            </c:ext>
          </c:extLst>
        </c:ser>
        <c:ser>
          <c:idx val="1"/>
          <c:order val="1"/>
          <c:tx>
            <c:strRef>
              <c:f>'Table 10.20'!$S$92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10.20'!$Y$93:$Y$100</c:f>
              <c:numCache>
                <c:formatCode>#,##0</c:formatCode>
                <c:ptCount val="8"/>
                <c:pt idx="0">
                  <c:v>429</c:v>
                </c:pt>
                <c:pt idx="1">
                  <c:v>992</c:v>
                </c:pt>
                <c:pt idx="2">
                  <c:v>206</c:v>
                </c:pt>
                <c:pt idx="3">
                  <c:v>1098</c:v>
                </c:pt>
                <c:pt idx="4">
                  <c:v>1087</c:v>
                </c:pt>
                <c:pt idx="5">
                  <c:v>659</c:v>
                </c:pt>
                <c:pt idx="6">
                  <c:v>65</c:v>
                </c:pt>
                <c:pt idx="7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1B-4027-AE43-EA7FC9F17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10.1'!$AA$15:$AA$33</c:f>
              <c:numCache>
                <c:formatCode>0.0%</c:formatCode>
                <c:ptCount val="19"/>
                <c:pt idx="0">
                  <c:v>2.1317943584005652E-2</c:v>
                </c:pt>
                <c:pt idx="1">
                  <c:v>7.3022790177256934E-3</c:v>
                </c:pt>
                <c:pt idx="2">
                  <c:v>3.9102526352982746E-2</c:v>
                </c:pt>
                <c:pt idx="3">
                  <c:v>4.0633649372828458E-3</c:v>
                </c:pt>
                <c:pt idx="4">
                  <c:v>2.6912431541134207E-2</c:v>
                </c:pt>
                <c:pt idx="5">
                  <c:v>2.2790177256934222E-2</c:v>
                </c:pt>
                <c:pt idx="6">
                  <c:v>6.7192744832459808E-2</c:v>
                </c:pt>
                <c:pt idx="7">
                  <c:v>0.13638772746010247</c:v>
                </c:pt>
                <c:pt idx="8">
                  <c:v>1.5900123667628527E-2</c:v>
                </c:pt>
                <c:pt idx="9">
                  <c:v>1.8550144278899946E-2</c:v>
                </c:pt>
                <c:pt idx="10">
                  <c:v>3.1859136682174195E-2</c:v>
                </c:pt>
                <c:pt idx="11">
                  <c:v>1.7077910605971379E-2</c:v>
                </c:pt>
                <c:pt idx="12">
                  <c:v>9.4222955067428296E-2</c:v>
                </c:pt>
                <c:pt idx="13">
                  <c:v>7.985395441964549E-2</c:v>
                </c:pt>
                <c:pt idx="14">
                  <c:v>6.360049467051411E-2</c:v>
                </c:pt>
                <c:pt idx="15">
                  <c:v>9.8345209351628285E-2</c:v>
                </c:pt>
                <c:pt idx="16">
                  <c:v>0.12072316118014251</c:v>
                </c:pt>
                <c:pt idx="17">
                  <c:v>2.385018550144279E-2</c:v>
                </c:pt>
                <c:pt idx="18">
                  <c:v>2.6794652847299923E-2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8-4678-A71A-5F26A11C92F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08-4678-A71A-5F26A11C9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10.2'!$T$8:$Y$8</c:f>
              <c:numCache>
                <c:formatCode>General</c:formatCode>
                <c:ptCount val="6"/>
                <c:pt idx="0">
                  <c:v>38580</c:v>
                </c:pt>
                <c:pt idx="1">
                  <c:v>40831.51</c:v>
                </c:pt>
                <c:pt idx="2">
                  <c:v>40000</c:v>
                </c:pt>
                <c:pt idx="3">
                  <c:v>41451</c:v>
                </c:pt>
                <c:pt idx="4">
                  <c:v>43757</c:v>
                </c:pt>
                <c:pt idx="5">
                  <c:v>44583.45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DF-4DEE-B1BE-40069D135A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DF-4DEE-B1BE-40069D135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10.20'!$T$8:$Y$8</c:f>
              <c:numCache>
                <c:formatCode>General</c:formatCode>
                <c:ptCount val="6"/>
                <c:pt idx="0">
                  <c:v>38482</c:v>
                </c:pt>
                <c:pt idx="1">
                  <c:v>39231.61</c:v>
                </c:pt>
                <c:pt idx="2">
                  <c:v>39592.379999999997</c:v>
                </c:pt>
                <c:pt idx="3">
                  <c:v>41444.5</c:v>
                </c:pt>
                <c:pt idx="4">
                  <c:v>43225.01</c:v>
                </c:pt>
                <c:pt idx="5">
                  <c:v>43851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21-45D3-B9B9-5812CB1D7C7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21-45D3-B9B9-5812CB1D7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10.21'!$U$4:$Y$4</c:f>
              <c:numCache>
                <c:formatCode>#,##0</c:formatCode>
                <c:ptCount val="5"/>
                <c:pt idx="0">
                  <c:v>2161</c:v>
                </c:pt>
                <c:pt idx="1">
                  <c:v>2362</c:v>
                </c:pt>
                <c:pt idx="2">
                  <c:v>2378</c:v>
                </c:pt>
                <c:pt idx="3">
                  <c:v>2367</c:v>
                </c:pt>
                <c:pt idx="4">
                  <c:v>2760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27-49D1-8D10-DDA832857EDE}"/>
            </c:ext>
          </c:extLst>
        </c:ser>
        <c:ser>
          <c:idx val="1"/>
          <c:order val="1"/>
          <c:tx>
            <c:strRef>
              <c:f>'Table 10.21'!$S$7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10.21'!$U$7:$Y$7</c:f>
              <c:numCache>
                <c:formatCode>#,##0</c:formatCode>
                <c:ptCount val="5"/>
                <c:pt idx="0">
                  <c:v>1445</c:v>
                </c:pt>
                <c:pt idx="1">
                  <c:v>1530</c:v>
                </c:pt>
                <c:pt idx="2">
                  <c:v>1546</c:v>
                </c:pt>
                <c:pt idx="3">
                  <c:v>1537</c:v>
                </c:pt>
                <c:pt idx="4">
                  <c:v>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27-49D1-8D10-DDA832857EDE}"/>
            </c:ext>
          </c:extLst>
        </c:ser>
        <c:ser>
          <c:idx val="2"/>
          <c:order val="2"/>
          <c:tx>
            <c:strRef>
              <c:f>'Table 10.21'!$S$11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10.21'!$U$11:$Y$11</c:f>
              <c:numCache>
                <c:formatCode>#,##0</c:formatCode>
                <c:ptCount val="5"/>
                <c:pt idx="0">
                  <c:v>1641</c:v>
                </c:pt>
                <c:pt idx="1">
                  <c:v>1815</c:v>
                </c:pt>
                <c:pt idx="2">
                  <c:v>1825</c:v>
                </c:pt>
                <c:pt idx="3">
                  <c:v>1822</c:v>
                </c:pt>
                <c:pt idx="4">
                  <c:v>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27-49D1-8D10-DDA832857EDE}"/>
            </c:ext>
          </c:extLst>
        </c:ser>
        <c:ser>
          <c:idx val="3"/>
          <c:order val="3"/>
          <c:tx>
            <c:strRef>
              <c:f>'Table 10.21'!$S$12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10.21'!$U$12:$Y$12</c:f>
              <c:numCache>
                <c:formatCode>#,##0</c:formatCode>
                <c:ptCount val="5"/>
                <c:pt idx="0">
                  <c:v>517</c:v>
                </c:pt>
                <c:pt idx="1">
                  <c:v>546</c:v>
                </c:pt>
                <c:pt idx="2">
                  <c:v>556</c:v>
                </c:pt>
                <c:pt idx="3">
                  <c:v>544</c:v>
                </c:pt>
                <c:pt idx="4">
                  <c:v>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27-49D1-8D10-DDA832857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10.21'!$AA$15:$AA$33</c:f>
              <c:numCache>
                <c:formatCode>0.0%</c:formatCode>
                <c:ptCount val="19"/>
                <c:pt idx="0">
                  <c:v>0.2286231884057971</c:v>
                </c:pt>
                <c:pt idx="1">
                  <c:v>6.1594202898550728E-3</c:v>
                </c:pt>
                <c:pt idx="2">
                  <c:v>7.7536231884057977E-2</c:v>
                </c:pt>
                <c:pt idx="3">
                  <c:v>3.9855072463768114E-3</c:v>
                </c:pt>
                <c:pt idx="4">
                  <c:v>3.9492753623188409E-2</c:v>
                </c:pt>
                <c:pt idx="5">
                  <c:v>2.1376811594202898E-2</c:v>
                </c:pt>
                <c:pt idx="6">
                  <c:v>6.1956521739130438E-2</c:v>
                </c:pt>
                <c:pt idx="7">
                  <c:v>3.5144927536231885E-2</c:v>
                </c:pt>
                <c:pt idx="8">
                  <c:v>2.9347826086956522E-2</c:v>
                </c:pt>
                <c:pt idx="9">
                  <c:v>1.8115942028985507E-3</c:v>
                </c:pt>
                <c:pt idx="10">
                  <c:v>1.8478260869565218E-2</c:v>
                </c:pt>
                <c:pt idx="11">
                  <c:v>1.3768115942028985E-2</c:v>
                </c:pt>
                <c:pt idx="12">
                  <c:v>2.7898550724637681E-2</c:v>
                </c:pt>
                <c:pt idx="13">
                  <c:v>4.6014492753623189E-2</c:v>
                </c:pt>
                <c:pt idx="14">
                  <c:v>4.0942028985507244E-2</c:v>
                </c:pt>
                <c:pt idx="15">
                  <c:v>5.7971014492753624E-2</c:v>
                </c:pt>
                <c:pt idx="16">
                  <c:v>5.9057971014492755E-2</c:v>
                </c:pt>
                <c:pt idx="17">
                  <c:v>7.246376811594203E-3</c:v>
                </c:pt>
                <c:pt idx="18">
                  <c:v>2.355072463768116E-2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C-49F3-B25A-F1138FC30A3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C-49F3-B25A-F1138FC30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10.21'!$Y$44:$Y$60</c:f>
              <c:numCache>
                <c:formatCode>#,##0</c:formatCode>
                <c:ptCount val="17"/>
                <c:pt idx="0">
                  <c:v>0</c:v>
                </c:pt>
                <c:pt idx="1">
                  <c:v>36</c:v>
                </c:pt>
                <c:pt idx="2">
                  <c:v>119</c:v>
                </c:pt>
                <c:pt idx="3">
                  <c:v>148</c:v>
                </c:pt>
                <c:pt idx="4">
                  <c:v>168</c:v>
                </c:pt>
                <c:pt idx="5">
                  <c:v>146</c:v>
                </c:pt>
                <c:pt idx="6">
                  <c:v>122</c:v>
                </c:pt>
                <c:pt idx="7">
                  <c:v>107</c:v>
                </c:pt>
                <c:pt idx="8">
                  <c:v>137</c:v>
                </c:pt>
                <c:pt idx="9">
                  <c:v>153</c:v>
                </c:pt>
                <c:pt idx="10">
                  <c:v>175</c:v>
                </c:pt>
                <c:pt idx="11">
                  <c:v>161</c:v>
                </c:pt>
                <c:pt idx="12">
                  <c:v>67</c:v>
                </c:pt>
                <c:pt idx="13">
                  <c:v>25</c:v>
                </c:pt>
                <c:pt idx="14">
                  <c:v>13</c:v>
                </c:pt>
                <c:pt idx="15">
                  <c:v>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FC-4664-BC97-00F3BA7E3391}"/>
            </c:ext>
          </c:extLst>
        </c:ser>
        <c:ser>
          <c:idx val="1"/>
          <c:order val="1"/>
          <c:tx>
            <c:strRef>
              <c:f>'Table 10.21'!$S$62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10.21'!$Y$63:$Y$79</c:f>
              <c:numCache>
                <c:formatCode>#,##0</c:formatCode>
                <c:ptCount val="17"/>
                <c:pt idx="0">
                  <c:v>0</c:v>
                </c:pt>
                <c:pt idx="1">
                  <c:v>19</c:v>
                </c:pt>
                <c:pt idx="2">
                  <c:v>61</c:v>
                </c:pt>
                <c:pt idx="3">
                  <c:v>90</c:v>
                </c:pt>
                <c:pt idx="4">
                  <c:v>114</c:v>
                </c:pt>
                <c:pt idx="5">
                  <c:v>73</c:v>
                </c:pt>
                <c:pt idx="6">
                  <c:v>91</c:v>
                </c:pt>
                <c:pt idx="7">
                  <c:v>114</c:v>
                </c:pt>
                <c:pt idx="8">
                  <c:v>121</c:v>
                </c:pt>
                <c:pt idx="9">
                  <c:v>130</c:v>
                </c:pt>
                <c:pt idx="10">
                  <c:v>152</c:v>
                </c:pt>
                <c:pt idx="11">
                  <c:v>126</c:v>
                </c:pt>
                <c:pt idx="12">
                  <c:v>34</c:v>
                </c:pt>
                <c:pt idx="13">
                  <c:v>20</c:v>
                </c:pt>
                <c:pt idx="14">
                  <c:v>13</c:v>
                </c:pt>
                <c:pt idx="15">
                  <c:v>3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FC-4664-BC97-00F3BA7E3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10.21'!$Y$83:$Y$90</c:f>
              <c:numCache>
                <c:formatCode>#,##0</c:formatCode>
                <c:ptCount val="8"/>
                <c:pt idx="0">
                  <c:v>86</c:v>
                </c:pt>
                <c:pt idx="1">
                  <c:v>40</c:v>
                </c:pt>
                <c:pt idx="2">
                  <c:v>158</c:v>
                </c:pt>
                <c:pt idx="3">
                  <c:v>32</c:v>
                </c:pt>
                <c:pt idx="4">
                  <c:v>17</c:v>
                </c:pt>
                <c:pt idx="5">
                  <c:v>21</c:v>
                </c:pt>
                <c:pt idx="6">
                  <c:v>88</c:v>
                </c:pt>
                <c:pt idx="7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35-4F66-BDEF-3C8D891EA3D5}"/>
            </c:ext>
          </c:extLst>
        </c:ser>
        <c:ser>
          <c:idx val="1"/>
          <c:order val="1"/>
          <c:tx>
            <c:strRef>
              <c:f>'Table 10.21'!$S$92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10.21'!$Y$93:$Y$100</c:f>
              <c:numCache>
                <c:formatCode>#,##0</c:formatCode>
                <c:ptCount val="8"/>
                <c:pt idx="0">
                  <c:v>50</c:v>
                </c:pt>
                <c:pt idx="1">
                  <c:v>111</c:v>
                </c:pt>
                <c:pt idx="2">
                  <c:v>34</c:v>
                </c:pt>
                <c:pt idx="3">
                  <c:v>91</c:v>
                </c:pt>
                <c:pt idx="4">
                  <c:v>111</c:v>
                </c:pt>
                <c:pt idx="5">
                  <c:v>62</c:v>
                </c:pt>
                <c:pt idx="6">
                  <c:v>8</c:v>
                </c:pt>
                <c:pt idx="7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35-4F66-BDEF-3C8D891EA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10.21'!$U$8:$Y$8</c:f>
              <c:numCache>
                <c:formatCode>General</c:formatCode>
                <c:ptCount val="5"/>
                <c:pt idx="0">
                  <c:v>28263.94</c:v>
                </c:pt>
                <c:pt idx="1">
                  <c:v>25023</c:v>
                </c:pt>
                <c:pt idx="2">
                  <c:v>26118.13</c:v>
                </c:pt>
                <c:pt idx="3">
                  <c:v>26519.69</c:v>
                </c:pt>
                <c:pt idx="4">
                  <c:v>25830.240000000002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5E-495F-82DB-34794D57894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5E-495F-82DB-34794D578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10.21'!$T$4:$Y$4</c:f>
              <c:numCache>
                <c:formatCode>#,##0</c:formatCode>
                <c:ptCount val="6"/>
                <c:pt idx="0">
                  <c:v>2293</c:v>
                </c:pt>
                <c:pt idx="1">
                  <c:v>2161</c:v>
                </c:pt>
                <c:pt idx="2">
                  <c:v>2362</c:v>
                </c:pt>
                <c:pt idx="3">
                  <c:v>2378</c:v>
                </c:pt>
                <c:pt idx="4">
                  <c:v>2367</c:v>
                </c:pt>
                <c:pt idx="5">
                  <c:v>2760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EC-4AA8-8A1C-4B601DB0511E}"/>
            </c:ext>
          </c:extLst>
        </c:ser>
        <c:ser>
          <c:idx val="1"/>
          <c:order val="1"/>
          <c:tx>
            <c:strRef>
              <c:f>'Table 10.21'!$S$7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10.21'!$T$7:$Y$7</c:f>
              <c:numCache>
                <c:formatCode>#,##0</c:formatCode>
                <c:ptCount val="6"/>
                <c:pt idx="0">
                  <c:v>1480</c:v>
                </c:pt>
                <c:pt idx="1">
                  <c:v>1445</c:v>
                </c:pt>
                <c:pt idx="2">
                  <c:v>1530</c:v>
                </c:pt>
                <c:pt idx="3">
                  <c:v>1546</c:v>
                </c:pt>
                <c:pt idx="4">
                  <c:v>1537</c:v>
                </c:pt>
                <c:pt idx="5">
                  <c:v>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EC-4AA8-8A1C-4B601DB0511E}"/>
            </c:ext>
          </c:extLst>
        </c:ser>
        <c:ser>
          <c:idx val="2"/>
          <c:order val="2"/>
          <c:tx>
            <c:strRef>
              <c:f>'Table 10.21'!$S$11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10.21'!$T$11:$Y$11</c:f>
              <c:numCache>
                <c:formatCode>#,##0</c:formatCode>
                <c:ptCount val="6"/>
                <c:pt idx="0">
                  <c:v>1776</c:v>
                </c:pt>
                <c:pt idx="1">
                  <c:v>1641</c:v>
                </c:pt>
                <c:pt idx="2">
                  <c:v>1815</c:v>
                </c:pt>
                <c:pt idx="3">
                  <c:v>1825</c:v>
                </c:pt>
                <c:pt idx="4">
                  <c:v>1822</c:v>
                </c:pt>
                <c:pt idx="5">
                  <c:v>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EC-4AA8-8A1C-4B601DB0511E}"/>
            </c:ext>
          </c:extLst>
        </c:ser>
        <c:ser>
          <c:idx val="3"/>
          <c:order val="3"/>
          <c:tx>
            <c:strRef>
              <c:f>'Table 10.21'!$S$12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10.21'!$T$12:$Y$12</c:f>
              <c:numCache>
                <c:formatCode>#,##0</c:formatCode>
                <c:ptCount val="6"/>
                <c:pt idx="0">
                  <c:v>516</c:v>
                </c:pt>
                <c:pt idx="1">
                  <c:v>517</c:v>
                </c:pt>
                <c:pt idx="2">
                  <c:v>546</c:v>
                </c:pt>
                <c:pt idx="3">
                  <c:v>556</c:v>
                </c:pt>
                <c:pt idx="4">
                  <c:v>544</c:v>
                </c:pt>
                <c:pt idx="5">
                  <c:v>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EC-4AA8-8A1C-4B601DB05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10.21'!$AA$15:$AA$33</c:f>
              <c:numCache>
                <c:formatCode>0.0%</c:formatCode>
                <c:ptCount val="19"/>
                <c:pt idx="0">
                  <c:v>0.2286231884057971</c:v>
                </c:pt>
                <c:pt idx="1">
                  <c:v>6.1594202898550728E-3</c:v>
                </c:pt>
                <c:pt idx="2">
                  <c:v>7.7536231884057977E-2</c:v>
                </c:pt>
                <c:pt idx="3">
                  <c:v>3.9855072463768114E-3</c:v>
                </c:pt>
                <c:pt idx="4">
                  <c:v>3.9492753623188409E-2</c:v>
                </c:pt>
                <c:pt idx="5">
                  <c:v>2.1376811594202898E-2</c:v>
                </c:pt>
                <c:pt idx="6">
                  <c:v>6.1956521739130438E-2</c:v>
                </c:pt>
                <c:pt idx="7">
                  <c:v>3.5144927536231885E-2</c:v>
                </c:pt>
                <c:pt idx="8">
                  <c:v>2.9347826086956522E-2</c:v>
                </c:pt>
                <c:pt idx="9">
                  <c:v>1.8115942028985507E-3</c:v>
                </c:pt>
                <c:pt idx="10">
                  <c:v>1.8478260869565218E-2</c:v>
                </c:pt>
                <c:pt idx="11">
                  <c:v>1.3768115942028985E-2</c:v>
                </c:pt>
                <c:pt idx="12">
                  <c:v>2.7898550724637681E-2</c:v>
                </c:pt>
                <c:pt idx="13">
                  <c:v>4.6014492753623189E-2</c:v>
                </c:pt>
                <c:pt idx="14">
                  <c:v>4.0942028985507244E-2</c:v>
                </c:pt>
                <c:pt idx="15">
                  <c:v>5.7971014492753624E-2</c:v>
                </c:pt>
                <c:pt idx="16">
                  <c:v>5.9057971014492755E-2</c:v>
                </c:pt>
                <c:pt idx="17">
                  <c:v>7.246376811594203E-3</c:v>
                </c:pt>
                <c:pt idx="18">
                  <c:v>2.355072463768116E-2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E-4CEC-84F2-5B5A25DAE1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6E-4CEC-84F2-5B5A25DAE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10.21'!$Y$44:$Y$60</c:f>
              <c:numCache>
                <c:formatCode>#,##0</c:formatCode>
                <c:ptCount val="17"/>
                <c:pt idx="0">
                  <c:v>0</c:v>
                </c:pt>
                <c:pt idx="1">
                  <c:v>36</c:v>
                </c:pt>
                <c:pt idx="2">
                  <c:v>119</c:v>
                </c:pt>
                <c:pt idx="3">
                  <c:v>148</c:v>
                </c:pt>
                <c:pt idx="4">
                  <c:v>168</c:v>
                </c:pt>
                <c:pt idx="5">
                  <c:v>146</c:v>
                </c:pt>
                <c:pt idx="6">
                  <c:v>122</c:v>
                </c:pt>
                <c:pt idx="7">
                  <c:v>107</c:v>
                </c:pt>
                <c:pt idx="8">
                  <c:v>137</c:v>
                </c:pt>
                <c:pt idx="9">
                  <c:v>153</c:v>
                </c:pt>
                <c:pt idx="10">
                  <c:v>175</c:v>
                </c:pt>
                <c:pt idx="11">
                  <c:v>161</c:v>
                </c:pt>
                <c:pt idx="12">
                  <c:v>67</c:v>
                </c:pt>
                <c:pt idx="13">
                  <c:v>25</c:v>
                </c:pt>
                <c:pt idx="14">
                  <c:v>13</c:v>
                </c:pt>
                <c:pt idx="15">
                  <c:v>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0-4E41-814A-1CC844DCE1E3}"/>
            </c:ext>
          </c:extLst>
        </c:ser>
        <c:ser>
          <c:idx val="1"/>
          <c:order val="1"/>
          <c:tx>
            <c:strRef>
              <c:f>'Table 10.21'!$S$62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10.21'!$Y$63:$Y$79</c:f>
              <c:numCache>
                <c:formatCode>#,##0</c:formatCode>
                <c:ptCount val="17"/>
                <c:pt idx="0">
                  <c:v>0</c:v>
                </c:pt>
                <c:pt idx="1">
                  <c:v>19</c:v>
                </c:pt>
                <c:pt idx="2">
                  <c:v>61</c:v>
                </c:pt>
                <c:pt idx="3">
                  <c:v>90</c:v>
                </c:pt>
                <c:pt idx="4">
                  <c:v>114</c:v>
                </c:pt>
                <c:pt idx="5">
                  <c:v>73</c:v>
                </c:pt>
                <c:pt idx="6">
                  <c:v>91</c:v>
                </c:pt>
                <c:pt idx="7">
                  <c:v>114</c:v>
                </c:pt>
                <c:pt idx="8">
                  <c:v>121</c:v>
                </c:pt>
                <c:pt idx="9">
                  <c:v>130</c:v>
                </c:pt>
                <c:pt idx="10">
                  <c:v>152</c:v>
                </c:pt>
                <c:pt idx="11">
                  <c:v>126</c:v>
                </c:pt>
                <c:pt idx="12">
                  <c:v>34</c:v>
                </c:pt>
                <c:pt idx="13">
                  <c:v>20</c:v>
                </c:pt>
                <c:pt idx="14">
                  <c:v>13</c:v>
                </c:pt>
                <c:pt idx="15">
                  <c:v>3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0-4E41-814A-1CC844DCE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10.21'!$Y$83:$Y$90</c:f>
              <c:numCache>
                <c:formatCode>#,##0</c:formatCode>
                <c:ptCount val="8"/>
                <c:pt idx="0">
                  <c:v>86</c:v>
                </c:pt>
                <c:pt idx="1">
                  <c:v>40</c:v>
                </c:pt>
                <c:pt idx="2">
                  <c:v>158</c:v>
                </c:pt>
                <c:pt idx="3">
                  <c:v>32</c:v>
                </c:pt>
                <c:pt idx="4">
                  <c:v>17</c:v>
                </c:pt>
                <c:pt idx="5">
                  <c:v>21</c:v>
                </c:pt>
                <c:pt idx="6">
                  <c:v>88</c:v>
                </c:pt>
                <c:pt idx="7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E-4D15-9D2E-3EFBD1810738}"/>
            </c:ext>
          </c:extLst>
        </c:ser>
        <c:ser>
          <c:idx val="1"/>
          <c:order val="1"/>
          <c:tx>
            <c:strRef>
              <c:f>'Table 10.21'!$S$92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10.21'!$Y$93:$Y$100</c:f>
              <c:numCache>
                <c:formatCode>#,##0</c:formatCode>
                <c:ptCount val="8"/>
                <c:pt idx="0">
                  <c:v>50</c:v>
                </c:pt>
                <c:pt idx="1">
                  <c:v>111</c:v>
                </c:pt>
                <c:pt idx="2">
                  <c:v>34</c:v>
                </c:pt>
                <c:pt idx="3">
                  <c:v>91</c:v>
                </c:pt>
                <c:pt idx="4">
                  <c:v>111</c:v>
                </c:pt>
                <c:pt idx="5">
                  <c:v>62</c:v>
                </c:pt>
                <c:pt idx="6">
                  <c:v>8</c:v>
                </c:pt>
                <c:pt idx="7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E-4D15-9D2E-3EFBD1810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10.3'!$U$4:$Y$4</c:f>
              <c:numCache>
                <c:formatCode>#,##0</c:formatCode>
                <c:ptCount val="5"/>
                <c:pt idx="0">
                  <c:v>5743</c:v>
                </c:pt>
                <c:pt idx="1">
                  <c:v>5851</c:v>
                </c:pt>
                <c:pt idx="2">
                  <c:v>5896</c:v>
                </c:pt>
                <c:pt idx="3">
                  <c:v>6621</c:v>
                </c:pt>
                <c:pt idx="4">
                  <c:v>6491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B1-4A3A-9EB4-F7D7D17D44F5}"/>
            </c:ext>
          </c:extLst>
        </c:ser>
        <c:ser>
          <c:idx val="1"/>
          <c:order val="1"/>
          <c:tx>
            <c:strRef>
              <c:f>'Table 10.3'!$S$7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10.3'!$U$7:$Y$7</c:f>
              <c:numCache>
                <c:formatCode>#,##0</c:formatCode>
                <c:ptCount val="5"/>
                <c:pt idx="0">
                  <c:v>4205</c:v>
                </c:pt>
                <c:pt idx="1">
                  <c:v>4313</c:v>
                </c:pt>
                <c:pt idx="2">
                  <c:v>4323</c:v>
                </c:pt>
                <c:pt idx="3">
                  <c:v>4859</c:v>
                </c:pt>
                <c:pt idx="4">
                  <c:v>4888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B1-4A3A-9EB4-F7D7D17D44F5}"/>
            </c:ext>
          </c:extLst>
        </c:ser>
        <c:ser>
          <c:idx val="2"/>
          <c:order val="2"/>
          <c:tx>
            <c:strRef>
              <c:f>'Table 10.3'!$S$11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10.3'!$U$11:$Y$11</c:f>
              <c:numCache>
                <c:formatCode>#,##0</c:formatCode>
                <c:ptCount val="5"/>
                <c:pt idx="0">
                  <c:v>4945</c:v>
                </c:pt>
                <c:pt idx="1">
                  <c:v>5053</c:v>
                </c:pt>
                <c:pt idx="2">
                  <c:v>5121</c:v>
                </c:pt>
                <c:pt idx="3">
                  <c:v>5793</c:v>
                </c:pt>
                <c:pt idx="4">
                  <c:v>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B1-4A3A-9EB4-F7D7D17D44F5}"/>
            </c:ext>
          </c:extLst>
        </c:ser>
        <c:ser>
          <c:idx val="3"/>
          <c:order val="3"/>
          <c:tx>
            <c:strRef>
              <c:f>'Table 10.3'!$S$12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10.3'!$U$12:$Y$12</c:f>
              <c:numCache>
                <c:formatCode>#,##0</c:formatCode>
                <c:ptCount val="5"/>
                <c:pt idx="0">
                  <c:v>794</c:v>
                </c:pt>
                <c:pt idx="1">
                  <c:v>801</c:v>
                </c:pt>
                <c:pt idx="2">
                  <c:v>774</c:v>
                </c:pt>
                <c:pt idx="3">
                  <c:v>827</c:v>
                </c:pt>
                <c:pt idx="4">
                  <c:v>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B1-4A3A-9EB4-F7D7D17D4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10.21'!$T$8:$Y$8</c:f>
              <c:numCache>
                <c:formatCode>General</c:formatCode>
                <c:ptCount val="6"/>
                <c:pt idx="0">
                  <c:v>27528.81</c:v>
                </c:pt>
                <c:pt idx="1">
                  <c:v>28263.94</c:v>
                </c:pt>
                <c:pt idx="2">
                  <c:v>25023</c:v>
                </c:pt>
                <c:pt idx="3">
                  <c:v>26118.13</c:v>
                </c:pt>
                <c:pt idx="4">
                  <c:v>26519.69</c:v>
                </c:pt>
                <c:pt idx="5">
                  <c:v>25830.240000000002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E0-4614-AC40-1DE2B5AD0CD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E0-4614-AC40-1DE2B5AD0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10.22'!$U$4:$Y$4</c:f>
              <c:numCache>
                <c:formatCode>#,##0</c:formatCode>
                <c:ptCount val="5"/>
                <c:pt idx="0">
                  <c:v>3537</c:v>
                </c:pt>
                <c:pt idx="1">
                  <c:v>3726</c:v>
                </c:pt>
                <c:pt idx="2">
                  <c:v>4033</c:v>
                </c:pt>
                <c:pt idx="3">
                  <c:v>4077</c:v>
                </c:pt>
                <c:pt idx="4">
                  <c:v>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66-4BAF-8FCC-B530C2F4CDCA}"/>
            </c:ext>
          </c:extLst>
        </c:ser>
        <c:ser>
          <c:idx val="1"/>
          <c:order val="1"/>
          <c:tx>
            <c:strRef>
              <c:f>'Table 10.22'!$S$7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10.22'!$U$7:$Y$7</c:f>
              <c:numCache>
                <c:formatCode>#,##0</c:formatCode>
                <c:ptCount val="5"/>
                <c:pt idx="0">
                  <c:v>2428</c:v>
                </c:pt>
                <c:pt idx="1">
                  <c:v>2514</c:v>
                </c:pt>
                <c:pt idx="2">
                  <c:v>2774</c:v>
                </c:pt>
                <c:pt idx="3">
                  <c:v>2790</c:v>
                </c:pt>
                <c:pt idx="4">
                  <c:v>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66-4BAF-8FCC-B530C2F4CDCA}"/>
            </c:ext>
          </c:extLst>
        </c:ser>
        <c:ser>
          <c:idx val="2"/>
          <c:order val="2"/>
          <c:tx>
            <c:strRef>
              <c:f>'Table 10.22'!$S$11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10.22'!$U$11:$Y$11</c:f>
              <c:numCache>
                <c:formatCode>#,##0</c:formatCode>
                <c:ptCount val="5"/>
                <c:pt idx="0">
                  <c:v>2879</c:v>
                </c:pt>
                <c:pt idx="1">
                  <c:v>3042</c:v>
                </c:pt>
                <c:pt idx="2">
                  <c:v>3240</c:v>
                </c:pt>
                <c:pt idx="3">
                  <c:v>3292</c:v>
                </c:pt>
                <c:pt idx="4">
                  <c:v>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66-4BAF-8FCC-B530C2F4CDCA}"/>
            </c:ext>
          </c:extLst>
        </c:ser>
        <c:ser>
          <c:idx val="3"/>
          <c:order val="3"/>
          <c:tx>
            <c:strRef>
              <c:f>'Table 10.22'!$S$12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10.22'!$U$12:$Y$12</c:f>
              <c:numCache>
                <c:formatCode>#,##0</c:formatCode>
                <c:ptCount val="5"/>
                <c:pt idx="0">
                  <c:v>659</c:v>
                </c:pt>
                <c:pt idx="1">
                  <c:v>688</c:v>
                </c:pt>
                <c:pt idx="2">
                  <c:v>797</c:v>
                </c:pt>
                <c:pt idx="3">
                  <c:v>791</c:v>
                </c:pt>
                <c:pt idx="4">
                  <c:v>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66-4BAF-8FCC-B530C2F4C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10.22'!$AA$15:$AA$33</c:f>
              <c:numCache>
                <c:formatCode>0.0%</c:formatCode>
                <c:ptCount val="19"/>
                <c:pt idx="0">
                  <c:v>0.1490504507960867</c:v>
                </c:pt>
                <c:pt idx="1">
                  <c:v>4.4120468060617687E-3</c:v>
                </c:pt>
                <c:pt idx="2">
                  <c:v>7.2511030117015152E-2</c:v>
                </c:pt>
                <c:pt idx="3">
                  <c:v>5.5630155380778819E-3</c:v>
                </c:pt>
                <c:pt idx="4">
                  <c:v>5.4479186648762709E-2</c:v>
                </c:pt>
                <c:pt idx="5">
                  <c:v>3.280260886245924E-2</c:v>
                </c:pt>
                <c:pt idx="6">
                  <c:v>7.6155764435066178E-2</c:v>
                </c:pt>
                <c:pt idx="7">
                  <c:v>7.308651448302321E-2</c:v>
                </c:pt>
                <c:pt idx="8">
                  <c:v>3.6830999424515634E-2</c:v>
                </c:pt>
                <c:pt idx="9">
                  <c:v>6.7139842700939959E-3</c:v>
                </c:pt>
                <c:pt idx="10">
                  <c:v>2.0717437176290043E-2</c:v>
                </c:pt>
                <c:pt idx="11">
                  <c:v>1.6305390370228275E-2</c:v>
                </c:pt>
                <c:pt idx="12">
                  <c:v>2.3594859006330328E-2</c:v>
                </c:pt>
                <c:pt idx="13">
                  <c:v>4.3544983694609629E-2</c:v>
                </c:pt>
                <c:pt idx="14">
                  <c:v>2.8966046422405526E-2</c:v>
                </c:pt>
                <c:pt idx="15">
                  <c:v>6.3686936504891614E-2</c:v>
                </c:pt>
                <c:pt idx="16">
                  <c:v>7.2319201995012475E-2</c:v>
                </c:pt>
                <c:pt idx="17">
                  <c:v>1.8990984078265875E-2</c:v>
                </c:pt>
                <c:pt idx="18">
                  <c:v>2.3211202762324957E-2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75-44A9-B144-9F5E2F2ADDE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75-44A9-B144-9F5E2F2AD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10.22'!$Y$44:$Y$60</c:f>
              <c:numCache>
                <c:formatCode>#,##0</c:formatCode>
                <c:ptCount val="17"/>
                <c:pt idx="0">
                  <c:v>5</c:v>
                </c:pt>
                <c:pt idx="1">
                  <c:v>99</c:v>
                </c:pt>
                <c:pt idx="2">
                  <c:v>237</c:v>
                </c:pt>
                <c:pt idx="3">
                  <c:v>223</c:v>
                </c:pt>
                <c:pt idx="4">
                  <c:v>257</c:v>
                </c:pt>
                <c:pt idx="5">
                  <c:v>233</c:v>
                </c:pt>
                <c:pt idx="6">
                  <c:v>211</c:v>
                </c:pt>
                <c:pt idx="7">
                  <c:v>265</c:v>
                </c:pt>
                <c:pt idx="8">
                  <c:v>326</c:v>
                </c:pt>
                <c:pt idx="9">
                  <c:v>281</c:v>
                </c:pt>
                <c:pt idx="10">
                  <c:v>268</c:v>
                </c:pt>
                <c:pt idx="11">
                  <c:v>197</c:v>
                </c:pt>
                <c:pt idx="12">
                  <c:v>111</c:v>
                </c:pt>
                <c:pt idx="13">
                  <c:v>39</c:v>
                </c:pt>
                <c:pt idx="14">
                  <c:v>20</c:v>
                </c:pt>
                <c:pt idx="15">
                  <c:v>7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97-46F7-81F0-09FF342C1B21}"/>
            </c:ext>
          </c:extLst>
        </c:ser>
        <c:ser>
          <c:idx val="1"/>
          <c:order val="1"/>
          <c:tx>
            <c:strRef>
              <c:f>'Table 10.22'!$S$62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10.22'!$Y$63:$Y$79</c:f>
              <c:numCache>
                <c:formatCode>#,##0</c:formatCode>
                <c:ptCount val="17"/>
                <c:pt idx="0">
                  <c:v>0</c:v>
                </c:pt>
                <c:pt idx="1">
                  <c:v>88</c:v>
                </c:pt>
                <c:pt idx="2">
                  <c:v>207</c:v>
                </c:pt>
                <c:pt idx="3">
                  <c:v>192</c:v>
                </c:pt>
                <c:pt idx="4">
                  <c:v>186</c:v>
                </c:pt>
                <c:pt idx="5">
                  <c:v>187</c:v>
                </c:pt>
                <c:pt idx="6">
                  <c:v>229</c:v>
                </c:pt>
                <c:pt idx="7">
                  <c:v>247</c:v>
                </c:pt>
                <c:pt idx="8">
                  <c:v>333</c:v>
                </c:pt>
                <c:pt idx="9">
                  <c:v>257</c:v>
                </c:pt>
                <c:pt idx="10">
                  <c:v>219</c:v>
                </c:pt>
                <c:pt idx="11">
                  <c:v>120</c:v>
                </c:pt>
                <c:pt idx="12">
                  <c:v>88</c:v>
                </c:pt>
                <c:pt idx="13">
                  <c:v>48</c:v>
                </c:pt>
                <c:pt idx="14">
                  <c:v>10</c:v>
                </c:pt>
                <c:pt idx="15">
                  <c:v>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97-46F7-81F0-09FF342C1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10.22'!$Y$83:$Y$90</c:f>
              <c:numCache>
                <c:formatCode>#,##0</c:formatCode>
                <c:ptCount val="8"/>
                <c:pt idx="0">
                  <c:v>157</c:v>
                </c:pt>
                <c:pt idx="1">
                  <c:v>122</c:v>
                </c:pt>
                <c:pt idx="2">
                  <c:v>347</c:v>
                </c:pt>
                <c:pt idx="3">
                  <c:v>61</c:v>
                </c:pt>
                <c:pt idx="4">
                  <c:v>41</c:v>
                </c:pt>
                <c:pt idx="5">
                  <c:v>85</c:v>
                </c:pt>
                <c:pt idx="6">
                  <c:v>223</c:v>
                </c:pt>
                <c:pt idx="7">
                  <c:v>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3-4A56-9173-EB5B6A669310}"/>
            </c:ext>
          </c:extLst>
        </c:ser>
        <c:ser>
          <c:idx val="1"/>
          <c:order val="1"/>
          <c:tx>
            <c:strRef>
              <c:f>'Table 10.22'!$S$92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10.22'!$Y$93:$Y$100</c:f>
              <c:numCache>
                <c:formatCode>#,##0</c:formatCode>
                <c:ptCount val="8"/>
                <c:pt idx="0">
                  <c:v>88</c:v>
                </c:pt>
                <c:pt idx="1">
                  <c:v>236</c:v>
                </c:pt>
                <c:pt idx="2">
                  <c:v>56</c:v>
                </c:pt>
                <c:pt idx="3">
                  <c:v>248</c:v>
                </c:pt>
                <c:pt idx="4">
                  <c:v>296</c:v>
                </c:pt>
                <c:pt idx="5">
                  <c:v>190</c:v>
                </c:pt>
                <c:pt idx="6">
                  <c:v>16</c:v>
                </c:pt>
                <c:pt idx="7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3-4A56-9173-EB5B6A669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10.22'!$U$8:$Y$8</c:f>
              <c:numCache>
                <c:formatCode>General</c:formatCode>
                <c:ptCount val="5"/>
                <c:pt idx="0">
                  <c:v>30000</c:v>
                </c:pt>
                <c:pt idx="1">
                  <c:v>30430.25</c:v>
                </c:pt>
                <c:pt idx="2">
                  <c:v>30410.5</c:v>
                </c:pt>
                <c:pt idx="3">
                  <c:v>33587.550000000003</c:v>
                </c:pt>
                <c:pt idx="4">
                  <c:v>35219.620000000003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3-44B2-8B90-1676F2913E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3-44B2-8B90-1676F2913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10.22'!$T$4:$Y$4</c:f>
              <c:numCache>
                <c:formatCode>#,##0</c:formatCode>
                <c:ptCount val="6"/>
                <c:pt idx="0">
                  <c:v>3410</c:v>
                </c:pt>
                <c:pt idx="1">
                  <c:v>3537</c:v>
                </c:pt>
                <c:pt idx="2">
                  <c:v>3726</c:v>
                </c:pt>
                <c:pt idx="3">
                  <c:v>4033</c:v>
                </c:pt>
                <c:pt idx="4">
                  <c:v>4077</c:v>
                </c:pt>
                <c:pt idx="5">
                  <c:v>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72-4A6C-A477-801CA253438D}"/>
            </c:ext>
          </c:extLst>
        </c:ser>
        <c:ser>
          <c:idx val="1"/>
          <c:order val="1"/>
          <c:tx>
            <c:strRef>
              <c:f>'Table 10.22'!$S$7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10.22'!$T$7:$Y$7</c:f>
              <c:numCache>
                <c:formatCode>#,##0</c:formatCode>
                <c:ptCount val="6"/>
                <c:pt idx="0">
                  <c:v>2328</c:v>
                </c:pt>
                <c:pt idx="1">
                  <c:v>2428</c:v>
                </c:pt>
                <c:pt idx="2">
                  <c:v>2514</c:v>
                </c:pt>
                <c:pt idx="3">
                  <c:v>2774</c:v>
                </c:pt>
                <c:pt idx="4">
                  <c:v>2790</c:v>
                </c:pt>
                <c:pt idx="5">
                  <c:v>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72-4A6C-A477-801CA253438D}"/>
            </c:ext>
          </c:extLst>
        </c:ser>
        <c:ser>
          <c:idx val="2"/>
          <c:order val="2"/>
          <c:tx>
            <c:strRef>
              <c:f>'Table 10.22'!$S$11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10.22'!$T$11:$Y$11</c:f>
              <c:numCache>
                <c:formatCode>#,##0</c:formatCode>
                <c:ptCount val="6"/>
                <c:pt idx="0">
                  <c:v>2769</c:v>
                </c:pt>
                <c:pt idx="1">
                  <c:v>2879</c:v>
                </c:pt>
                <c:pt idx="2">
                  <c:v>3042</c:v>
                </c:pt>
                <c:pt idx="3">
                  <c:v>3240</c:v>
                </c:pt>
                <c:pt idx="4">
                  <c:v>3292</c:v>
                </c:pt>
                <c:pt idx="5">
                  <c:v>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72-4A6C-A477-801CA253438D}"/>
            </c:ext>
          </c:extLst>
        </c:ser>
        <c:ser>
          <c:idx val="3"/>
          <c:order val="3"/>
          <c:tx>
            <c:strRef>
              <c:f>'Table 10.22'!$S$12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10.22'!$T$12:$Y$12</c:f>
              <c:numCache>
                <c:formatCode>#,##0</c:formatCode>
                <c:ptCount val="6"/>
                <c:pt idx="0">
                  <c:v>641</c:v>
                </c:pt>
                <c:pt idx="1">
                  <c:v>659</c:v>
                </c:pt>
                <c:pt idx="2">
                  <c:v>688</c:v>
                </c:pt>
                <c:pt idx="3">
                  <c:v>797</c:v>
                </c:pt>
                <c:pt idx="4">
                  <c:v>791</c:v>
                </c:pt>
                <c:pt idx="5">
                  <c:v>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72-4A6C-A477-801CA2534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10.22'!$AA$15:$AA$33</c:f>
              <c:numCache>
                <c:formatCode>0.0%</c:formatCode>
                <c:ptCount val="19"/>
                <c:pt idx="0">
                  <c:v>0.1490504507960867</c:v>
                </c:pt>
                <c:pt idx="1">
                  <c:v>4.4120468060617687E-3</c:v>
                </c:pt>
                <c:pt idx="2">
                  <c:v>7.2511030117015152E-2</c:v>
                </c:pt>
                <c:pt idx="3">
                  <c:v>5.5630155380778819E-3</c:v>
                </c:pt>
                <c:pt idx="4">
                  <c:v>5.4479186648762709E-2</c:v>
                </c:pt>
                <c:pt idx="5">
                  <c:v>3.280260886245924E-2</c:v>
                </c:pt>
                <c:pt idx="6">
                  <c:v>7.6155764435066178E-2</c:v>
                </c:pt>
                <c:pt idx="7">
                  <c:v>7.308651448302321E-2</c:v>
                </c:pt>
                <c:pt idx="8">
                  <c:v>3.6830999424515634E-2</c:v>
                </c:pt>
                <c:pt idx="9">
                  <c:v>6.7139842700939959E-3</c:v>
                </c:pt>
                <c:pt idx="10">
                  <c:v>2.0717437176290043E-2</c:v>
                </c:pt>
                <c:pt idx="11">
                  <c:v>1.6305390370228275E-2</c:v>
                </c:pt>
                <c:pt idx="12">
                  <c:v>2.3594859006330328E-2</c:v>
                </c:pt>
                <c:pt idx="13">
                  <c:v>4.3544983694609629E-2</c:v>
                </c:pt>
                <c:pt idx="14">
                  <c:v>2.8966046422405526E-2</c:v>
                </c:pt>
                <c:pt idx="15">
                  <c:v>6.3686936504891614E-2</c:v>
                </c:pt>
                <c:pt idx="16">
                  <c:v>7.2319201995012475E-2</c:v>
                </c:pt>
                <c:pt idx="17">
                  <c:v>1.8990984078265875E-2</c:v>
                </c:pt>
                <c:pt idx="18">
                  <c:v>2.3211202762324957E-2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29-4BA5-9326-15C0478F0A0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29-4BA5-9326-15C0478F0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10.22'!$Y$44:$Y$60</c:f>
              <c:numCache>
                <c:formatCode>#,##0</c:formatCode>
                <c:ptCount val="17"/>
                <c:pt idx="0">
                  <c:v>5</c:v>
                </c:pt>
                <c:pt idx="1">
                  <c:v>99</c:v>
                </c:pt>
                <c:pt idx="2">
                  <c:v>237</c:v>
                </c:pt>
                <c:pt idx="3">
                  <c:v>223</c:v>
                </c:pt>
                <c:pt idx="4">
                  <c:v>257</c:v>
                </c:pt>
                <c:pt idx="5">
                  <c:v>233</c:v>
                </c:pt>
                <c:pt idx="6">
                  <c:v>211</c:v>
                </c:pt>
                <c:pt idx="7">
                  <c:v>265</c:v>
                </c:pt>
                <c:pt idx="8">
                  <c:v>326</c:v>
                </c:pt>
                <c:pt idx="9">
                  <c:v>281</c:v>
                </c:pt>
                <c:pt idx="10">
                  <c:v>268</c:v>
                </c:pt>
                <c:pt idx="11">
                  <c:v>197</c:v>
                </c:pt>
                <c:pt idx="12">
                  <c:v>111</c:v>
                </c:pt>
                <c:pt idx="13">
                  <c:v>39</c:v>
                </c:pt>
                <c:pt idx="14">
                  <c:v>20</c:v>
                </c:pt>
                <c:pt idx="15">
                  <c:v>7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8-40C7-AD66-25643D39AA5E}"/>
            </c:ext>
          </c:extLst>
        </c:ser>
        <c:ser>
          <c:idx val="1"/>
          <c:order val="1"/>
          <c:tx>
            <c:strRef>
              <c:f>'Table 10.22'!$S$62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10.22'!$Y$63:$Y$79</c:f>
              <c:numCache>
                <c:formatCode>#,##0</c:formatCode>
                <c:ptCount val="17"/>
                <c:pt idx="0">
                  <c:v>0</c:v>
                </c:pt>
                <c:pt idx="1">
                  <c:v>88</c:v>
                </c:pt>
                <c:pt idx="2">
                  <c:v>207</c:v>
                </c:pt>
                <c:pt idx="3">
                  <c:v>192</c:v>
                </c:pt>
                <c:pt idx="4">
                  <c:v>186</c:v>
                </c:pt>
                <c:pt idx="5">
                  <c:v>187</c:v>
                </c:pt>
                <c:pt idx="6">
                  <c:v>229</c:v>
                </c:pt>
                <c:pt idx="7">
                  <c:v>247</c:v>
                </c:pt>
                <c:pt idx="8">
                  <c:v>333</c:v>
                </c:pt>
                <c:pt idx="9">
                  <c:v>257</c:v>
                </c:pt>
                <c:pt idx="10">
                  <c:v>219</c:v>
                </c:pt>
                <c:pt idx="11">
                  <c:v>120</c:v>
                </c:pt>
                <c:pt idx="12">
                  <c:v>88</c:v>
                </c:pt>
                <c:pt idx="13">
                  <c:v>48</c:v>
                </c:pt>
                <c:pt idx="14">
                  <c:v>10</c:v>
                </c:pt>
                <c:pt idx="15">
                  <c:v>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8-40C7-AD66-25643D39A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10.22'!$Y$83:$Y$90</c:f>
              <c:numCache>
                <c:formatCode>#,##0</c:formatCode>
                <c:ptCount val="8"/>
                <c:pt idx="0">
                  <c:v>157</c:v>
                </c:pt>
                <c:pt idx="1">
                  <c:v>122</c:v>
                </c:pt>
                <c:pt idx="2">
                  <c:v>347</c:v>
                </c:pt>
                <c:pt idx="3">
                  <c:v>61</c:v>
                </c:pt>
                <c:pt idx="4">
                  <c:v>41</c:v>
                </c:pt>
                <c:pt idx="5">
                  <c:v>85</c:v>
                </c:pt>
                <c:pt idx="6">
                  <c:v>223</c:v>
                </c:pt>
                <c:pt idx="7">
                  <c:v>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1-45F1-935B-5795A74C14AB}"/>
            </c:ext>
          </c:extLst>
        </c:ser>
        <c:ser>
          <c:idx val="1"/>
          <c:order val="1"/>
          <c:tx>
            <c:strRef>
              <c:f>'Table 10.22'!$S$92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10.22'!$Y$93:$Y$100</c:f>
              <c:numCache>
                <c:formatCode>#,##0</c:formatCode>
                <c:ptCount val="8"/>
                <c:pt idx="0">
                  <c:v>88</c:v>
                </c:pt>
                <c:pt idx="1">
                  <c:v>236</c:v>
                </c:pt>
                <c:pt idx="2">
                  <c:v>56</c:v>
                </c:pt>
                <c:pt idx="3">
                  <c:v>248</c:v>
                </c:pt>
                <c:pt idx="4">
                  <c:v>296</c:v>
                </c:pt>
                <c:pt idx="5">
                  <c:v>190</c:v>
                </c:pt>
                <c:pt idx="6">
                  <c:v>16</c:v>
                </c:pt>
                <c:pt idx="7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1-45F1-935B-5795A74C1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10.3'!$AA$15:$AA$33</c:f>
              <c:numCache>
                <c:formatCode>0.0%</c:formatCode>
                <c:ptCount val="19"/>
                <c:pt idx="0">
                  <c:v>5.5153289169619472E-2</c:v>
                </c:pt>
                <c:pt idx="1">
                  <c:v>9.8598058850716385E-3</c:v>
                </c:pt>
                <c:pt idx="2">
                  <c:v>8.3192112155291945E-2</c:v>
                </c:pt>
                <c:pt idx="3">
                  <c:v>8.0110922816207051E-3</c:v>
                </c:pt>
                <c:pt idx="4">
                  <c:v>7.8878447080573108E-2</c:v>
                </c:pt>
                <c:pt idx="5">
                  <c:v>4.6988137421044525E-2</c:v>
                </c:pt>
                <c:pt idx="6">
                  <c:v>8.1959636419657991E-2</c:v>
                </c:pt>
                <c:pt idx="7">
                  <c:v>3.9285164073332303E-2</c:v>
                </c:pt>
                <c:pt idx="8">
                  <c:v>6.9788938530272682E-2</c:v>
                </c:pt>
                <c:pt idx="9">
                  <c:v>5.5461408103527959E-3</c:v>
                </c:pt>
                <c:pt idx="10">
                  <c:v>2.4803574179633338E-2</c:v>
                </c:pt>
                <c:pt idx="11">
                  <c:v>1.0938222153751348E-2</c:v>
                </c:pt>
                <c:pt idx="12">
                  <c:v>3.7282391002927129E-2</c:v>
                </c:pt>
                <c:pt idx="13">
                  <c:v>0.11415806501309506</c:v>
                </c:pt>
                <c:pt idx="14">
                  <c:v>5.0993683561854873E-2</c:v>
                </c:pt>
                <c:pt idx="15">
                  <c:v>5.1455861962717606E-2</c:v>
                </c:pt>
                <c:pt idx="16">
                  <c:v>8.4578647357880135E-2</c:v>
                </c:pt>
                <c:pt idx="17">
                  <c:v>1.1400400554614082E-2</c:v>
                </c:pt>
                <c:pt idx="18">
                  <c:v>2.8809120320443693E-2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87-4AB7-BE9A-B191D9241C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87-4AB7-BE9A-B191D9241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10.22'!$T$8:$Y$8</c:f>
              <c:numCache>
                <c:formatCode>General</c:formatCode>
                <c:ptCount val="6"/>
                <c:pt idx="0">
                  <c:v>28683.439999999999</c:v>
                </c:pt>
                <c:pt idx="1">
                  <c:v>30000</c:v>
                </c:pt>
                <c:pt idx="2">
                  <c:v>30430.25</c:v>
                </c:pt>
                <c:pt idx="3">
                  <c:v>30410.5</c:v>
                </c:pt>
                <c:pt idx="4">
                  <c:v>33587.550000000003</c:v>
                </c:pt>
                <c:pt idx="5">
                  <c:v>35219.620000000003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0C-416A-9258-FD67F3325C7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0C-416A-9258-FD67F3325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10.23'!$U$4:$Y$4</c:f>
              <c:numCache>
                <c:formatCode>#,##0</c:formatCode>
                <c:ptCount val="5"/>
                <c:pt idx="0">
                  <c:v>28750</c:v>
                </c:pt>
                <c:pt idx="1">
                  <c:v>28667</c:v>
                </c:pt>
                <c:pt idx="2">
                  <c:v>28266</c:v>
                </c:pt>
                <c:pt idx="3">
                  <c:v>27857</c:v>
                </c:pt>
                <c:pt idx="4">
                  <c:v>28300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B1-439C-8A25-DFD7EEAB9B3B}"/>
            </c:ext>
          </c:extLst>
        </c:ser>
        <c:ser>
          <c:idx val="1"/>
          <c:order val="1"/>
          <c:tx>
            <c:strRef>
              <c:f>'Table 10.23'!$S$7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10.23'!$U$7:$Y$7</c:f>
              <c:numCache>
                <c:formatCode>#,##0</c:formatCode>
                <c:ptCount val="5"/>
                <c:pt idx="0">
                  <c:v>20488</c:v>
                </c:pt>
                <c:pt idx="1">
                  <c:v>20489</c:v>
                </c:pt>
                <c:pt idx="2">
                  <c:v>20312</c:v>
                </c:pt>
                <c:pt idx="3">
                  <c:v>20108</c:v>
                </c:pt>
                <c:pt idx="4">
                  <c:v>20189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B1-439C-8A25-DFD7EEAB9B3B}"/>
            </c:ext>
          </c:extLst>
        </c:ser>
        <c:ser>
          <c:idx val="2"/>
          <c:order val="2"/>
          <c:tx>
            <c:strRef>
              <c:f>'Table 10.23'!$S$11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10.23'!$U$11:$Y$11</c:f>
              <c:numCache>
                <c:formatCode>#,##0</c:formatCode>
                <c:ptCount val="5"/>
                <c:pt idx="0">
                  <c:v>25712</c:v>
                </c:pt>
                <c:pt idx="1">
                  <c:v>25734</c:v>
                </c:pt>
                <c:pt idx="2">
                  <c:v>25395</c:v>
                </c:pt>
                <c:pt idx="3">
                  <c:v>24886</c:v>
                </c:pt>
                <c:pt idx="4">
                  <c:v>25283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B1-439C-8A25-DFD7EEAB9B3B}"/>
            </c:ext>
          </c:extLst>
        </c:ser>
        <c:ser>
          <c:idx val="3"/>
          <c:order val="3"/>
          <c:tx>
            <c:strRef>
              <c:f>'Table 10.23'!$S$12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10.23'!$U$12:$Y$12</c:f>
              <c:numCache>
                <c:formatCode>#,##0</c:formatCode>
                <c:ptCount val="5"/>
                <c:pt idx="0">
                  <c:v>3035</c:v>
                </c:pt>
                <c:pt idx="1">
                  <c:v>2936</c:v>
                </c:pt>
                <c:pt idx="2">
                  <c:v>2869</c:v>
                </c:pt>
                <c:pt idx="3">
                  <c:v>2974</c:v>
                </c:pt>
                <c:pt idx="4">
                  <c:v>3017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B1-439C-8A25-DFD7EEAB9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10.23'!$AA$15:$AA$33</c:f>
              <c:numCache>
                <c:formatCode>0.0%</c:formatCode>
                <c:ptCount val="19"/>
                <c:pt idx="0">
                  <c:v>7.4558303886925791E-3</c:v>
                </c:pt>
                <c:pt idx="1">
                  <c:v>7.8091872791519433E-3</c:v>
                </c:pt>
                <c:pt idx="2">
                  <c:v>4.3710247349823324E-2</c:v>
                </c:pt>
                <c:pt idx="3">
                  <c:v>6.9257950530035332E-3</c:v>
                </c:pt>
                <c:pt idx="4">
                  <c:v>5.5583038869257952E-2</c:v>
                </c:pt>
                <c:pt idx="5">
                  <c:v>3.0671378091872793E-2</c:v>
                </c:pt>
                <c:pt idx="6">
                  <c:v>7.8939929328621913E-2</c:v>
                </c:pt>
                <c:pt idx="7">
                  <c:v>7.9293286219081272E-2</c:v>
                </c:pt>
                <c:pt idx="8">
                  <c:v>2.5441696113074206E-2</c:v>
                </c:pt>
                <c:pt idx="9">
                  <c:v>1.3498233215547703E-2</c:v>
                </c:pt>
                <c:pt idx="10">
                  <c:v>4.2402826855123678E-2</c:v>
                </c:pt>
                <c:pt idx="11">
                  <c:v>1.9823321554770318E-2</c:v>
                </c:pt>
                <c:pt idx="12">
                  <c:v>7.1590106007067139E-2</c:v>
                </c:pt>
                <c:pt idx="13">
                  <c:v>7.5053003533568904E-2</c:v>
                </c:pt>
                <c:pt idx="14">
                  <c:v>6.6537102473498227E-2</c:v>
                </c:pt>
                <c:pt idx="15">
                  <c:v>0.10915194346289753</c:v>
                </c:pt>
                <c:pt idx="16">
                  <c:v>0.13279151943462897</c:v>
                </c:pt>
                <c:pt idx="17">
                  <c:v>2.5159010600706713E-2</c:v>
                </c:pt>
                <c:pt idx="18">
                  <c:v>3.0459363957597171E-2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81-4BB0-A38A-BB54E31CBAD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81-4BB0-A38A-BB54E31CB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10.23'!$Y$44:$Y$60</c:f>
              <c:numCache>
                <c:formatCode>#,##0</c:formatCode>
                <c:ptCount val="17"/>
                <c:pt idx="0">
                  <c:v>11</c:v>
                </c:pt>
                <c:pt idx="1">
                  <c:v>218</c:v>
                </c:pt>
                <c:pt idx="2">
                  <c:v>697</c:v>
                </c:pt>
                <c:pt idx="3">
                  <c:v>1279</c:v>
                </c:pt>
                <c:pt idx="4">
                  <c:v>1678</c:v>
                </c:pt>
                <c:pt idx="5">
                  <c:v>1455</c:v>
                </c:pt>
                <c:pt idx="6">
                  <c:v>1311</c:v>
                </c:pt>
                <c:pt idx="7">
                  <c:v>1218</c:v>
                </c:pt>
                <c:pt idx="8">
                  <c:v>1289</c:v>
                </c:pt>
                <c:pt idx="9">
                  <c:v>1293</c:v>
                </c:pt>
                <c:pt idx="10">
                  <c:v>1367</c:v>
                </c:pt>
                <c:pt idx="11">
                  <c:v>1000</c:v>
                </c:pt>
                <c:pt idx="12">
                  <c:v>573</c:v>
                </c:pt>
                <c:pt idx="13">
                  <c:v>300</c:v>
                </c:pt>
                <c:pt idx="14">
                  <c:v>102</c:v>
                </c:pt>
                <c:pt idx="15">
                  <c:v>44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3-4EB7-B10B-CB2248D74890}"/>
            </c:ext>
          </c:extLst>
        </c:ser>
        <c:ser>
          <c:idx val="1"/>
          <c:order val="1"/>
          <c:tx>
            <c:strRef>
              <c:f>'Table 10.23'!$S$62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10.23'!$Y$63:$Y$79</c:f>
              <c:numCache>
                <c:formatCode>#,##0</c:formatCode>
                <c:ptCount val="17"/>
                <c:pt idx="0">
                  <c:v>14</c:v>
                </c:pt>
                <c:pt idx="1">
                  <c:v>227</c:v>
                </c:pt>
                <c:pt idx="2">
                  <c:v>828</c:v>
                </c:pt>
                <c:pt idx="3">
                  <c:v>1487</c:v>
                </c:pt>
                <c:pt idx="4">
                  <c:v>1660</c:v>
                </c:pt>
                <c:pt idx="5">
                  <c:v>1383</c:v>
                </c:pt>
                <c:pt idx="6">
                  <c:v>1269</c:v>
                </c:pt>
                <c:pt idx="7">
                  <c:v>1324</c:v>
                </c:pt>
                <c:pt idx="8">
                  <c:v>1389</c:v>
                </c:pt>
                <c:pt idx="9">
                  <c:v>1420</c:v>
                </c:pt>
                <c:pt idx="10">
                  <c:v>1458</c:v>
                </c:pt>
                <c:pt idx="11">
                  <c:v>1020</c:v>
                </c:pt>
                <c:pt idx="12">
                  <c:v>517</c:v>
                </c:pt>
                <c:pt idx="13">
                  <c:v>192</c:v>
                </c:pt>
                <c:pt idx="14">
                  <c:v>100</c:v>
                </c:pt>
                <c:pt idx="15">
                  <c:v>60</c:v>
                </c:pt>
                <c:pt idx="1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3-4EB7-B10B-CB2248D74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10.23'!$Y$83:$Y$90</c:f>
              <c:numCache>
                <c:formatCode>#,##0</c:formatCode>
                <c:ptCount val="8"/>
                <c:pt idx="0">
                  <c:v>1576</c:v>
                </c:pt>
                <c:pt idx="1">
                  <c:v>2023</c:v>
                </c:pt>
                <c:pt idx="2">
                  <c:v>1212</c:v>
                </c:pt>
                <c:pt idx="3">
                  <c:v>814</c:v>
                </c:pt>
                <c:pt idx="4">
                  <c:v>680</c:v>
                </c:pt>
                <c:pt idx="5">
                  <c:v>588</c:v>
                </c:pt>
                <c:pt idx="6">
                  <c:v>332</c:v>
                </c:pt>
                <c:pt idx="7">
                  <c:v>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5-4D86-A5D3-1743D4990DD5}"/>
            </c:ext>
          </c:extLst>
        </c:ser>
        <c:ser>
          <c:idx val="1"/>
          <c:order val="1"/>
          <c:tx>
            <c:strRef>
              <c:f>'Table 10.23'!$S$92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10.23'!$Y$93:$Y$100</c:f>
              <c:numCache>
                <c:formatCode>#,##0</c:formatCode>
                <c:ptCount val="8"/>
                <c:pt idx="0">
                  <c:v>1070</c:v>
                </c:pt>
                <c:pt idx="1">
                  <c:v>2626</c:v>
                </c:pt>
                <c:pt idx="2">
                  <c:v>243</c:v>
                </c:pt>
                <c:pt idx="3">
                  <c:v>1347</c:v>
                </c:pt>
                <c:pt idx="4">
                  <c:v>1954</c:v>
                </c:pt>
                <c:pt idx="5">
                  <c:v>885</c:v>
                </c:pt>
                <c:pt idx="6">
                  <c:v>40</c:v>
                </c:pt>
                <c:pt idx="7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05-4D86-A5D3-1743D4990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10.23'!$U$8:$Y$8</c:f>
              <c:numCache>
                <c:formatCode>General</c:formatCode>
                <c:ptCount val="5"/>
                <c:pt idx="0">
                  <c:v>40268.980000000003</c:v>
                </c:pt>
                <c:pt idx="1">
                  <c:v>40937.29</c:v>
                </c:pt>
                <c:pt idx="2">
                  <c:v>42458.87</c:v>
                </c:pt>
                <c:pt idx="3">
                  <c:v>43764.34</c:v>
                </c:pt>
                <c:pt idx="4">
                  <c:v>44342.48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29-47F1-B25A-1F61AA9E9B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29-47F1-B25A-1F61AA9E9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10.23'!$T$4:$Y$4</c:f>
              <c:numCache>
                <c:formatCode>#,##0</c:formatCode>
                <c:ptCount val="6"/>
                <c:pt idx="0">
                  <c:v>28695</c:v>
                </c:pt>
                <c:pt idx="1">
                  <c:v>28750</c:v>
                </c:pt>
                <c:pt idx="2">
                  <c:v>28667</c:v>
                </c:pt>
                <c:pt idx="3">
                  <c:v>28266</c:v>
                </c:pt>
                <c:pt idx="4">
                  <c:v>27857</c:v>
                </c:pt>
                <c:pt idx="5">
                  <c:v>28300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F4-4529-A849-30BFE7DF719A}"/>
            </c:ext>
          </c:extLst>
        </c:ser>
        <c:ser>
          <c:idx val="1"/>
          <c:order val="1"/>
          <c:tx>
            <c:strRef>
              <c:f>'Table 10.23'!$S$7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10.23'!$T$7:$Y$7</c:f>
              <c:numCache>
                <c:formatCode>#,##0</c:formatCode>
                <c:ptCount val="6"/>
                <c:pt idx="0">
                  <c:v>20400</c:v>
                </c:pt>
                <c:pt idx="1">
                  <c:v>20488</c:v>
                </c:pt>
                <c:pt idx="2">
                  <c:v>20489</c:v>
                </c:pt>
                <c:pt idx="3">
                  <c:v>20312</c:v>
                </c:pt>
                <c:pt idx="4">
                  <c:v>20108</c:v>
                </c:pt>
                <c:pt idx="5">
                  <c:v>20189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F4-4529-A849-30BFE7DF719A}"/>
            </c:ext>
          </c:extLst>
        </c:ser>
        <c:ser>
          <c:idx val="2"/>
          <c:order val="2"/>
          <c:tx>
            <c:strRef>
              <c:f>'Table 10.23'!$S$11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10.23'!$T$11:$Y$11</c:f>
              <c:numCache>
                <c:formatCode>#,##0</c:formatCode>
                <c:ptCount val="6"/>
                <c:pt idx="0">
                  <c:v>25613</c:v>
                </c:pt>
                <c:pt idx="1">
                  <c:v>25712</c:v>
                </c:pt>
                <c:pt idx="2">
                  <c:v>25734</c:v>
                </c:pt>
                <c:pt idx="3">
                  <c:v>25395</c:v>
                </c:pt>
                <c:pt idx="4">
                  <c:v>24886</c:v>
                </c:pt>
                <c:pt idx="5">
                  <c:v>25283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F4-4529-A849-30BFE7DF719A}"/>
            </c:ext>
          </c:extLst>
        </c:ser>
        <c:ser>
          <c:idx val="3"/>
          <c:order val="3"/>
          <c:tx>
            <c:strRef>
              <c:f>'Table 10.23'!$S$12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10.23'!$T$12:$Y$12</c:f>
              <c:numCache>
                <c:formatCode>#,##0</c:formatCode>
                <c:ptCount val="6"/>
                <c:pt idx="0">
                  <c:v>3083</c:v>
                </c:pt>
                <c:pt idx="1">
                  <c:v>3035</c:v>
                </c:pt>
                <c:pt idx="2">
                  <c:v>2936</c:v>
                </c:pt>
                <c:pt idx="3">
                  <c:v>2869</c:v>
                </c:pt>
                <c:pt idx="4">
                  <c:v>2974</c:v>
                </c:pt>
                <c:pt idx="5">
                  <c:v>3017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F4-4529-A849-30BFE7DF7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10.23'!$AA$15:$AA$33</c:f>
              <c:numCache>
                <c:formatCode>0.0%</c:formatCode>
                <c:ptCount val="19"/>
                <c:pt idx="0">
                  <c:v>7.4558303886925791E-3</c:v>
                </c:pt>
                <c:pt idx="1">
                  <c:v>7.8091872791519433E-3</c:v>
                </c:pt>
                <c:pt idx="2">
                  <c:v>4.3710247349823324E-2</c:v>
                </c:pt>
                <c:pt idx="3">
                  <c:v>6.9257950530035332E-3</c:v>
                </c:pt>
                <c:pt idx="4">
                  <c:v>5.5583038869257952E-2</c:v>
                </c:pt>
                <c:pt idx="5">
                  <c:v>3.0671378091872793E-2</c:v>
                </c:pt>
                <c:pt idx="6">
                  <c:v>7.8939929328621913E-2</c:v>
                </c:pt>
                <c:pt idx="7">
                  <c:v>7.9293286219081272E-2</c:v>
                </c:pt>
                <c:pt idx="8">
                  <c:v>2.5441696113074206E-2</c:v>
                </c:pt>
                <c:pt idx="9">
                  <c:v>1.3498233215547703E-2</c:v>
                </c:pt>
                <c:pt idx="10">
                  <c:v>4.2402826855123678E-2</c:v>
                </c:pt>
                <c:pt idx="11">
                  <c:v>1.9823321554770318E-2</c:v>
                </c:pt>
                <c:pt idx="12">
                  <c:v>7.1590106007067139E-2</c:v>
                </c:pt>
                <c:pt idx="13">
                  <c:v>7.5053003533568904E-2</c:v>
                </c:pt>
                <c:pt idx="14">
                  <c:v>6.6537102473498227E-2</c:v>
                </c:pt>
                <c:pt idx="15">
                  <c:v>0.10915194346289753</c:v>
                </c:pt>
                <c:pt idx="16">
                  <c:v>0.13279151943462897</c:v>
                </c:pt>
                <c:pt idx="17">
                  <c:v>2.5159010600706713E-2</c:v>
                </c:pt>
                <c:pt idx="18">
                  <c:v>3.0459363957597171E-2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E8-435D-BD49-9FC16B507D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E8-435D-BD49-9FC16B507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10.23'!$Y$44:$Y$60</c:f>
              <c:numCache>
                <c:formatCode>#,##0</c:formatCode>
                <c:ptCount val="17"/>
                <c:pt idx="0">
                  <c:v>11</c:v>
                </c:pt>
                <c:pt idx="1">
                  <c:v>218</c:v>
                </c:pt>
                <c:pt idx="2">
                  <c:v>697</c:v>
                </c:pt>
                <c:pt idx="3">
                  <c:v>1279</c:v>
                </c:pt>
                <c:pt idx="4">
                  <c:v>1678</c:v>
                </c:pt>
                <c:pt idx="5">
                  <c:v>1455</c:v>
                </c:pt>
                <c:pt idx="6">
                  <c:v>1311</c:v>
                </c:pt>
                <c:pt idx="7">
                  <c:v>1218</c:v>
                </c:pt>
                <c:pt idx="8">
                  <c:v>1289</c:v>
                </c:pt>
                <c:pt idx="9">
                  <c:v>1293</c:v>
                </c:pt>
                <c:pt idx="10">
                  <c:v>1367</c:v>
                </c:pt>
                <c:pt idx="11">
                  <c:v>1000</c:v>
                </c:pt>
                <c:pt idx="12">
                  <c:v>573</c:v>
                </c:pt>
                <c:pt idx="13">
                  <c:v>300</c:v>
                </c:pt>
                <c:pt idx="14">
                  <c:v>102</c:v>
                </c:pt>
                <c:pt idx="15">
                  <c:v>44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2-4FDB-8E7B-C6C68D489D20}"/>
            </c:ext>
          </c:extLst>
        </c:ser>
        <c:ser>
          <c:idx val="1"/>
          <c:order val="1"/>
          <c:tx>
            <c:strRef>
              <c:f>'Table 10.23'!$S$62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10.23'!$Y$63:$Y$79</c:f>
              <c:numCache>
                <c:formatCode>#,##0</c:formatCode>
                <c:ptCount val="17"/>
                <c:pt idx="0">
                  <c:v>14</c:v>
                </c:pt>
                <c:pt idx="1">
                  <c:v>227</c:v>
                </c:pt>
                <c:pt idx="2">
                  <c:v>828</c:v>
                </c:pt>
                <c:pt idx="3">
                  <c:v>1487</c:v>
                </c:pt>
                <c:pt idx="4">
                  <c:v>1660</c:v>
                </c:pt>
                <c:pt idx="5">
                  <c:v>1383</c:v>
                </c:pt>
                <c:pt idx="6">
                  <c:v>1269</c:v>
                </c:pt>
                <c:pt idx="7">
                  <c:v>1324</c:v>
                </c:pt>
                <c:pt idx="8">
                  <c:v>1389</c:v>
                </c:pt>
                <c:pt idx="9">
                  <c:v>1420</c:v>
                </c:pt>
                <c:pt idx="10">
                  <c:v>1458</c:v>
                </c:pt>
                <c:pt idx="11">
                  <c:v>1020</c:v>
                </c:pt>
                <c:pt idx="12">
                  <c:v>517</c:v>
                </c:pt>
                <c:pt idx="13">
                  <c:v>192</c:v>
                </c:pt>
                <c:pt idx="14">
                  <c:v>100</c:v>
                </c:pt>
                <c:pt idx="15">
                  <c:v>60</c:v>
                </c:pt>
                <c:pt idx="1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42-4FDB-8E7B-C6C68D489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10.23'!$Y$83:$Y$90</c:f>
              <c:numCache>
                <c:formatCode>#,##0</c:formatCode>
                <c:ptCount val="8"/>
                <c:pt idx="0">
                  <c:v>1576</c:v>
                </c:pt>
                <c:pt idx="1">
                  <c:v>2023</c:v>
                </c:pt>
                <c:pt idx="2">
                  <c:v>1212</c:v>
                </c:pt>
                <c:pt idx="3">
                  <c:v>814</c:v>
                </c:pt>
                <c:pt idx="4">
                  <c:v>680</c:v>
                </c:pt>
                <c:pt idx="5">
                  <c:v>588</c:v>
                </c:pt>
                <c:pt idx="6">
                  <c:v>332</c:v>
                </c:pt>
                <c:pt idx="7">
                  <c:v>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7-4468-9630-71A3C6C17A79}"/>
            </c:ext>
          </c:extLst>
        </c:ser>
        <c:ser>
          <c:idx val="1"/>
          <c:order val="1"/>
          <c:tx>
            <c:strRef>
              <c:f>'Table 10.23'!$S$92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10.23'!$Y$93:$Y$100</c:f>
              <c:numCache>
                <c:formatCode>#,##0</c:formatCode>
                <c:ptCount val="8"/>
                <c:pt idx="0">
                  <c:v>1070</c:v>
                </c:pt>
                <c:pt idx="1">
                  <c:v>2626</c:v>
                </c:pt>
                <c:pt idx="2">
                  <c:v>243</c:v>
                </c:pt>
                <c:pt idx="3">
                  <c:v>1347</c:v>
                </c:pt>
                <c:pt idx="4">
                  <c:v>1954</c:v>
                </c:pt>
                <c:pt idx="5">
                  <c:v>885</c:v>
                </c:pt>
                <c:pt idx="6">
                  <c:v>40</c:v>
                </c:pt>
                <c:pt idx="7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7-4468-9630-71A3C6C17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10.3'!$Y$44:$Y$60</c:f>
              <c:numCache>
                <c:formatCode>#,##0</c:formatCode>
                <c:ptCount val="17"/>
                <c:pt idx="0">
                  <c:v>0</c:v>
                </c:pt>
                <c:pt idx="1">
                  <c:v>48</c:v>
                </c:pt>
                <c:pt idx="2">
                  <c:v>188</c:v>
                </c:pt>
                <c:pt idx="3">
                  <c:v>346</c:v>
                </c:pt>
                <c:pt idx="4">
                  <c:v>361</c:v>
                </c:pt>
                <c:pt idx="5">
                  <c:v>367</c:v>
                </c:pt>
                <c:pt idx="6">
                  <c:v>358</c:v>
                </c:pt>
                <c:pt idx="7">
                  <c:v>342</c:v>
                </c:pt>
                <c:pt idx="8">
                  <c:v>418</c:v>
                </c:pt>
                <c:pt idx="9">
                  <c:v>400</c:v>
                </c:pt>
                <c:pt idx="10">
                  <c:v>366</c:v>
                </c:pt>
                <c:pt idx="11">
                  <c:v>217</c:v>
                </c:pt>
                <c:pt idx="12">
                  <c:v>103</c:v>
                </c:pt>
                <c:pt idx="13">
                  <c:v>45</c:v>
                </c:pt>
                <c:pt idx="14">
                  <c:v>13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8-47C7-B674-66F34943805E}"/>
            </c:ext>
          </c:extLst>
        </c:ser>
        <c:ser>
          <c:idx val="1"/>
          <c:order val="1"/>
          <c:tx>
            <c:strRef>
              <c:f>'Table 10.3'!$S$62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10.3'!$Y$63:$Y$79</c:f>
              <c:numCache>
                <c:formatCode>#,##0</c:formatCode>
                <c:ptCount val="17"/>
                <c:pt idx="0">
                  <c:v>8</c:v>
                </c:pt>
                <c:pt idx="1">
                  <c:v>65</c:v>
                </c:pt>
                <c:pt idx="2">
                  <c:v>189</c:v>
                </c:pt>
                <c:pt idx="3">
                  <c:v>254</c:v>
                </c:pt>
                <c:pt idx="4">
                  <c:v>264</c:v>
                </c:pt>
                <c:pt idx="5">
                  <c:v>291</c:v>
                </c:pt>
                <c:pt idx="6">
                  <c:v>259</c:v>
                </c:pt>
                <c:pt idx="7">
                  <c:v>304</c:v>
                </c:pt>
                <c:pt idx="8">
                  <c:v>377</c:v>
                </c:pt>
                <c:pt idx="9">
                  <c:v>366</c:v>
                </c:pt>
                <c:pt idx="10">
                  <c:v>272</c:v>
                </c:pt>
                <c:pt idx="11">
                  <c:v>162</c:v>
                </c:pt>
                <c:pt idx="12">
                  <c:v>68</c:v>
                </c:pt>
                <c:pt idx="13">
                  <c:v>22</c:v>
                </c:pt>
                <c:pt idx="14">
                  <c:v>6</c:v>
                </c:pt>
                <c:pt idx="15">
                  <c:v>5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78-47C7-B674-66F349438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10.23'!$T$8:$Y$8</c:f>
              <c:numCache>
                <c:formatCode>General</c:formatCode>
                <c:ptCount val="6"/>
                <c:pt idx="0">
                  <c:v>38485.699999999997</c:v>
                </c:pt>
                <c:pt idx="1">
                  <c:v>40268.980000000003</c:v>
                </c:pt>
                <c:pt idx="2">
                  <c:v>40937.29</c:v>
                </c:pt>
                <c:pt idx="3">
                  <c:v>42458.87</c:v>
                </c:pt>
                <c:pt idx="4">
                  <c:v>43764.34</c:v>
                </c:pt>
                <c:pt idx="5">
                  <c:v>44342.48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CC-49EF-9A7F-2F20F2CDD7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CC-49EF-9A7F-2F20F2CDD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10.24'!$U$4:$Y$4</c:f>
              <c:numCache>
                <c:formatCode>#,##0</c:formatCode>
                <c:ptCount val="5"/>
                <c:pt idx="0">
                  <c:v>2919</c:v>
                </c:pt>
                <c:pt idx="1">
                  <c:v>3090</c:v>
                </c:pt>
                <c:pt idx="2">
                  <c:v>3111</c:v>
                </c:pt>
                <c:pt idx="3">
                  <c:v>3021</c:v>
                </c:pt>
                <c:pt idx="4">
                  <c:v>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A4-4627-8015-DB5A61CA7742}"/>
            </c:ext>
          </c:extLst>
        </c:ser>
        <c:ser>
          <c:idx val="1"/>
          <c:order val="1"/>
          <c:tx>
            <c:strRef>
              <c:f>'Table 10.24'!$S$7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10.24'!$U$7:$Y$7</c:f>
              <c:numCache>
                <c:formatCode>#,##0</c:formatCode>
                <c:ptCount val="5"/>
                <c:pt idx="0">
                  <c:v>1885</c:v>
                </c:pt>
                <c:pt idx="1">
                  <c:v>1982</c:v>
                </c:pt>
                <c:pt idx="2">
                  <c:v>2063</c:v>
                </c:pt>
                <c:pt idx="3">
                  <c:v>1935</c:v>
                </c:pt>
                <c:pt idx="4">
                  <c:v>2277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A4-4627-8015-DB5A61CA7742}"/>
            </c:ext>
          </c:extLst>
        </c:ser>
        <c:ser>
          <c:idx val="2"/>
          <c:order val="2"/>
          <c:tx>
            <c:strRef>
              <c:f>'Table 10.24'!$S$11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10.24'!$U$11:$Y$11</c:f>
              <c:numCache>
                <c:formatCode>#,##0</c:formatCode>
                <c:ptCount val="5"/>
                <c:pt idx="0">
                  <c:v>2271</c:v>
                </c:pt>
                <c:pt idx="1">
                  <c:v>2423</c:v>
                </c:pt>
                <c:pt idx="2">
                  <c:v>2421</c:v>
                </c:pt>
                <c:pt idx="3">
                  <c:v>2390</c:v>
                </c:pt>
                <c:pt idx="4">
                  <c:v>2895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A4-4627-8015-DB5A61CA7742}"/>
            </c:ext>
          </c:extLst>
        </c:ser>
        <c:ser>
          <c:idx val="3"/>
          <c:order val="3"/>
          <c:tx>
            <c:strRef>
              <c:f>'Table 10.24'!$S$12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10.24'!$U$12:$Y$12</c:f>
              <c:numCache>
                <c:formatCode>#,##0</c:formatCode>
                <c:ptCount val="5"/>
                <c:pt idx="0">
                  <c:v>650</c:v>
                </c:pt>
                <c:pt idx="1">
                  <c:v>668</c:v>
                </c:pt>
                <c:pt idx="2">
                  <c:v>690</c:v>
                </c:pt>
                <c:pt idx="3">
                  <c:v>628</c:v>
                </c:pt>
                <c:pt idx="4">
                  <c:v>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A4-4627-8015-DB5A61CA7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10.24'!$AA$15:$AA$33</c:f>
              <c:numCache>
                <c:formatCode>0.0%</c:formatCode>
                <c:ptCount val="19"/>
                <c:pt idx="0">
                  <c:v>0.17107055298283846</c:v>
                </c:pt>
                <c:pt idx="1">
                  <c:v>3.541269408880414E-3</c:v>
                </c:pt>
                <c:pt idx="2">
                  <c:v>2.8602560610187958E-2</c:v>
                </c:pt>
                <c:pt idx="3">
                  <c:v>3.8136747480250611E-3</c:v>
                </c:pt>
                <c:pt idx="4">
                  <c:v>4.767093435031327E-2</c:v>
                </c:pt>
                <c:pt idx="5">
                  <c:v>2.8057749931898666E-2</c:v>
                </c:pt>
                <c:pt idx="6">
                  <c:v>7.926995369109234E-2</c:v>
                </c:pt>
                <c:pt idx="7">
                  <c:v>0.10024516480523019</c:v>
                </c:pt>
                <c:pt idx="8">
                  <c:v>5.0122582402615093E-2</c:v>
                </c:pt>
                <c:pt idx="9">
                  <c:v>3.541269408880414E-3</c:v>
                </c:pt>
                <c:pt idx="10">
                  <c:v>1.0623808226641242E-2</c:v>
                </c:pt>
                <c:pt idx="11">
                  <c:v>1.2258240261509125E-2</c:v>
                </c:pt>
                <c:pt idx="12">
                  <c:v>3.2143830019068377E-2</c:v>
                </c:pt>
                <c:pt idx="13">
                  <c:v>4.3312448923998909E-2</c:v>
                </c:pt>
                <c:pt idx="14">
                  <c:v>5.9384363933533101E-2</c:v>
                </c:pt>
                <c:pt idx="15">
                  <c:v>6.3470444020702801E-2</c:v>
                </c:pt>
                <c:pt idx="16">
                  <c:v>5.6115499863797332E-2</c:v>
                </c:pt>
                <c:pt idx="17">
                  <c:v>1.1168618904930537E-2</c:v>
                </c:pt>
                <c:pt idx="18">
                  <c:v>1.5527104331244893E-2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E-4231-BB4B-FB81517084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BE-4231-BB4B-FB8151708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10.24'!$Y$44:$Y$60</c:f>
              <c:numCache>
                <c:formatCode>#,##0</c:formatCode>
                <c:ptCount val="17"/>
                <c:pt idx="0">
                  <c:v>0</c:v>
                </c:pt>
                <c:pt idx="1">
                  <c:v>39</c:v>
                </c:pt>
                <c:pt idx="2">
                  <c:v>119</c:v>
                </c:pt>
                <c:pt idx="3">
                  <c:v>152</c:v>
                </c:pt>
                <c:pt idx="4">
                  <c:v>178</c:v>
                </c:pt>
                <c:pt idx="5">
                  <c:v>178</c:v>
                </c:pt>
                <c:pt idx="6">
                  <c:v>198</c:v>
                </c:pt>
                <c:pt idx="7">
                  <c:v>151</c:v>
                </c:pt>
                <c:pt idx="8">
                  <c:v>146</c:v>
                </c:pt>
                <c:pt idx="9">
                  <c:v>167</c:v>
                </c:pt>
                <c:pt idx="10">
                  <c:v>191</c:v>
                </c:pt>
                <c:pt idx="11">
                  <c:v>173</c:v>
                </c:pt>
                <c:pt idx="12">
                  <c:v>86</c:v>
                </c:pt>
                <c:pt idx="13">
                  <c:v>49</c:v>
                </c:pt>
                <c:pt idx="14">
                  <c:v>28</c:v>
                </c:pt>
                <c:pt idx="15">
                  <c:v>4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C1-43B7-A9A4-60F3132711CA}"/>
            </c:ext>
          </c:extLst>
        </c:ser>
        <c:ser>
          <c:idx val="1"/>
          <c:order val="1"/>
          <c:tx>
            <c:strRef>
              <c:f>'Table 10.24'!$S$62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10.24'!$Y$63:$Y$79</c:f>
              <c:numCache>
                <c:formatCode>#,##0</c:formatCode>
                <c:ptCount val="17"/>
                <c:pt idx="0">
                  <c:v>5</c:v>
                </c:pt>
                <c:pt idx="1">
                  <c:v>31</c:v>
                </c:pt>
                <c:pt idx="2">
                  <c:v>105</c:v>
                </c:pt>
                <c:pt idx="3">
                  <c:v>132</c:v>
                </c:pt>
                <c:pt idx="4">
                  <c:v>199</c:v>
                </c:pt>
                <c:pt idx="5">
                  <c:v>168</c:v>
                </c:pt>
                <c:pt idx="6">
                  <c:v>123</c:v>
                </c:pt>
                <c:pt idx="7">
                  <c:v>166</c:v>
                </c:pt>
                <c:pt idx="8">
                  <c:v>192</c:v>
                </c:pt>
                <c:pt idx="9">
                  <c:v>199</c:v>
                </c:pt>
                <c:pt idx="10">
                  <c:v>192</c:v>
                </c:pt>
                <c:pt idx="11">
                  <c:v>165</c:v>
                </c:pt>
                <c:pt idx="12">
                  <c:v>81</c:v>
                </c:pt>
                <c:pt idx="13">
                  <c:v>31</c:v>
                </c:pt>
                <c:pt idx="14">
                  <c:v>11</c:v>
                </c:pt>
                <c:pt idx="15">
                  <c:v>7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C1-43B7-A9A4-60F313271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10.24'!$Y$83:$Y$90</c:f>
              <c:numCache>
                <c:formatCode>#,##0</c:formatCode>
                <c:ptCount val="8"/>
                <c:pt idx="0">
                  <c:v>103</c:v>
                </c:pt>
                <c:pt idx="1">
                  <c:v>83</c:v>
                </c:pt>
                <c:pt idx="2">
                  <c:v>157</c:v>
                </c:pt>
                <c:pt idx="3">
                  <c:v>76</c:v>
                </c:pt>
                <c:pt idx="4">
                  <c:v>29</c:v>
                </c:pt>
                <c:pt idx="5">
                  <c:v>38</c:v>
                </c:pt>
                <c:pt idx="6">
                  <c:v>79</c:v>
                </c:pt>
                <c:pt idx="7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1-417C-A967-45223C8875C4}"/>
            </c:ext>
          </c:extLst>
        </c:ser>
        <c:ser>
          <c:idx val="1"/>
          <c:order val="1"/>
          <c:tx>
            <c:strRef>
              <c:f>'Table 10.24'!$S$92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10.24'!$Y$93:$Y$100</c:f>
              <c:numCache>
                <c:formatCode>#,##0</c:formatCode>
                <c:ptCount val="8"/>
                <c:pt idx="0">
                  <c:v>53</c:v>
                </c:pt>
                <c:pt idx="1">
                  <c:v>165</c:v>
                </c:pt>
                <c:pt idx="2">
                  <c:v>43</c:v>
                </c:pt>
                <c:pt idx="3">
                  <c:v>191</c:v>
                </c:pt>
                <c:pt idx="4">
                  <c:v>144</c:v>
                </c:pt>
                <c:pt idx="5">
                  <c:v>104</c:v>
                </c:pt>
                <c:pt idx="6">
                  <c:v>6</c:v>
                </c:pt>
                <c:pt idx="7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91-417C-A967-45223C887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10.24'!$U$8:$Y$8</c:f>
              <c:numCache>
                <c:formatCode>General</c:formatCode>
                <c:ptCount val="5"/>
                <c:pt idx="0">
                  <c:v>25283</c:v>
                </c:pt>
                <c:pt idx="1">
                  <c:v>24600</c:v>
                </c:pt>
                <c:pt idx="2">
                  <c:v>25233.14</c:v>
                </c:pt>
                <c:pt idx="3">
                  <c:v>26141.040000000001</c:v>
                </c:pt>
                <c:pt idx="4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D3-4EA6-A52C-BE3A724FB81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D3-4EA6-A52C-BE3A724FB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10.24'!$T$4:$Y$4</c:f>
              <c:numCache>
                <c:formatCode>#,##0</c:formatCode>
                <c:ptCount val="6"/>
                <c:pt idx="0">
                  <c:v>2920</c:v>
                </c:pt>
                <c:pt idx="1">
                  <c:v>2919</c:v>
                </c:pt>
                <c:pt idx="2">
                  <c:v>3090</c:v>
                </c:pt>
                <c:pt idx="3">
                  <c:v>3111</c:v>
                </c:pt>
                <c:pt idx="4">
                  <c:v>3021</c:v>
                </c:pt>
                <c:pt idx="5">
                  <c:v>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33-4272-B771-2691DCB1BE11}"/>
            </c:ext>
          </c:extLst>
        </c:ser>
        <c:ser>
          <c:idx val="1"/>
          <c:order val="1"/>
          <c:tx>
            <c:strRef>
              <c:f>'Table 10.24'!$S$7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10.24'!$T$7:$Y$7</c:f>
              <c:numCache>
                <c:formatCode>#,##0</c:formatCode>
                <c:ptCount val="6"/>
                <c:pt idx="0">
                  <c:v>1834</c:v>
                </c:pt>
                <c:pt idx="1">
                  <c:v>1885</c:v>
                </c:pt>
                <c:pt idx="2">
                  <c:v>1982</c:v>
                </c:pt>
                <c:pt idx="3">
                  <c:v>2063</c:v>
                </c:pt>
                <c:pt idx="4">
                  <c:v>1935</c:v>
                </c:pt>
                <c:pt idx="5">
                  <c:v>2277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33-4272-B771-2691DCB1BE11}"/>
            </c:ext>
          </c:extLst>
        </c:ser>
        <c:ser>
          <c:idx val="2"/>
          <c:order val="2"/>
          <c:tx>
            <c:strRef>
              <c:f>'Table 10.24'!$S$11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10.24'!$T$11:$Y$11</c:f>
              <c:numCache>
                <c:formatCode>#,##0</c:formatCode>
                <c:ptCount val="6"/>
                <c:pt idx="0">
                  <c:v>2303</c:v>
                </c:pt>
                <c:pt idx="1">
                  <c:v>2271</c:v>
                </c:pt>
                <c:pt idx="2">
                  <c:v>2423</c:v>
                </c:pt>
                <c:pt idx="3">
                  <c:v>2421</c:v>
                </c:pt>
                <c:pt idx="4">
                  <c:v>2390</c:v>
                </c:pt>
                <c:pt idx="5">
                  <c:v>2895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33-4272-B771-2691DCB1BE11}"/>
            </c:ext>
          </c:extLst>
        </c:ser>
        <c:ser>
          <c:idx val="3"/>
          <c:order val="3"/>
          <c:tx>
            <c:strRef>
              <c:f>'Table 10.24'!$S$12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10.24'!$T$12:$Y$12</c:f>
              <c:numCache>
                <c:formatCode>#,##0</c:formatCode>
                <c:ptCount val="6"/>
                <c:pt idx="0">
                  <c:v>617</c:v>
                </c:pt>
                <c:pt idx="1">
                  <c:v>650</c:v>
                </c:pt>
                <c:pt idx="2">
                  <c:v>668</c:v>
                </c:pt>
                <c:pt idx="3">
                  <c:v>690</c:v>
                </c:pt>
                <c:pt idx="4">
                  <c:v>628</c:v>
                </c:pt>
                <c:pt idx="5">
                  <c:v>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33-4272-B771-2691DCB1B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10.24'!$AA$15:$AA$33</c:f>
              <c:numCache>
                <c:formatCode>0.0%</c:formatCode>
                <c:ptCount val="19"/>
                <c:pt idx="0">
                  <c:v>0.17107055298283846</c:v>
                </c:pt>
                <c:pt idx="1">
                  <c:v>3.541269408880414E-3</c:v>
                </c:pt>
                <c:pt idx="2">
                  <c:v>2.8602560610187958E-2</c:v>
                </c:pt>
                <c:pt idx="3">
                  <c:v>3.8136747480250611E-3</c:v>
                </c:pt>
                <c:pt idx="4">
                  <c:v>4.767093435031327E-2</c:v>
                </c:pt>
                <c:pt idx="5">
                  <c:v>2.8057749931898666E-2</c:v>
                </c:pt>
                <c:pt idx="6">
                  <c:v>7.926995369109234E-2</c:v>
                </c:pt>
                <c:pt idx="7">
                  <c:v>0.10024516480523019</c:v>
                </c:pt>
                <c:pt idx="8">
                  <c:v>5.0122582402615093E-2</c:v>
                </c:pt>
                <c:pt idx="9">
                  <c:v>3.541269408880414E-3</c:v>
                </c:pt>
                <c:pt idx="10">
                  <c:v>1.0623808226641242E-2</c:v>
                </c:pt>
                <c:pt idx="11">
                  <c:v>1.2258240261509125E-2</c:v>
                </c:pt>
                <c:pt idx="12">
                  <c:v>3.2143830019068377E-2</c:v>
                </c:pt>
                <c:pt idx="13">
                  <c:v>4.3312448923998909E-2</c:v>
                </c:pt>
                <c:pt idx="14">
                  <c:v>5.9384363933533101E-2</c:v>
                </c:pt>
                <c:pt idx="15">
                  <c:v>6.3470444020702801E-2</c:v>
                </c:pt>
                <c:pt idx="16">
                  <c:v>5.6115499863797332E-2</c:v>
                </c:pt>
                <c:pt idx="17">
                  <c:v>1.1168618904930537E-2</c:v>
                </c:pt>
                <c:pt idx="18">
                  <c:v>1.5527104331244893E-2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D5-42E2-A6EA-3994351DDDF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D5-42E2-A6EA-3994351DD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10.24'!$Y$44:$Y$60</c:f>
              <c:numCache>
                <c:formatCode>#,##0</c:formatCode>
                <c:ptCount val="17"/>
                <c:pt idx="0">
                  <c:v>0</c:v>
                </c:pt>
                <c:pt idx="1">
                  <c:v>39</c:v>
                </c:pt>
                <c:pt idx="2">
                  <c:v>119</c:v>
                </c:pt>
                <c:pt idx="3">
                  <c:v>152</c:v>
                </c:pt>
                <c:pt idx="4">
                  <c:v>178</c:v>
                </c:pt>
                <c:pt idx="5">
                  <c:v>178</c:v>
                </c:pt>
                <c:pt idx="6">
                  <c:v>198</c:v>
                </c:pt>
                <c:pt idx="7">
                  <c:v>151</c:v>
                </c:pt>
                <c:pt idx="8">
                  <c:v>146</c:v>
                </c:pt>
                <c:pt idx="9">
                  <c:v>167</c:v>
                </c:pt>
                <c:pt idx="10">
                  <c:v>191</c:v>
                </c:pt>
                <c:pt idx="11">
                  <c:v>173</c:v>
                </c:pt>
                <c:pt idx="12">
                  <c:v>86</c:v>
                </c:pt>
                <c:pt idx="13">
                  <c:v>49</c:v>
                </c:pt>
                <c:pt idx="14">
                  <c:v>28</c:v>
                </c:pt>
                <c:pt idx="15">
                  <c:v>4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9-45EF-B01C-1579A625375D}"/>
            </c:ext>
          </c:extLst>
        </c:ser>
        <c:ser>
          <c:idx val="1"/>
          <c:order val="1"/>
          <c:tx>
            <c:strRef>
              <c:f>'Table 10.24'!$S$62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10.24'!$Y$63:$Y$79</c:f>
              <c:numCache>
                <c:formatCode>#,##0</c:formatCode>
                <c:ptCount val="17"/>
                <c:pt idx="0">
                  <c:v>5</c:v>
                </c:pt>
                <c:pt idx="1">
                  <c:v>31</c:v>
                </c:pt>
                <c:pt idx="2">
                  <c:v>105</c:v>
                </c:pt>
                <c:pt idx="3">
                  <c:v>132</c:v>
                </c:pt>
                <c:pt idx="4">
                  <c:v>199</c:v>
                </c:pt>
                <c:pt idx="5">
                  <c:v>168</c:v>
                </c:pt>
                <c:pt idx="6">
                  <c:v>123</c:v>
                </c:pt>
                <c:pt idx="7">
                  <c:v>166</c:v>
                </c:pt>
                <c:pt idx="8">
                  <c:v>192</c:v>
                </c:pt>
                <c:pt idx="9">
                  <c:v>199</c:v>
                </c:pt>
                <c:pt idx="10">
                  <c:v>192</c:v>
                </c:pt>
                <c:pt idx="11">
                  <c:v>165</c:v>
                </c:pt>
                <c:pt idx="12">
                  <c:v>81</c:v>
                </c:pt>
                <c:pt idx="13">
                  <c:v>31</c:v>
                </c:pt>
                <c:pt idx="14">
                  <c:v>11</c:v>
                </c:pt>
                <c:pt idx="15">
                  <c:v>7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9-45EF-B01C-1579A6253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10.24'!$Y$83:$Y$90</c:f>
              <c:numCache>
                <c:formatCode>#,##0</c:formatCode>
                <c:ptCount val="8"/>
                <c:pt idx="0">
                  <c:v>103</c:v>
                </c:pt>
                <c:pt idx="1">
                  <c:v>83</c:v>
                </c:pt>
                <c:pt idx="2">
                  <c:v>157</c:v>
                </c:pt>
                <c:pt idx="3">
                  <c:v>76</c:v>
                </c:pt>
                <c:pt idx="4">
                  <c:v>29</c:v>
                </c:pt>
                <c:pt idx="5">
                  <c:v>38</c:v>
                </c:pt>
                <c:pt idx="6">
                  <c:v>79</c:v>
                </c:pt>
                <c:pt idx="7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84-40FF-AD4F-C36C63B9FA61}"/>
            </c:ext>
          </c:extLst>
        </c:ser>
        <c:ser>
          <c:idx val="1"/>
          <c:order val="1"/>
          <c:tx>
            <c:strRef>
              <c:f>'Table 10.24'!$S$92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10.24'!$Y$93:$Y$100</c:f>
              <c:numCache>
                <c:formatCode>#,##0</c:formatCode>
                <c:ptCount val="8"/>
                <c:pt idx="0">
                  <c:v>53</c:v>
                </c:pt>
                <c:pt idx="1">
                  <c:v>165</c:v>
                </c:pt>
                <c:pt idx="2">
                  <c:v>43</c:v>
                </c:pt>
                <c:pt idx="3">
                  <c:v>191</c:v>
                </c:pt>
                <c:pt idx="4">
                  <c:v>144</c:v>
                </c:pt>
                <c:pt idx="5">
                  <c:v>104</c:v>
                </c:pt>
                <c:pt idx="6">
                  <c:v>6</c:v>
                </c:pt>
                <c:pt idx="7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84-40FF-AD4F-C36C63B9F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10.3'!$Y$83:$Y$90</c:f>
              <c:numCache>
                <c:formatCode>#,##0</c:formatCode>
                <c:ptCount val="8"/>
                <c:pt idx="0">
                  <c:v>218</c:v>
                </c:pt>
                <c:pt idx="1">
                  <c:v>135</c:v>
                </c:pt>
                <c:pt idx="2">
                  <c:v>504</c:v>
                </c:pt>
                <c:pt idx="3">
                  <c:v>91</c:v>
                </c:pt>
                <c:pt idx="4">
                  <c:v>103</c:v>
                </c:pt>
                <c:pt idx="5">
                  <c:v>96</c:v>
                </c:pt>
                <c:pt idx="6">
                  <c:v>397</c:v>
                </c:pt>
                <c:pt idx="7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A-4157-8C86-5E020F763FD5}"/>
            </c:ext>
          </c:extLst>
        </c:ser>
        <c:ser>
          <c:idx val="1"/>
          <c:order val="1"/>
          <c:tx>
            <c:strRef>
              <c:f>'Table 10.3'!$S$92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10.3'!$Y$93:$Y$100</c:f>
              <c:numCache>
                <c:formatCode>#,##0</c:formatCode>
                <c:ptCount val="8"/>
                <c:pt idx="0">
                  <c:v>164</c:v>
                </c:pt>
                <c:pt idx="1">
                  <c:v>275</c:v>
                </c:pt>
                <c:pt idx="2">
                  <c:v>94</c:v>
                </c:pt>
                <c:pt idx="3">
                  <c:v>357</c:v>
                </c:pt>
                <c:pt idx="4">
                  <c:v>417</c:v>
                </c:pt>
                <c:pt idx="5">
                  <c:v>225</c:v>
                </c:pt>
                <c:pt idx="6">
                  <c:v>28</c:v>
                </c:pt>
                <c:pt idx="7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A-4157-8C86-5E020F763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10.24'!$T$8:$Y$8</c:f>
              <c:numCache>
                <c:formatCode>General</c:formatCode>
                <c:ptCount val="6"/>
                <c:pt idx="0">
                  <c:v>22741.27</c:v>
                </c:pt>
                <c:pt idx="1">
                  <c:v>25283</c:v>
                </c:pt>
                <c:pt idx="2">
                  <c:v>24600</c:v>
                </c:pt>
                <c:pt idx="3">
                  <c:v>25233.14</c:v>
                </c:pt>
                <c:pt idx="4">
                  <c:v>26141.040000000001</c:v>
                </c:pt>
                <c:pt idx="5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8-46F4-B3B9-C90D26A4CF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8-46F4-B3B9-C90D26A4C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10.25'!$U$4:$Y$4</c:f>
              <c:numCache>
                <c:formatCode>#,##0</c:formatCode>
                <c:ptCount val="5"/>
                <c:pt idx="0">
                  <c:v>846</c:v>
                </c:pt>
                <c:pt idx="1">
                  <c:v>830</c:v>
                </c:pt>
                <c:pt idx="2">
                  <c:v>868</c:v>
                </c:pt>
                <c:pt idx="3">
                  <c:v>594</c:v>
                </c:pt>
                <c:pt idx="4">
                  <c:v>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91-41D3-BBA5-F0D24C06653F}"/>
            </c:ext>
          </c:extLst>
        </c:ser>
        <c:ser>
          <c:idx val="1"/>
          <c:order val="1"/>
          <c:tx>
            <c:strRef>
              <c:f>'Table 10.25'!$S$7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10.25'!$U$7:$Y$7</c:f>
              <c:numCache>
                <c:formatCode>#,##0</c:formatCode>
                <c:ptCount val="5"/>
                <c:pt idx="0">
                  <c:v>571</c:v>
                </c:pt>
                <c:pt idx="1">
                  <c:v>563</c:v>
                </c:pt>
                <c:pt idx="2">
                  <c:v>567</c:v>
                </c:pt>
                <c:pt idx="3">
                  <c:v>406</c:v>
                </c:pt>
                <c:pt idx="4">
                  <c:v>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91-41D3-BBA5-F0D24C06653F}"/>
            </c:ext>
          </c:extLst>
        </c:ser>
        <c:ser>
          <c:idx val="2"/>
          <c:order val="2"/>
          <c:tx>
            <c:strRef>
              <c:f>'Table 10.25'!$S$11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10.25'!$U$11:$Y$11</c:f>
              <c:numCache>
                <c:formatCode>#,##0</c:formatCode>
                <c:ptCount val="5"/>
                <c:pt idx="0">
                  <c:v>496</c:v>
                </c:pt>
                <c:pt idx="1">
                  <c:v>491</c:v>
                </c:pt>
                <c:pt idx="2">
                  <c:v>536</c:v>
                </c:pt>
                <c:pt idx="3">
                  <c:v>388</c:v>
                </c:pt>
                <c:pt idx="4">
                  <c:v>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91-41D3-BBA5-F0D24C06653F}"/>
            </c:ext>
          </c:extLst>
        </c:ser>
        <c:ser>
          <c:idx val="3"/>
          <c:order val="3"/>
          <c:tx>
            <c:strRef>
              <c:f>'Table 10.25'!$S$12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10.25'!$U$12:$Y$12</c:f>
              <c:numCache>
                <c:formatCode>#,##0</c:formatCode>
                <c:ptCount val="5"/>
                <c:pt idx="0">
                  <c:v>350</c:v>
                </c:pt>
                <c:pt idx="1">
                  <c:v>338</c:v>
                </c:pt>
                <c:pt idx="2">
                  <c:v>326</c:v>
                </c:pt>
                <c:pt idx="3">
                  <c:v>207</c:v>
                </c:pt>
                <c:pt idx="4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91-41D3-BBA5-F0D24C066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10.25'!$AA$15:$AA$33</c:f>
              <c:numCache>
                <c:formatCode>0.0%</c:formatCode>
                <c:ptCount val="19"/>
                <c:pt idx="0">
                  <c:v>0.26300578034682082</c:v>
                </c:pt>
                <c:pt idx="1">
                  <c:v>0</c:v>
                </c:pt>
                <c:pt idx="2">
                  <c:v>1.0115606936416185E-2</c:v>
                </c:pt>
                <c:pt idx="3">
                  <c:v>0</c:v>
                </c:pt>
                <c:pt idx="4">
                  <c:v>2.6011560693641619E-2</c:v>
                </c:pt>
                <c:pt idx="5">
                  <c:v>3.4682080924855488E-2</c:v>
                </c:pt>
                <c:pt idx="6">
                  <c:v>2.3121387283236993E-2</c:v>
                </c:pt>
                <c:pt idx="7">
                  <c:v>1.5895953757225433E-2</c:v>
                </c:pt>
                <c:pt idx="8">
                  <c:v>4.7687861271676298E-2</c:v>
                </c:pt>
                <c:pt idx="9">
                  <c:v>0</c:v>
                </c:pt>
                <c:pt idx="10">
                  <c:v>4.335260115606936E-3</c:v>
                </c:pt>
                <c:pt idx="11">
                  <c:v>0</c:v>
                </c:pt>
                <c:pt idx="12">
                  <c:v>2.023121387283237E-2</c:v>
                </c:pt>
                <c:pt idx="13">
                  <c:v>4.046242774566474E-2</c:v>
                </c:pt>
                <c:pt idx="14">
                  <c:v>3.9017341040462429E-2</c:v>
                </c:pt>
                <c:pt idx="15">
                  <c:v>6.6473988439306353E-2</c:v>
                </c:pt>
                <c:pt idx="16">
                  <c:v>5.9248554913294796E-2</c:v>
                </c:pt>
                <c:pt idx="17">
                  <c:v>0</c:v>
                </c:pt>
                <c:pt idx="18">
                  <c:v>1.5895953757225433E-2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9-4B9B-B19A-27F9B48C18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9-4B9B-B19A-27F9B48C1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10.25'!$Y$44:$Y$60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28</c:v>
                </c:pt>
                <c:pt idx="3">
                  <c:v>16</c:v>
                </c:pt>
                <c:pt idx="4">
                  <c:v>21</c:v>
                </c:pt>
                <c:pt idx="5">
                  <c:v>26</c:v>
                </c:pt>
                <c:pt idx="6">
                  <c:v>18</c:v>
                </c:pt>
                <c:pt idx="7">
                  <c:v>41</c:v>
                </c:pt>
                <c:pt idx="8">
                  <c:v>39</c:v>
                </c:pt>
                <c:pt idx="9">
                  <c:v>24</c:v>
                </c:pt>
                <c:pt idx="10">
                  <c:v>56</c:v>
                </c:pt>
                <c:pt idx="11">
                  <c:v>32</c:v>
                </c:pt>
                <c:pt idx="12">
                  <c:v>23</c:v>
                </c:pt>
                <c:pt idx="13">
                  <c:v>13</c:v>
                </c:pt>
                <c:pt idx="14">
                  <c:v>4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2-4F4C-9E04-CC6F41C03776}"/>
            </c:ext>
          </c:extLst>
        </c:ser>
        <c:ser>
          <c:idx val="1"/>
          <c:order val="1"/>
          <c:tx>
            <c:strRef>
              <c:f>'Table 10.25'!$S$62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36</c:v>
                </c:pt>
                <c:pt idx="3">
                  <c:v>26</c:v>
                </c:pt>
                <c:pt idx="4">
                  <c:v>20</c:v>
                </c:pt>
                <c:pt idx="5">
                  <c:v>13</c:v>
                </c:pt>
                <c:pt idx="6">
                  <c:v>27</c:v>
                </c:pt>
                <c:pt idx="7">
                  <c:v>45</c:v>
                </c:pt>
                <c:pt idx="8">
                  <c:v>27</c:v>
                </c:pt>
                <c:pt idx="9">
                  <c:v>40</c:v>
                </c:pt>
                <c:pt idx="10">
                  <c:v>36</c:v>
                </c:pt>
                <c:pt idx="11">
                  <c:v>33</c:v>
                </c:pt>
                <c:pt idx="12">
                  <c:v>21</c:v>
                </c:pt>
                <c:pt idx="13">
                  <c:v>11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2-4F4C-9E04-CC6F41C03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10.25'!$Y$83:$Y$90</c:f>
              <c:numCache>
                <c:formatCode>#,##0</c:formatCode>
                <c:ptCount val="8"/>
                <c:pt idx="0">
                  <c:v>14</c:v>
                </c:pt>
                <c:pt idx="1">
                  <c:v>4</c:v>
                </c:pt>
                <c:pt idx="2">
                  <c:v>24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16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B9-4EB7-B950-9B0237CCDA86}"/>
            </c:ext>
          </c:extLst>
        </c:ser>
        <c:ser>
          <c:idx val="1"/>
          <c:order val="1"/>
          <c:tx>
            <c:strRef>
              <c:f>'Table 10.25'!$S$92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10.25'!$Y$93:$Y$100</c:f>
              <c:numCache>
                <c:formatCode>#,##0</c:formatCode>
                <c:ptCount val="8"/>
                <c:pt idx="0">
                  <c:v>9</c:v>
                </c:pt>
                <c:pt idx="1">
                  <c:v>23</c:v>
                </c:pt>
                <c:pt idx="2">
                  <c:v>4</c:v>
                </c:pt>
                <c:pt idx="3">
                  <c:v>30</c:v>
                </c:pt>
                <c:pt idx="4">
                  <c:v>22</c:v>
                </c:pt>
                <c:pt idx="5">
                  <c:v>14</c:v>
                </c:pt>
                <c:pt idx="6">
                  <c:v>4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B9-4EB7-B950-9B0237CCD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10.25'!$U$8:$Y$8</c:f>
              <c:numCache>
                <c:formatCode>General</c:formatCode>
                <c:ptCount val="5"/>
                <c:pt idx="0">
                  <c:v>22453</c:v>
                </c:pt>
                <c:pt idx="1">
                  <c:v>23893</c:v>
                </c:pt>
                <c:pt idx="2">
                  <c:v>22630</c:v>
                </c:pt>
                <c:pt idx="3">
                  <c:v>21918.74</c:v>
                </c:pt>
                <c:pt idx="4">
                  <c:v>20908.810000000001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17-4B0C-B29E-F87777FCE23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17-4B0C-B29E-F87777FCE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10.25'!$T$4:$Y$4</c:f>
              <c:numCache>
                <c:formatCode>#,##0</c:formatCode>
                <c:ptCount val="6"/>
                <c:pt idx="0">
                  <c:v>888</c:v>
                </c:pt>
                <c:pt idx="1">
                  <c:v>846</c:v>
                </c:pt>
                <c:pt idx="2">
                  <c:v>830</c:v>
                </c:pt>
                <c:pt idx="3">
                  <c:v>868</c:v>
                </c:pt>
                <c:pt idx="4">
                  <c:v>594</c:v>
                </c:pt>
                <c:pt idx="5">
                  <c:v>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08-45BF-B9C5-C6E400820E70}"/>
            </c:ext>
          </c:extLst>
        </c:ser>
        <c:ser>
          <c:idx val="1"/>
          <c:order val="1"/>
          <c:tx>
            <c:strRef>
              <c:f>'Table 10.25'!$S$7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10.25'!$T$7:$Y$7</c:f>
              <c:numCache>
                <c:formatCode>#,##0</c:formatCode>
                <c:ptCount val="6"/>
                <c:pt idx="0">
                  <c:v>591</c:v>
                </c:pt>
                <c:pt idx="1">
                  <c:v>571</c:v>
                </c:pt>
                <c:pt idx="2">
                  <c:v>563</c:v>
                </c:pt>
                <c:pt idx="3">
                  <c:v>567</c:v>
                </c:pt>
                <c:pt idx="4">
                  <c:v>406</c:v>
                </c:pt>
                <c:pt idx="5">
                  <c:v>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08-45BF-B9C5-C6E400820E70}"/>
            </c:ext>
          </c:extLst>
        </c:ser>
        <c:ser>
          <c:idx val="2"/>
          <c:order val="2"/>
          <c:tx>
            <c:strRef>
              <c:f>'Table 10.25'!$S$11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10.25'!$T$11:$Y$11</c:f>
              <c:numCache>
                <c:formatCode>#,##0</c:formatCode>
                <c:ptCount val="6"/>
                <c:pt idx="0">
                  <c:v>536</c:v>
                </c:pt>
                <c:pt idx="1">
                  <c:v>496</c:v>
                </c:pt>
                <c:pt idx="2">
                  <c:v>491</c:v>
                </c:pt>
                <c:pt idx="3">
                  <c:v>536</c:v>
                </c:pt>
                <c:pt idx="4">
                  <c:v>388</c:v>
                </c:pt>
                <c:pt idx="5">
                  <c:v>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08-45BF-B9C5-C6E400820E70}"/>
            </c:ext>
          </c:extLst>
        </c:ser>
        <c:ser>
          <c:idx val="3"/>
          <c:order val="3"/>
          <c:tx>
            <c:strRef>
              <c:f>'Table 10.25'!$S$12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10.25'!$T$12:$Y$12</c:f>
              <c:numCache>
                <c:formatCode>#,##0</c:formatCode>
                <c:ptCount val="6"/>
                <c:pt idx="0">
                  <c:v>354</c:v>
                </c:pt>
                <c:pt idx="1">
                  <c:v>350</c:v>
                </c:pt>
                <c:pt idx="2">
                  <c:v>338</c:v>
                </c:pt>
                <c:pt idx="3">
                  <c:v>326</c:v>
                </c:pt>
                <c:pt idx="4">
                  <c:v>207</c:v>
                </c:pt>
                <c:pt idx="5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08-45BF-B9C5-C6E400820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10.25'!$AA$15:$AA$33</c:f>
              <c:numCache>
                <c:formatCode>0.0%</c:formatCode>
                <c:ptCount val="19"/>
                <c:pt idx="0">
                  <c:v>0.26300578034682082</c:v>
                </c:pt>
                <c:pt idx="1">
                  <c:v>0</c:v>
                </c:pt>
                <c:pt idx="2">
                  <c:v>1.0115606936416185E-2</c:v>
                </c:pt>
                <c:pt idx="3">
                  <c:v>0</c:v>
                </c:pt>
                <c:pt idx="4">
                  <c:v>2.6011560693641619E-2</c:v>
                </c:pt>
                <c:pt idx="5">
                  <c:v>3.4682080924855488E-2</c:v>
                </c:pt>
                <c:pt idx="6">
                  <c:v>2.3121387283236993E-2</c:v>
                </c:pt>
                <c:pt idx="7">
                  <c:v>1.5895953757225433E-2</c:v>
                </c:pt>
                <c:pt idx="8">
                  <c:v>4.7687861271676298E-2</c:v>
                </c:pt>
                <c:pt idx="9">
                  <c:v>0</c:v>
                </c:pt>
                <c:pt idx="10">
                  <c:v>4.335260115606936E-3</c:v>
                </c:pt>
                <c:pt idx="11">
                  <c:v>0</c:v>
                </c:pt>
                <c:pt idx="12">
                  <c:v>2.023121387283237E-2</c:v>
                </c:pt>
                <c:pt idx="13">
                  <c:v>4.046242774566474E-2</c:v>
                </c:pt>
                <c:pt idx="14">
                  <c:v>3.9017341040462429E-2</c:v>
                </c:pt>
                <c:pt idx="15">
                  <c:v>6.6473988439306353E-2</c:v>
                </c:pt>
                <c:pt idx="16">
                  <c:v>5.9248554913294796E-2</c:v>
                </c:pt>
                <c:pt idx="17">
                  <c:v>0</c:v>
                </c:pt>
                <c:pt idx="18">
                  <c:v>1.5895953757225433E-2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D8-4965-9CB2-02230CC1970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D8-4965-9CB2-02230CC19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10.25'!$Y$44:$Y$60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28</c:v>
                </c:pt>
                <c:pt idx="3">
                  <c:v>16</c:v>
                </c:pt>
                <c:pt idx="4">
                  <c:v>21</c:v>
                </c:pt>
                <c:pt idx="5">
                  <c:v>26</c:v>
                </c:pt>
                <c:pt idx="6">
                  <c:v>18</c:v>
                </c:pt>
                <c:pt idx="7">
                  <c:v>41</c:v>
                </c:pt>
                <c:pt idx="8">
                  <c:v>39</c:v>
                </c:pt>
                <c:pt idx="9">
                  <c:v>24</c:v>
                </c:pt>
                <c:pt idx="10">
                  <c:v>56</c:v>
                </c:pt>
                <c:pt idx="11">
                  <c:v>32</c:v>
                </c:pt>
                <c:pt idx="12">
                  <c:v>23</c:v>
                </c:pt>
                <c:pt idx="13">
                  <c:v>13</c:v>
                </c:pt>
                <c:pt idx="14">
                  <c:v>4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E-4D7F-B4A3-25983E6B38D5}"/>
            </c:ext>
          </c:extLst>
        </c:ser>
        <c:ser>
          <c:idx val="1"/>
          <c:order val="1"/>
          <c:tx>
            <c:strRef>
              <c:f>'Table 10.25'!$S$62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36</c:v>
                </c:pt>
                <c:pt idx="3">
                  <c:v>26</c:v>
                </c:pt>
                <c:pt idx="4">
                  <c:v>20</c:v>
                </c:pt>
                <c:pt idx="5">
                  <c:v>13</c:v>
                </c:pt>
                <c:pt idx="6">
                  <c:v>27</c:v>
                </c:pt>
                <c:pt idx="7">
                  <c:v>45</c:v>
                </c:pt>
                <c:pt idx="8">
                  <c:v>27</c:v>
                </c:pt>
                <c:pt idx="9">
                  <c:v>40</c:v>
                </c:pt>
                <c:pt idx="10">
                  <c:v>36</c:v>
                </c:pt>
                <c:pt idx="11">
                  <c:v>33</c:v>
                </c:pt>
                <c:pt idx="12">
                  <c:v>21</c:v>
                </c:pt>
                <c:pt idx="13">
                  <c:v>11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4E-4D7F-B4A3-25983E6B3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10.25'!$Y$83:$Y$90</c:f>
              <c:numCache>
                <c:formatCode>#,##0</c:formatCode>
                <c:ptCount val="8"/>
                <c:pt idx="0">
                  <c:v>14</c:v>
                </c:pt>
                <c:pt idx="1">
                  <c:v>4</c:v>
                </c:pt>
                <c:pt idx="2">
                  <c:v>24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16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23-437A-A846-3366C9435B75}"/>
            </c:ext>
          </c:extLst>
        </c:ser>
        <c:ser>
          <c:idx val="1"/>
          <c:order val="1"/>
          <c:tx>
            <c:strRef>
              <c:f>'Table 10.25'!$S$92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10.25'!$Y$93:$Y$100</c:f>
              <c:numCache>
                <c:formatCode>#,##0</c:formatCode>
                <c:ptCount val="8"/>
                <c:pt idx="0">
                  <c:v>9</c:v>
                </c:pt>
                <c:pt idx="1">
                  <c:v>23</c:v>
                </c:pt>
                <c:pt idx="2">
                  <c:v>4</c:v>
                </c:pt>
                <c:pt idx="3">
                  <c:v>30</c:v>
                </c:pt>
                <c:pt idx="4">
                  <c:v>22</c:v>
                </c:pt>
                <c:pt idx="5">
                  <c:v>14</c:v>
                </c:pt>
                <c:pt idx="6">
                  <c:v>4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23-437A-A846-3366C9435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10.3'!$U$8:$Y$8</c:f>
              <c:numCache>
                <c:formatCode>General</c:formatCode>
                <c:ptCount val="5"/>
                <c:pt idx="0">
                  <c:v>39196.620000000003</c:v>
                </c:pt>
                <c:pt idx="1">
                  <c:v>40055.85</c:v>
                </c:pt>
                <c:pt idx="2">
                  <c:v>40599.230000000003</c:v>
                </c:pt>
                <c:pt idx="3">
                  <c:v>43286.7</c:v>
                </c:pt>
                <c:pt idx="4">
                  <c:v>43621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D-45FC-BA0E-D8E876ED6AE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D-45FC-BA0E-D8E876ED6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10.25'!$T$8:$Y$8</c:f>
              <c:numCache>
                <c:formatCode>General</c:formatCode>
                <c:ptCount val="6"/>
                <c:pt idx="0">
                  <c:v>20901.419999999998</c:v>
                </c:pt>
                <c:pt idx="1">
                  <c:v>22453</c:v>
                </c:pt>
                <c:pt idx="2">
                  <c:v>23893</c:v>
                </c:pt>
                <c:pt idx="3">
                  <c:v>22630</c:v>
                </c:pt>
                <c:pt idx="4">
                  <c:v>21918.74</c:v>
                </c:pt>
                <c:pt idx="5">
                  <c:v>20908.810000000001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E5-49E1-96E7-42338CFD4C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E5-49E1-96E7-42338CFD4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10.26'!$U$4:$Y$4</c:f>
              <c:numCache>
                <c:formatCode>#,##0</c:formatCode>
                <c:ptCount val="5"/>
                <c:pt idx="0">
                  <c:v>490</c:v>
                </c:pt>
                <c:pt idx="1">
                  <c:v>530</c:v>
                </c:pt>
                <c:pt idx="2">
                  <c:v>568</c:v>
                </c:pt>
                <c:pt idx="3">
                  <c:v>568</c:v>
                </c:pt>
                <c:pt idx="4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CF-4015-947A-E6FB02406CBE}"/>
            </c:ext>
          </c:extLst>
        </c:ser>
        <c:ser>
          <c:idx val="1"/>
          <c:order val="1"/>
          <c:tx>
            <c:strRef>
              <c:f>'Table 10.26'!$S$7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10.26'!$U$7:$Y$7</c:f>
              <c:numCache>
                <c:formatCode>#,##0</c:formatCode>
                <c:ptCount val="5"/>
                <c:pt idx="0">
                  <c:v>334</c:v>
                </c:pt>
                <c:pt idx="1">
                  <c:v>346</c:v>
                </c:pt>
                <c:pt idx="2">
                  <c:v>372</c:v>
                </c:pt>
                <c:pt idx="3">
                  <c:v>399</c:v>
                </c:pt>
                <c:pt idx="4">
                  <c:v>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F-4015-947A-E6FB02406CBE}"/>
            </c:ext>
          </c:extLst>
        </c:ser>
        <c:ser>
          <c:idx val="2"/>
          <c:order val="2"/>
          <c:tx>
            <c:strRef>
              <c:f>'Table 10.26'!$S$11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10.26'!$U$11:$Y$11</c:f>
              <c:numCache>
                <c:formatCode>#,##0</c:formatCode>
                <c:ptCount val="5"/>
                <c:pt idx="0">
                  <c:v>357</c:v>
                </c:pt>
                <c:pt idx="1">
                  <c:v>395</c:v>
                </c:pt>
                <c:pt idx="2">
                  <c:v>410</c:v>
                </c:pt>
                <c:pt idx="3">
                  <c:v>397</c:v>
                </c:pt>
                <c:pt idx="4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CF-4015-947A-E6FB02406CBE}"/>
            </c:ext>
          </c:extLst>
        </c:ser>
        <c:ser>
          <c:idx val="3"/>
          <c:order val="3"/>
          <c:tx>
            <c:strRef>
              <c:f>'Table 10.26'!$S$12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10.26'!$U$12:$Y$12</c:f>
              <c:numCache>
                <c:formatCode>#,##0</c:formatCode>
                <c:ptCount val="5"/>
                <c:pt idx="0">
                  <c:v>134</c:v>
                </c:pt>
                <c:pt idx="1">
                  <c:v>136</c:v>
                </c:pt>
                <c:pt idx="2">
                  <c:v>152</c:v>
                </c:pt>
                <c:pt idx="3">
                  <c:v>176</c:v>
                </c:pt>
                <c:pt idx="4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CF-4015-947A-E6FB02406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10.26'!$AA$15:$AA$33</c:f>
              <c:numCache>
                <c:formatCode>0.0%</c:formatCode>
                <c:ptCount val="19"/>
                <c:pt idx="0">
                  <c:v>0.21758569299552907</c:v>
                </c:pt>
                <c:pt idx="1">
                  <c:v>7.4515648286140089E-3</c:v>
                </c:pt>
                <c:pt idx="2">
                  <c:v>3.5767511177347243E-2</c:v>
                </c:pt>
                <c:pt idx="3">
                  <c:v>0</c:v>
                </c:pt>
                <c:pt idx="4">
                  <c:v>1.9374068554396422E-2</c:v>
                </c:pt>
                <c:pt idx="5">
                  <c:v>2.2354694485842028E-2</c:v>
                </c:pt>
                <c:pt idx="6">
                  <c:v>9.5380029806259314E-2</c:v>
                </c:pt>
                <c:pt idx="7">
                  <c:v>4.0238450074515646E-2</c:v>
                </c:pt>
                <c:pt idx="8">
                  <c:v>2.0864381520119227E-2</c:v>
                </c:pt>
                <c:pt idx="9">
                  <c:v>0</c:v>
                </c:pt>
                <c:pt idx="10">
                  <c:v>2.3845007451564829E-2</c:v>
                </c:pt>
                <c:pt idx="11">
                  <c:v>5.9612518628912071E-3</c:v>
                </c:pt>
                <c:pt idx="12">
                  <c:v>1.0432190760059613E-2</c:v>
                </c:pt>
                <c:pt idx="13">
                  <c:v>2.533532041728763E-2</c:v>
                </c:pt>
                <c:pt idx="14">
                  <c:v>4.1728763040238454E-2</c:v>
                </c:pt>
                <c:pt idx="15">
                  <c:v>6.8554396423248884E-2</c:v>
                </c:pt>
                <c:pt idx="16">
                  <c:v>5.3651266766020868E-2</c:v>
                </c:pt>
                <c:pt idx="17">
                  <c:v>0</c:v>
                </c:pt>
                <c:pt idx="18">
                  <c:v>3.2786885245901641E-2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1-4340-B8B8-31400F9ED09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71-4340-B8B8-31400F9ED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10.26'!$Y$44:$Y$60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36</c:v>
                </c:pt>
                <c:pt idx="3">
                  <c:v>31</c:v>
                </c:pt>
                <c:pt idx="4">
                  <c:v>35</c:v>
                </c:pt>
                <c:pt idx="5">
                  <c:v>34</c:v>
                </c:pt>
                <c:pt idx="6">
                  <c:v>37</c:v>
                </c:pt>
                <c:pt idx="7">
                  <c:v>30</c:v>
                </c:pt>
                <c:pt idx="8">
                  <c:v>39</c:v>
                </c:pt>
                <c:pt idx="9">
                  <c:v>35</c:v>
                </c:pt>
                <c:pt idx="10">
                  <c:v>31</c:v>
                </c:pt>
                <c:pt idx="11">
                  <c:v>23</c:v>
                </c:pt>
                <c:pt idx="12">
                  <c:v>13</c:v>
                </c:pt>
                <c:pt idx="13">
                  <c:v>7</c:v>
                </c:pt>
                <c:pt idx="14">
                  <c:v>10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82-4C9B-A9D1-C07B1EB2AC67}"/>
            </c:ext>
          </c:extLst>
        </c:ser>
        <c:ser>
          <c:idx val="1"/>
          <c:order val="1"/>
          <c:tx>
            <c:strRef>
              <c:f>'Table 10.26'!$S$62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18</c:v>
                </c:pt>
                <c:pt idx="3">
                  <c:v>35</c:v>
                </c:pt>
                <c:pt idx="4">
                  <c:v>34</c:v>
                </c:pt>
                <c:pt idx="5">
                  <c:v>40</c:v>
                </c:pt>
                <c:pt idx="6">
                  <c:v>30</c:v>
                </c:pt>
                <c:pt idx="7">
                  <c:v>26</c:v>
                </c:pt>
                <c:pt idx="8">
                  <c:v>31</c:v>
                </c:pt>
                <c:pt idx="9">
                  <c:v>27</c:v>
                </c:pt>
                <c:pt idx="10">
                  <c:v>17</c:v>
                </c:pt>
                <c:pt idx="11">
                  <c:v>22</c:v>
                </c:pt>
                <c:pt idx="12">
                  <c:v>11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82-4C9B-A9D1-C07B1EB2A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10.26'!$Y$83:$Y$90</c:f>
              <c:numCache>
                <c:formatCode>#,##0</c:formatCode>
                <c:ptCount val="8"/>
                <c:pt idx="0">
                  <c:v>31</c:v>
                </c:pt>
                <c:pt idx="1">
                  <c:v>13</c:v>
                </c:pt>
                <c:pt idx="2">
                  <c:v>42</c:v>
                </c:pt>
                <c:pt idx="3">
                  <c:v>0</c:v>
                </c:pt>
                <c:pt idx="4">
                  <c:v>4</c:v>
                </c:pt>
                <c:pt idx="5">
                  <c:v>6</c:v>
                </c:pt>
                <c:pt idx="6">
                  <c:v>28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1-4D83-8CD6-B933EC230FB2}"/>
            </c:ext>
          </c:extLst>
        </c:ser>
        <c:ser>
          <c:idx val="1"/>
          <c:order val="1"/>
          <c:tx>
            <c:strRef>
              <c:f>'Table 10.26'!$S$92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10.26'!$Y$93:$Y$100</c:f>
              <c:numCache>
                <c:formatCode>#,##0</c:formatCode>
                <c:ptCount val="8"/>
                <c:pt idx="0">
                  <c:v>9</c:v>
                </c:pt>
                <c:pt idx="1">
                  <c:v>30</c:v>
                </c:pt>
                <c:pt idx="2">
                  <c:v>0</c:v>
                </c:pt>
                <c:pt idx="3">
                  <c:v>23</c:v>
                </c:pt>
                <c:pt idx="4">
                  <c:v>46</c:v>
                </c:pt>
                <c:pt idx="5">
                  <c:v>16</c:v>
                </c:pt>
                <c:pt idx="6">
                  <c:v>4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61-4D83-8CD6-B933EC230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10.26'!$U$8:$Y$8</c:f>
              <c:numCache>
                <c:formatCode>General</c:formatCode>
                <c:ptCount val="5"/>
                <c:pt idx="0">
                  <c:v>22540.5</c:v>
                </c:pt>
                <c:pt idx="1">
                  <c:v>21928</c:v>
                </c:pt>
                <c:pt idx="2">
                  <c:v>20483</c:v>
                </c:pt>
                <c:pt idx="3">
                  <c:v>24896.47</c:v>
                </c:pt>
                <c:pt idx="4">
                  <c:v>25125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6D-4CA4-9937-6E76F3F2BE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6D-4CA4-9937-6E76F3F2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10.26'!$T$4:$Y$4</c:f>
              <c:numCache>
                <c:formatCode>#,##0</c:formatCode>
                <c:ptCount val="6"/>
                <c:pt idx="0">
                  <c:v>483</c:v>
                </c:pt>
                <c:pt idx="1">
                  <c:v>490</c:v>
                </c:pt>
                <c:pt idx="2">
                  <c:v>530</c:v>
                </c:pt>
                <c:pt idx="3">
                  <c:v>568</c:v>
                </c:pt>
                <c:pt idx="4">
                  <c:v>568</c:v>
                </c:pt>
                <c:pt idx="5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CB-4EFB-AC48-76581AA1773C}"/>
            </c:ext>
          </c:extLst>
        </c:ser>
        <c:ser>
          <c:idx val="1"/>
          <c:order val="1"/>
          <c:tx>
            <c:strRef>
              <c:f>'Table 10.26'!$S$7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10.26'!$T$7:$Y$7</c:f>
              <c:numCache>
                <c:formatCode>#,##0</c:formatCode>
                <c:ptCount val="6"/>
                <c:pt idx="0">
                  <c:v>311</c:v>
                </c:pt>
                <c:pt idx="1">
                  <c:v>334</c:v>
                </c:pt>
                <c:pt idx="2">
                  <c:v>346</c:v>
                </c:pt>
                <c:pt idx="3">
                  <c:v>372</c:v>
                </c:pt>
                <c:pt idx="4">
                  <c:v>399</c:v>
                </c:pt>
                <c:pt idx="5">
                  <c:v>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CB-4EFB-AC48-76581AA1773C}"/>
            </c:ext>
          </c:extLst>
        </c:ser>
        <c:ser>
          <c:idx val="2"/>
          <c:order val="2"/>
          <c:tx>
            <c:strRef>
              <c:f>'Table 10.26'!$S$11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10.26'!$T$11:$Y$11</c:f>
              <c:numCache>
                <c:formatCode>#,##0</c:formatCode>
                <c:ptCount val="6"/>
                <c:pt idx="0">
                  <c:v>362</c:v>
                </c:pt>
                <c:pt idx="1">
                  <c:v>357</c:v>
                </c:pt>
                <c:pt idx="2">
                  <c:v>395</c:v>
                </c:pt>
                <c:pt idx="3">
                  <c:v>410</c:v>
                </c:pt>
                <c:pt idx="4">
                  <c:v>397</c:v>
                </c:pt>
                <c:pt idx="5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CB-4EFB-AC48-76581AA1773C}"/>
            </c:ext>
          </c:extLst>
        </c:ser>
        <c:ser>
          <c:idx val="3"/>
          <c:order val="3"/>
          <c:tx>
            <c:strRef>
              <c:f>'Table 10.26'!$S$12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10.26'!$T$12:$Y$12</c:f>
              <c:numCache>
                <c:formatCode>#,##0</c:formatCode>
                <c:ptCount val="6"/>
                <c:pt idx="0">
                  <c:v>121</c:v>
                </c:pt>
                <c:pt idx="1">
                  <c:v>134</c:v>
                </c:pt>
                <c:pt idx="2">
                  <c:v>136</c:v>
                </c:pt>
                <c:pt idx="3">
                  <c:v>152</c:v>
                </c:pt>
                <c:pt idx="4">
                  <c:v>176</c:v>
                </c:pt>
                <c:pt idx="5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CB-4EFB-AC48-76581AA17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10.26'!$AA$15:$AA$33</c:f>
              <c:numCache>
                <c:formatCode>0.0%</c:formatCode>
                <c:ptCount val="19"/>
                <c:pt idx="0">
                  <c:v>0.21758569299552907</c:v>
                </c:pt>
                <c:pt idx="1">
                  <c:v>7.4515648286140089E-3</c:v>
                </c:pt>
                <c:pt idx="2">
                  <c:v>3.5767511177347243E-2</c:v>
                </c:pt>
                <c:pt idx="3">
                  <c:v>0</c:v>
                </c:pt>
                <c:pt idx="4">
                  <c:v>1.9374068554396422E-2</c:v>
                </c:pt>
                <c:pt idx="5">
                  <c:v>2.2354694485842028E-2</c:v>
                </c:pt>
                <c:pt idx="6">
                  <c:v>9.5380029806259314E-2</c:v>
                </c:pt>
                <c:pt idx="7">
                  <c:v>4.0238450074515646E-2</c:v>
                </c:pt>
                <c:pt idx="8">
                  <c:v>2.0864381520119227E-2</c:v>
                </c:pt>
                <c:pt idx="9">
                  <c:v>0</c:v>
                </c:pt>
                <c:pt idx="10">
                  <c:v>2.3845007451564829E-2</c:v>
                </c:pt>
                <c:pt idx="11">
                  <c:v>5.9612518628912071E-3</c:v>
                </c:pt>
                <c:pt idx="12">
                  <c:v>1.0432190760059613E-2</c:v>
                </c:pt>
                <c:pt idx="13">
                  <c:v>2.533532041728763E-2</c:v>
                </c:pt>
                <c:pt idx="14">
                  <c:v>4.1728763040238454E-2</c:v>
                </c:pt>
                <c:pt idx="15">
                  <c:v>6.8554396423248884E-2</c:v>
                </c:pt>
                <c:pt idx="16">
                  <c:v>5.3651266766020868E-2</c:v>
                </c:pt>
                <c:pt idx="17">
                  <c:v>0</c:v>
                </c:pt>
                <c:pt idx="18">
                  <c:v>3.2786885245901641E-2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34-4C32-8F77-31C0E65E7C6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34-4C32-8F77-31C0E65E7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10.26'!$Y$44:$Y$60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36</c:v>
                </c:pt>
                <c:pt idx="3">
                  <c:v>31</c:v>
                </c:pt>
                <c:pt idx="4">
                  <c:v>35</c:v>
                </c:pt>
                <c:pt idx="5">
                  <c:v>34</c:v>
                </c:pt>
                <c:pt idx="6">
                  <c:v>37</c:v>
                </c:pt>
                <c:pt idx="7">
                  <c:v>30</c:v>
                </c:pt>
                <c:pt idx="8">
                  <c:v>39</c:v>
                </c:pt>
                <c:pt idx="9">
                  <c:v>35</c:v>
                </c:pt>
                <c:pt idx="10">
                  <c:v>31</c:v>
                </c:pt>
                <c:pt idx="11">
                  <c:v>23</c:v>
                </c:pt>
                <c:pt idx="12">
                  <c:v>13</c:v>
                </c:pt>
                <c:pt idx="13">
                  <c:v>7</c:v>
                </c:pt>
                <c:pt idx="14">
                  <c:v>10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6-4A7A-814C-8DC28C362828}"/>
            </c:ext>
          </c:extLst>
        </c:ser>
        <c:ser>
          <c:idx val="1"/>
          <c:order val="1"/>
          <c:tx>
            <c:strRef>
              <c:f>'Table 10.26'!$S$62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18</c:v>
                </c:pt>
                <c:pt idx="3">
                  <c:v>35</c:v>
                </c:pt>
                <c:pt idx="4">
                  <c:v>34</c:v>
                </c:pt>
                <c:pt idx="5">
                  <c:v>40</c:v>
                </c:pt>
                <c:pt idx="6">
                  <c:v>30</c:v>
                </c:pt>
                <c:pt idx="7">
                  <c:v>26</c:v>
                </c:pt>
                <c:pt idx="8">
                  <c:v>31</c:v>
                </c:pt>
                <c:pt idx="9">
                  <c:v>27</c:v>
                </c:pt>
                <c:pt idx="10">
                  <c:v>17</c:v>
                </c:pt>
                <c:pt idx="11">
                  <c:v>22</c:v>
                </c:pt>
                <c:pt idx="12">
                  <c:v>11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6-4A7A-814C-8DC28C362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10.26'!$Y$83:$Y$90</c:f>
              <c:numCache>
                <c:formatCode>#,##0</c:formatCode>
                <c:ptCount val="8"/>
                <c:pt idx="0">
                  <c:v>31</c:v>
                </c:pt>
                <c:pt idx="1">
                  <c:v>13</c:v>
                </c:pt>
                <c:pt idx="2">
                  <c:v>42</c:v>
                </c:pt>
                <c:pt idx="3">
                  <c:v>0</c:v>
                </c:pt>
                <c:pt idx="4">
                  <c:v>4</c:v>
                </c:pt>
                <c:pt idx="5">
                  <c:v>6</c:v>
                </c:pt>
                <c:pt idx="6">
                  <c:v>28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1-4CF3-9D26-03E00E24AC5A}"/>
            </c:ext>
          </c:extLst>
        </c:ser>
        <c:ser>
          <c:idx val="1"/>
          <c:order val="1"/>
          <c:tx>
            <c:strRef>
              <c:f>'Table 10.26'!$S$92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10.26'!$Y$93:$Y$100</c:f>
              <c:numCache>
                <c:formatCode>#,##0</c:formatCode>
                <c:ptCount val="8"/>
                <c:pt idx="0">
                  <c:v>9</c:v>
                </c:pt>
                <c:pt idx="1">
                  <c:v>30</c:v>
                </c:pt>
                <c:pt idx="2">
                  <c:v>0</c:v>
                </c:pt>
                <c:pt idx="3">
                  <c:v>23</c:v>
                </c:pt>
                <c:pt idx="4">
                  <c:v>46</c:v>
                </c:pt>
                <c:pt idx="5">
                  <c:v>16</c:v>
                </c:pt>
                <c:pt idx="6">
                  <c:v>4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41-4CF3-9D26-03E00E24A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10.3'!$T$4:$Y$4</c:f>
              <c:numCache>
                <c:formatCode>#,##0</c:formatCode>
                <c:ptCount val="6"/>
                <c:pt idx="0">
                  <c:v>5586</c:v>
                </c:pt>
                <c:pt idx="1">
                  <c:v>5743</c:v>
                </c:pt>
                <c:pt idx="2">
                  <c:v>5851</c:v>
                </c:pt>
                <c:pt idx="3">
                  <c:v>5896</c:v>
                </c:pt>
                <c:pt idx="4">
                  <c:v>6621</c:v>
                </c:pt>
                <c:pt idx="5">
                  <c:v>6491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A3-4E87-AC10-48B74FAF1563}"/>
            </c:ext>
          </c:extLst>
        </c:ser>
        <c:ser>
          <c:idx val="1"/>
          <c:order val="1"/>
          <c:tx>
            <c:strRef>
              <c:f>'Table 10.3'!$S$7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10.3'!$T$7:$Y$7</c:f>
              <c:numCache>
                <c:formatCode>#,##0</c:formatCode>
                <c:ptCount val="6"/>
                <c:pt idx="0">
                  <c:v>4147</c:v>
                </c:pt>
                <c:pt idx="1">
                  <c:v>4205</c:v>
                </c:pt>
                <c:pt idx="2">
                  <c:v>4313</c:v>
                </c:pt>
                <c:pt idx="3">
                  <c:v>4323</c:v>
                </c:pt>
                <c:pt idx="4">
                  <c:v>4859</c:v>
                </c:pt>
                <c:pt idx="5">
                  <c:v>4888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A3-4E87-AC10-48B74FAF1563}"/>
            </c:ext>
          </c:extLst>
        </c:ser>
        <c:ser>
          <c:idx val="2"/>
          <c:order val="2"/>
          <c:tx>
            <c:strRef>
              <c:f>'Table 10.3'!$S$11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10.3'!$T$11:$Y$11</c:f>
              <c:numCache>
                <c:formatCode>#,##0</c:formatCode>
                <c:ptCount val="6"/>
                <c:pt idx="0">
                  <c:v>4758</c:v>
                </c:pt>
                <c:pt idx="1">
                  <c:v>4945</c:v>
                </c:pt>
                <c:pt idx="2">
                  <c:v>5053</c:v>
                </c:pt>
                <c:pt idx="3">
                  <c:v>5121</c:v>
                </c:pt>
                <c:pt idx="4">
                  <c:v>5793</c:v>
                </c:pt>
                <c:pt idx="5">
                  <c:v>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A3-4E87-AC10-48B74FAF1563}"/>
            </c:ext>
          </c:extLst>
        </c:ser>
        <c:ser>
          <c:idx val="3"/>
          <c:order val="3"/>
          <c:tx>
            <c:strRef>
              <c:f>'Table 10.3'!$S$12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10.3'!$T$12:$Y$12</c:f>
              <c:numCache>
                <c:formatCode>#,##0</c:formatCode>
                <c:ptCount val="6"/>
                <c:pt idx="0">
                  <c:v>829</c:v>
                </c:pt>
                <c:pt idx="1">
                  <c:v>794</c:v>
                </c:pt>
                <c:pt idx="2">
                  <c:v>801</c:v>
                </c:pt>
                <c:pt idx="3">
                  <c:v>774</c:v>
                </c:pt>
                <c:pt idx="4">
                  <c:v>827</c:v>
                </c:pt>
                <c:pt idx="5">
                  <c:v>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A3-4E87-AC10-48B74FAF1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10.26'!$T$8:$Y$8</c:f>
              <c:numCache>
                <c:formatCode>General</c:formatCode>
                <c:ptCount val="6"/>
                <c:pt idx="0">
                  <c:v>22054.95</c:v>
                </c:pt>
                <c:pt idx="1">
                  <c:v>22540.5</c:v>
                </c:pt>
                <c:pt idx="2">
                  <c:v>21928</c:v>
                </c:pt>
                <c:pt idx="3">
                  <c:v>20483</c:v>
                </c:pt>
                <c:pt idx="4">
                  <c:v>24896.47</c:v>
                </c:pt>
                <c:pt idx="5">
                  <c:v>25125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4C-4647-A4CA-1C54F3BCB7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4C-4647-A4CA-1C54F3BCB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10.27'!$U$4:$Y$4</c:f>
              <c:numCache>
                <c:formatCode>#,##0</c:formatCode>
                <c:ptCount val="5"/>
                <c:pt idx="0">
                  <c:v>1738</c:v>
                </c:pt>
                <c:pt idx="1">
                  <c:v>1753</c:v>
                </c:pt>
                <c:pt idx="2">
                  <c:v>1814</c:v>
                </c:pt>
                <c:pt idx="3">
                  <c:v>1828</c:v>
                </c:pt>
                <c:pt idx="4">
                  <c:v>1967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B6-45F0-816E-1B591F7F43AD}"/>
            </c:ext>
          </c:extLst>
        </c:ser>
        <c:ser>
          <c:idx val="1"/>
          <c:order val="1"/>
          <c:tx>
            <c:strRef>
              <c:f>'Table 10.27'!$S$7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10.27'!$U$7:$Y$7</c:f>
              <c:numCache>
                <c:formatCode>#,##0</c:formatCode>
                <c:ptCount val="5"/>
                <c:pt idx="0">
                  <c:v>1070</c:v>
                </c:pt>
                <c:pt idx="1">
                  <c:v>1070</c:v>
                </c:pt>
                <c:pt idx="2">
                  <c:v>1115</c:v>
                </c:pt>
                <c:pt idx="3">
                  <c:v>1124</c:v>
                </c:pt>
                <c:pt idx="4">
                  <c:v>1213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B6-45F0-816E-1B591F7F43AD}"/>
            </c:ext>
          </c:extLst>
        </c:ser>
        <c:ser>
          <c:idx val="2"/>
          <c:order val="2"/>
          <c:tx>
            <c:strRef>
              <c:f>'Table 10.27'!$S$11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10.27'!$U$11:$Y$11</c:f>
              <c:numCache>
                <c:formatCode>#,##0</c:formatCode>
                <c:ptCount val="5"/>
                <c:pt idx="0">
                  <c:v>1385</c:v>
                </c:pt>
                <c:pt idx="1">
                  <c:v>1388</c:v>
                </c:pt>
                <c:pt idx="2">
                  <c:v>1440</c:v>
                </c:pt>
                <c:pt idx="3">
                  <c:v>1453</c:v>
                </c:pt>
                <c:pt idx="4">
                  <c:v>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B6-45F0-816E-1B591F7F43AD}"/>
            </c:ext>
          </c:extLst>
        </c:ser>
        <c:ser>
          <c:idx val="3"/>
          <c:order val="3"/>
          <c:tx>
            <c:strRef>
              <c:f>'Table 10.27'!$S$12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10.27'!$U$12:$Y$12</c:f>
              <c:numCache>
                <c:formatCode>#,##0</c:formatCode>
                <c:ptCount val="5"/>
                <c:pt idx="0">
                  <c:v>353</c:v>
                </c:pt>
                <c:pt idx="1">
                  <c:v>364</c:v>
                </c:pt>
                <c:pt idx="2">
                  <c:v>368</c:v>
                </c:pt>
                <c:pt idx="3">
                  <c:v>373</c:v>
                </c:pt>
                <c:pt idx="4">
                  <c:v>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B6-45F0-816E-1B591F7F4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10.27'!$AA$15:$AA$33</c:f>
              <c:numCache>
                <c:formatCode>0.0%</c:formatCode>
                <c:ptCount val="19"/>
                <c:pt idx="0">
                  <c:v>0.28164717844433146</c:v>
                </c:pt>
                <c:pt idx="1">
                  <c:v>0</c:v>
                </c:pt>
                <c:pt idx="2">
                  <c:v>3.6603965429588207E-2</c:v>
                </c:pt>
                <c:pt idx="3">
                  <c:v>0</c:v>
                </c:pt>
                <c:pt idx="4">
                  <c:v>4.1179461108286734E-2</c:v>
                </c:pt>
                <c:pt idx="5">
                  <c:v>3.0503304524656837E-2</c:v>
                </c:pt>
                <c:pt idx="6">
                  <c:v>7.0157600406710721E-2</c:v>
                </c:pt>
                <c:pt idx="7">
                  <c:v>7.6766649720386382E-2</c:v>
                </c:pt>
                <c:pt idx="8">
                  <c:v>2.440264361972547E-2</c:v>
                </c:pt>
                <c:pt idx="9">
                  <c:v>2.0335536349771225E-3</c:v>
                </c:pt>
                <c:pt idx="10">
                  <c:v>1.5251652262328419E-2</c:v>
                </c:pt>
                <c:pt idx="11">
                  <c:v>5.5922724961870868E-3</c:v>
                </c:pt>
                <c:pt idx="12">
                  <c:v>1.5251652262328419E-2</c:v>
                </c:pt>
                <c:pt idx="13">
                  <c:v>1.8810371123538384E-2</c:v>
                </c:pt>
                <c:pt idx="14">
                  <c:v>2.8978139298423997E-2</c:v>
                </c:pt>
                <c:pt idx="15">
                  <c:v>4.2196237925775294E-2</c:v>
                </c:pt>
                <c:pt idx="16">
                  <c:v>7.1174377224199295E-2</c:v>
                </c:pt>
                <c:pt idx="17">
                  <c:v>1.5251652262328419E-3</c:v>
                </c:pt>
                <c:pt idx="18">
                  <c:v>2.592780884595831E-2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BD-4E5B-8596-2803C36205C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BD-4E5B-8596-2803C3620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10.27'!$Y$44:$Y$60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69</c:v>
                </c:pt>
                <c:pt idx="3">
                  <c:v>83</c:v>
                </c:pt>
                <c:pt idx="4">
                  <c:v>124</c:v>
                </c:pt>
                <c:pt idx="5">
                  <c:v>105</c:v>
                </c:pt>
                <c:pt idx="6">
                  <c:v>89</c:v>
                </c:pt>
                <c:pt idx="7">
                  <c:v>88</c:v>
                </c:pt>
                <c:pt idx="8">
                  <c:v>67</c:v>
                </c:pt>
                <c:pt idx="9">
                  <c:v>63</c:v>
                </c:pt>
                <c:pt idx="10">
                  <c:v>109</c:v>
                </c:pt>
                <c:pt idx="11">
                  <c:v>97</c:v>
                </c:pt>
                <c:pt idx="12">
                  <c:v>56</c:v>
                </c:pt>
                <c:pt idx="13">
                  <c:v>34</c:v>
                </c:pt>
                <c:pt idx="14">
                  <c:v>12</c:v>
                </c:pt>
                <c:pt idx="15">
                  <c:v>16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0-42FA-B455-9DD163EEB3AD}"/>
            </c:ext>
          </c:extLst>
        </c:ser>
        <c:ser>
          <c:idx val="1"/>
          <c:order val="1"/>
          <c:tx>
            <c:strRef>
              <c:f>'Table 10.27'!$S$62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10.27'!$Y$63:$Y$79</c:f>
              <c:numCache>
                <c:formatCode>#,##0</c:formatCode>
                <c:ptCount val="17"/>
                <c:pt idx="0">
                  <c:v>0</c:v>
                </c:pt>
                <c:pt idx="1">
                  <c:v>21</c:v>
                </c:pt>
                <c:pt idx="2">
                  <c:v>53</c:v>
                </c:pt>
                <c:pt idx="3">
                  <c:v>93</c:v>
                </c:pt>
                <c:pt idx="4">
                  <c:v>115</c:v>
                </c:pt>
                <c:pt idx="5">
                  <c:v>66</c:v>
                </c:pt>
                <c:pt idx="6">
                  <c:v>65</c:v>
                </c:pt>
                <c:pt idx="7">
                  <c:v>71</c:v>
                </c:pt>
                <c:pt idx="8">
                  <c:v>80</c:v>
                </c:pt>
                <c:pt idx="9">
                  <c:v>82</c:v>
                </c:pt>
                <c:pt idx="10">
                  <c:v>104</c:v>
                </c:pt>
                <c:pt idx="11">
                  <c:v>92</c:v>
                </c:pt>
                <c:pt idx="12">
                  <c:v>47</c:v>
                </c:pt>
                <c:pt idx="13">
                  <c:v>23</c:v>
                </c:pt>
                <c:pt idx="14">
                  <c:v>10</c:v>
                </c:pt>
                <c:pt idx="15">
                  <c:v>3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E0-42FA-B455-9DD163EEB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10.27'!$Y$83:$Y$90</c:f>
              <c:numCache>
                <c:formatCode>#,##0</c:formatCode>
                <c:ptCount val="8"/>
                <c:pt idx="0">
                  <c:v>51</c:v>
                </c:pt>
                <c:pt idx="1">
                  <c:v>25</c:v>
                </c:pt>
                <c:pt idx="2">
                  <c:v>93</c:v>
                </c:pt>
                <c:pt idx="3">
                  <c:v>12</c:v>
                </c:pt>
                <c:pt idx="4">
                  <c:v>4</c:v>
                </c:pt>
                <c:pt idx="5">
                  <c:v>25</c:v>
                </c:pt>
                <c:pt idx="6">
                  <c:v>51</c:v>
                </c:pt>
                <c:pt idx="7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B-4303-BD66-5DA4E0847CC0}"/>
            </c:ext>
          </c:extLst>
        </c:ser>
        <c:ser>
          <c:idx val="1"/>
          <c:order val="1"/>
          <c:tx>
            <c:strRef>
              <c:f>'Table 10.27'!$S$92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10.27'!$Y$93:$Y$100</c:f>
              <c:numCache>
                <c:formatCode>#,##0</c:formatCode>
                <c:ptCount val="8"/>
                <c:pt idx="0">
                  <c:v>26</c:v>
                </c:pt>
                <c:pt idx="1">
                  <c:v>75</c:v>
                </c:pt>
                <c:pt idx="2">
                  <c:v>26</c:v>
                </c:pt>
                <c:pt idx="3">
                  <c:v>85</c:v>
                </c:pt>
                <c:pt idx="4">
                  <c:v>58</c:v>
                </c:pt>
                <c:pt idx="5">
                  <c:v>67</c:v>
                </c:pt>
                <c:pt idx="6">
                  <c:v>5</c:v>
                </c:pt>
                <c:pt idx="7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8B-4303-BD66-5DA4E0847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10.27'!$U$8:$Y$8</c:f>
              <c:numCache>
                <c:formatCode>General</c:formatCode>
                <c:ptCount val="5"/>
                <c:pt idx="0">
                  <c:v>20189.61</c:v>
                </c:pt>
                <c:pt idx="1">
                  <c:v>19586</c:v>
                </c:pt>
                <c:pt idx="2">
                  <c:v>18885.8</c:v>
                </c:pt>
                <c:pt idx="3">
                  <c:v>18702.169999999998</c:v>
                </c:pt>
                <c:pt idx="4">
                  <c:v>21747.34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8-4039-BA52-EC287C44A12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8-4039-BA52-EC287C44A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10.27'!$T$4:$Y$4</c:f>
              <c:numCache>
                <c:formatCode>#,##0</c:formatCode>
                <c:ptCount val="6"/>
                <c:pt idx="0">
                  <c:v>1639</c:v>
                </c:pt>
                <c:pt idx="1">
                  <c:v>1738</c:v>
                </c:pt>
                <c:pt idx="2">
                  <c:v>1753</c:v>
                </c:pt>
                <c:pt idx="3">
                  <c:v>1814</c:v>
                </c:pt>
                <c:pt idx="4">
                  <c:v>1828</c:v>
                </c:pt>
                <c:pt idx="5">
                  <c:v>1967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B8-4034-86C4-A9C1FC62C4C9}"/>
            </c:ext>
          </c:extLst>
        </c:ser>
        <c:ser>
          <c:idx val="1"/>
          <c:order val="1"/>
          <c:tx>
            <c:strRef>
              <c:f>'Table 10.27'!$S$7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10.27'!$T$7:$Y$7</c:f>
              <c:numCache>
                <c:formatCode>#,##0</c:formatCode>
                <c:ptCount val="6"/>
                <c:pt idx="0">
                  <c:v>1033</c:v>
                </c:pt>
                <c:pt idx="1">
                  <c:v>1070</c:v>
                </c:pt>
                <c:pt idx="2">
                  <c:v>1070</c:v>
                </c:pt>
                <c:pt idx="3">
                  <c:v>1115</c:v>
                </c:pt>
                <c:pt idx="4">
                  <c:v>1124</c:v>
                </c:pt>
                <c:pt idx="5">
                  <c:v>1213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B8-4034-86C4-A9C1FC62C4C9}"/>
            </c:ext>
          </c:extLst>
        </c:ser>
        <c:ser>
          <c:idx val="2"/>
          <c:order val="2"/>
          <c:tx>
            <c:strRef>
              <c:f>'Table 10.27'!$S$11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10.27'!$T$11:$Y$11</c:f>
              <c:numCache>
                <c:formatCode>#,##0</c:formatCode>
                <c:ptCount val="6"/>
                <c:pt idx="0">
                  <c:v>1316</c:v>
                </c:pt>
                <c:pt idx="1">
                  <c:v>1385</c:v>
                </c:pt>
                <c:pt idx="2">
                  <c:v>1388</c:v>
                </c:pt>
                <c:pt idx="3">
                  <c:v>1440</c:v>
                </c:pt>
                <c:pt idx="4">
                  <c:v>1453</c:v>
                </c:pt>
                <c:pt idx="5">
                  <c:v>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B8-4034-86C4-A9C1FC62C4C9}"/>
            </c:ext>
          </c:extLst>
        </c:ser>
        <c:ser>
          <c:idx val="3"/>
          <c:order val="3"/>
          <c:tx>
            <c:strRef>
              <c:f>'Table 10.27'!$S$12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10.27'!$T$12:$Y$12</c:f>
              <c:numCache>
                <c:formatCode>#,##0</c:formatCode>
                <c:ptCount val="6"/>
                <c:pt idx="0">
                  <c:v>326</c:v>
                </c:pt>
                <c:pt idx="1">
                  <c:v>353</c:v>
                </c:pt>
                <c:pt idx="2">
                  <c:v>364</c:v>
                </c:pt>
                <c:pt idx="3">
                  <c:v>368</c:v>
                </c:pt>
                <c:pt idx="4">
                  <c:v>373</c:v>
                </c:pt>
                <c:pt idx="5">
                  <c:v>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B8-4034-86C4-A9C1FC62C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10.27'!$AA$15:$AA$33</c:f>
              <c:numCache>
                <c:formatCode>0.0%</c:formatCode>
                <c:ptCount val="19"/>
                <c:pt idx="0">
                  <c:v>0.28164717844433146</c:v>
                </c:pt>
                <c:pt idx="1">
                  <c:v>0</c:v>
                </c:pt>
                <c:pt idx="2">
                  <c:v>3.6603965429588207E-2</c:v>
                </c:pt>
                <c:pt idx="3">
                  <c:v>0</c:v>
                </c:pt>
                <c:pt idx="4">
                  <c:v>4.1179461108286734E-2</c:v>
                </c:pt>
                <c:pt idx="5">
                  <c:v>3.0503304524656837E-2</c:v>
                </c:pt>
                <c:pt idx="6">
                  <c:v>7.0157600406710721E-2</c:v>
                </c:pt>
                <c:pt idx="7">
                  <c:v>7.6766649720386382E-2</c:v>
                </c:pt>
                <c:pt idx="8">
                  <c:v>2.440264361972547E-2</c:v>
                </c:pt>
                <c:pt idx="9">
                  <c:v>2.0335536349771225E-3</c:v>
                </c:pt>
                <c:pt idx="10">
                  <c:v>1.5251652262328419E-2</c:v>
                </c:pt>
                <c:pt idx="11">
                  <c:v>5.5922724961870868E-3</c:v>
                </c:pt>
                <c:pt idx="12">
                  <c:v>1.5251652262328419E-2</c:v>
                </c:pt>
                <c:pt idx="13">
                  <c:v>1.8810371123538384E-2</c:v>
                </c:pt>
                <c:pt idx="14">
                  <c:v>2.8978139298423997E-2</c:v>
                </c:pt>
                <c:pt idx="15">
                  <c:v>4.2196237925775294E-2</c:v>
                </c:pt>
                <c:pt idx="16">
                  <c:v>7.1174377224199295E-2</c:v>
                </c:pt>
                <c:pt idx="17">
                  <c:v>1.5251652262328419E-3</c:v>
                </c:pt>
                <c:pt idx="18">
                  <c:v>2.592780884595831E-2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EF-4262-AB74-AF4D2C894F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EF-4262-AB74-AF4D2C894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10.27'!$Y$44:$Y$60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69</c:v>
                </c:pt>
                <c:pt idx="3">
                  <c:v>83</c:v>
                </c:pt>
                <c:pt idx="4">
                  <c:v>124</c:v>
                </c:pt>
                <c:pt idx="5">
                  <c:v>105</c:v>
                </c:pt>
                <c:pt idx="6">
                  <c:v>89</c:v>
                </c:pt>
                <c:pt idx="7">
                  <c:v>88</c:v>
                </c:pt>
                <c:pt idx="8">
                  <c:v>67</c:v>
                </c:pt>
                <c:pt idx="9">
                  <c:v>63</c:v>
                </c:pt>
                <c:pt idx="10">
                  <c:v>109</c:v>
                </c:pt>
                <c:pt idx="11">
                  <c:v>97</c:v>
                </c:pt>
                <c:pt idx="12">
                  <c:v>56</c:v>
                </c:pt>
                <c:pt idx="13">
                  <c:v>34</c:v>
                </c:pt>
                <c:pt idx="14">
                  <c:v>12</c:v>
                </c:pt>
                <c:pt idx="15">
                  <c:v>16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A2-4B34-9EC2-B088BA0A15FF}"/>
            </c:ext>
          </c:extLst>
        </c:ser>
        <c:ser>
          <c:idx val="1"/>
          <c:order val="1"/>
          <c:tx>
            <c:strRef>
              <c:f>'Table 10.27'!$S$62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10.27'!$Y$63:$Y$79</c:f>
              <c:numCache>
                <c:formatCode>#,##0</c:formatCode>
                <c:ptCount val="17"/>
                <c:pt idx="0">
                  <c:v>0</c:v>
                </c:pt>
                <c:pt idx="1">
                  <c:v>21</c:v>
                </c:pt>
                <c:pt idx="2">
                  <c:v>53</c:v>
                </c:pt>
                <c:pt idx="3">
                  <c:v>93</c:v>
                </c:pt>
                <c:pt idx="4">
                  <c:v>115</c:v>
                </c:pt>
                <c:pt idx="5">
                  <c:v>66</c:v>
                </c:pt>
                <c:pt idx="6">
                  <c:v>65</c:v>
                </c:pt>
                <c:pt idx="7">
                  <c:v>71</c:v>
                </c:pt>
                <c:pt idx="8">
                  <c:v>80</c:v>
                </c:pt>
                <c:pt idx="9">
                  <c:v>82</c:v>
                </c:pt>
                <c:pt idx="10">
                  <c:v>104</c:v>
                </c:pt>
                <c:pt idx="11">
                  <c:v>92</c:v>
                </c:pt>
                <c:pt idx="12">
                  <c:v>47</c:v>
                </c:pt>
                <c:pt idx="13">
                  <c:v>23</c:v>
                </c:pt>
                <c:pt idx="14">
                  <c:v>10</c:v>
                </c:pt>
                <c:pt idx="15">
                  <c:v>3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A2-4B34-9EC2-B088BA0A1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10.27'!$Y$83:$Y$90</c:f>
              <c:numCache>
                <c:formatCode>#,##0</c:formatCode>
                <c:ptCount val="8"/>
                <c:pt idx="0">
                  <c:v>51</c:v>
                </c:pt>
                <c:pt idx="1">
                  <c:v>25</c:v>
                </c:pt>
                <c:pt idx="2">
                  <c:v>93</c:v>
                </c:pt>
                <c:pt idx="3">
                  <c:v>12</c:v>
                </c:pt>
                <c:pt idx="4">
                  <c:v>4</c:v>
                </c:pt>
                <c:pt idx="5">
                  <c:v>25</c:v>
                </c:pt>
                <c:pt idx="6">
                  <c:v>51</c:v>
                </c:pt>
                <c:pt idx="7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8A-4F6C-B141-C7CB9949B3B5}"/>
            </c:ext>
          </c:extLst>
        </c:ser>
        <c:ser>
          <c:idx val="1"/>
          <c:order val="1"/>
          <c:tx>
            <c:strRef>
              <c:f>'Table 10.27'!$S$92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10.27'!$Y$93:$Y$100</c:f>
              <c:numCache>
                <c:formatCode>#,##0</c:formatCode>
                <c:ptCount val="8"/>
                <c:pt idx="0">
                  <c:v>26</c:v>
                </c:pt>
                <c:pt idx="1">
                  <c:v>75</c:v>
                </c:pt>
                <c:pt idx="2">
                  <c:v>26</c:v>
                </c:pt>
                <c:pt idx="3">
                  <c:v>85</c:v>
                </c:pt>
                <c:pt idx="4">
                  <c:v>58</c:v>
                </c:pt>
                <c:pt idx="5">
                  <c:v>67</c:v>
                </c:pt>
                <c:pt idx="6">
                  <c:v>5</c:v>
                </c:pt>
                <c:pt idx="7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8A-4F6C-B141-C7CB9949B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10.3'!$AA$15:$AA$33</c:f>
              <c:numCache>
                <c:formatCode>0.0%</c:formatCode>
                <c:ptCount val="19"/>
                <c:pt idx="0">
                  <c:v>5.5153289169619472E-2</c:v>
                </c:pt>
                <c:pt idx="1">
                  <c:v>9.8598058850716385E-3</c:v>
                </c:pt>
                <c:pt idx="2">
                  <c:v>8.3192112155291945E-2</c:v>
                </c:pt>
                <c:pt idx="3">
                  <c:v>8.0110922816207051E-3</c:v>
                </c:pt>
                <c:pt idx="4">
                  <c:v>7.8878447080573108E-2</c:v>
                </c:pt>
                <c:pt idx="5">
                  <c:v>4.6988137421044525E-2</c:v>
                </c:pt>
                <c:pt idx="6">
                  <c:v>8.1959636419657991E-2</c:v>
                </c:pt>
                <c:pt idx="7">
                  <c:v>3.9285164073332303E-2</c:v>
                </c:pt>
                <c:pt idx="8">
                  <c:v>6.9788938530272682E-2</c:v>
                </c:pt>
                <c:pt idx="9">
                  <c:v>5.5461408103527959E-3</c:v>
                </c:pt>
                <c:pt idx="10">
                  <c:v>2.4803574179633338E-2</c:v>
                </c:pt>
                <c:pt idx="11">
                  <c:v>1.0938222153751348E-2</c:v>
                </c:pt>
                <c:pt idx="12">
                  <c:v>3.7282391002927129E-2</c:v>
                </c:pt>
                <c:pt idx="13">
                  <c:v>0.11415806501309506</c:v>
                </c:pt>
                <c:pt idx="14">
                  <c:v>5.0993683561854873E-2</c:v>
                </c:pt>
                <c:pt idx="15">
                  <c:v>5.1455861962717606E-2</c:v>
                </c:pt>
                <c:pt idx="16">
                  <c:v>8.4578647357880135E-2</c:v>
                </c:pt>
                <c:pt idx="17">
                  <c:v>1.1400400554614082E-2</c:v>
                </c:pt>
                <c:pt idx="18">
                  <c:v>2.8809120320443693E-2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9-41C7-99A4-5A612528344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C9-41C7-99A4-5A6125283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10.27'!$T$8:$Y$8</c:f>
              <c:numCache>
                <c:formatCode>General</c:formatCode>
                <c:ptCount val="6"/>
                <c:pt idx="0">
                  <c:v>20266</c:v>
                </c:pt>
                <c:pt idx="1">
                  <c:v>20189.61</c:v>
                </c:pt>
                <c:pt idx="2">
                  <c:v>19586</c:v>
                </c:pt>
                <c:pt idx="3">
                  <c:v>18885.8</c:v>
                </c:pt>
                <c:pt idx="4">
                  <c:v>18702.169999999998</c:v>
                </c:pt>
                <c:pt idx="5">
                  <c:v>21747.34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FC-4DCC-8725-64A0F6287FD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FC-4DCC-8725-64A0F6287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10.28'!$U$4:$Y$4</c:f>
              <c:numCache>
                <c:formatCode>#,##0</c:formatCode>
                <c:ptCount val="5"/>
                <c:pt idx="0">
                  <c:v>9902</c:v>
                </c:pt>
                <c:pt idx="1">
                  <c:v>10256</c:v>
                </c:pt>
                <c:pt idx="2">
                  <c:v>10375</c:v>
                </c:pt>
                <c:pt idx="3">
                  <c:v>10214</c:v>
                </c:pt>
                <c:pt idx="4">
                  <c:v>10909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9F-44FD-80EA-8786C83155DA}"/>
            </c:ext>
          </c:extLst>
        </c:ser>
        <c:ser>
          <c:idx val="1"/>
          <c:order val="1"/>
          <c:tx>
            <c:strRef>
              <c:f>'Table 10.28'!$S$7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10.28'!$U$7:$Y$7</c:f>
              <c:numCache>
                <c:formatCode>#,##0</c:formatCode>
                <c:ptCount val="5"/>
                <c:pt idx="0">
                  <c:v>7180</c:v>
                </c:pt>
                <c:pt idx="1">
                  <c:v>7422</c:v>
                </c:pt>
                <c:pt idx="2">
                  <c:v>7520</c:v>
                </c:pt>
                <c:pt idx="3">
                  <c:v>7538</c:v>
                </c:pt>
                <c:pt idx="4">
                  <c:v>7956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9F-44FD-80EA-8786C83155DA}"/>
            </c:ext>
          </c:extLst>
        </c:ser>
        <c:ser>
          <c:idx val="2"/>
          <c:order val="2"/>
          <c:tx>
            <c:strRef>
              <c:f>'Table 10.28'!$S$11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10.28'!$U$11:$Y$11</c:f>
              <c:numCache>
                <c:formatCode>#,##0</c:formatCode>
                <c:ptCount val="5"/>
                <c:pt idx="0">
                  <c:v>8482</c:v>
                </c:pt>
                <c:pt idx="1">
                  <c:v>8859</c:v>
                </c:pt>
                <c:pt idx="2">
                  <c:v>8901</c:v>
                </c:pt>
                <c:pt idx="3">
                  <c:v>8784</c:v>
                </c:pt>
                <c:pt idx="4">
                  <c:v>9366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9F-44FD-80EA-8786C83155DA}"/>
            </c:ext>
          </c:extLst>
        </c:ser>
        <c:ser>
          <c:idx val="3"/>
          <c:order val="3"/>
          <c:tx>
            <c:strRef>
              <c:f>'Table 10.28'!$S$12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10.28'!$U$12:$Y$12</c:f>
              <c:numCache>
                <c:formatCode>#,##0</c:formatCode>
                <c:ptCount val="5"/>
                <c:pt idx="0">
                  <c:v>1418</c:v>
                </c:pt>
                <c:pt idx="1">
                  <c:v>1394</c:v>
                </c:pt>
                <c:pt idx="2">
                  <c:v>1474</c:v>
                </c:pt>
                <c:pt idx="3">
                  <c:v>1432</c:v>
                </c:pt>
                <c:pt idx="4">
                  <c:v>1543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9F-44FD-80EA-8786C8315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10.28'!$AA$15:$AA$33</c:f>
              <c:numCache>
                <c:formatCode>0.0%</c:formatCode>
                <c:ptCount val="19"/>
                <c:pt idx="0">
                  <c:v>6.3067192226601884E-2</c:v>
                </c:pt>
                <c:pt idx="1">
                  <c:v>7.9750664588871568E-3</c:v>
                </c:pt>
                <c:pt idx="2">
                  <c:v>0.11330094417453479</c:v>
                </c:pt>
                <c:pt idx="3">
                  <c:v>5.1333761114675958E-3</c:v>
                </c:pt>
                <c:pt idx="4">
                  <c:v>6.1967183059858835E-2</c:v>
                </c:pt>
                <c:pt idx="5">
                  <c:v>3.0983591529929418E-2</c:v>
                </c:pt>
                <c:pt idx="6">
                  <c:v>8.9009075075625624E-2</c:v>
                </c:pt>
                <c:pt idx="7">
                  <c:v>5.4908790906590892E-2</c:v>
                </c:pt>
                <c:pt idx="8">
                  <c:v>4.6933724447703731E-2</c:v>
                </c:pt>
                <c:pt idx="9">
                  <c:v>5.2250435420295172E-3</c:v>
                </c:pt>
                <c:pt idx="10">
                  <c:v>1.7325144376203135E-2</c:v>
                </c:pt>
                <c:pt idx="11">
                  <c:v>1.1458428820240169E-2</c:v>
                </c:pt>
                <c:pt idx="12">
                  <c:v>3.8591988266568886E-2</c:v>
                </c:pt>
                <c:pt idx="13">
                  <c:v>6.8750572921441017E-2</c:v>
                </c:pt>
                <c:pt idx="14">
                  <c:v>6.4717205976716471E-2</c:v>
                </c:pt>
                <c:pt idx="15">
                  <c:v>7.3333944449537086E-2</c:v>
                </c:pt>
                <c:pt idx="16">
                  <c:v>9.27674397286644E-2</c:v>
                </c:pt>
                <c:pt idx="17">
                  <c:v>1.2283435695297461E-2</c:v>
                </c:pt>
                <c:pt idx="18">
                  <c:v>2.9975249793748281E-2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A-435F-9774-E7CAC9CDB9F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A-435F-9774-E7CAC9CDB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10.28'!$Y$44:$Y$60</c:f>
              <c:numCache>
                <c:formatCode>#,##0</c:formatCode>
                <c:ptCount val="17"/>
                <c:pt idx="0">
                  <c:v>9</c:v>
                </c:pt>
                <c:pt idx="1">
                  <c:v>121</c:v>
                </c:pt>
                <c:pt idx="2">
                  <c:v>392</c:v>
                </c:pt>
                <c:pt idx="3">
                  <c:v>471</c:v>
                </c:pt>
                <c:pt idx="4">
                  <c:v>471</c:v>
                </c:pt>
                <c:pt idx="5">
                  <c:v>491</c:v>
                </c:pt>
                <c:pt idx="6">
                  <c:v>499</c:v>
                </c:pt>
                <c:pt idx="7">
                  <c:v>604</c:v>
                </c:pt>
                <c:pt idx="8">
                  <c:v>627</c:v>
                </c:pt>
                <c:pt idx="9">
                  <c:v>646</c:v>
                </c:pt>
                <c:pt idx="10">
                  <c:v>595</c:v>
                </c:pt>
                <c:pt idx="11">
                  <c:v>423</c:v>
                </c:pt>
                <c:pt idx="12">
                  <c:v>201</c:v>
                </c:pt>
                <c:pt idx="13">
                  <c:v>80</c:v>
                </c:pt>
                <c:pt idx="14">
                  <c:v>24</c:v>
                </c:pt>
                <c:pt idx="15">
                  <c:v>16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7-433B-AC47-BEC9F84C2F64}"/>
            </c:ext>
          </c:extLst>
        </c:ser>
        <c:ser>
          <c:idx val="1"/>
          <c:order val="1"/>
          <c:tx>
            <c:strRef>
              <c:f>'Table 10.28'!$S$62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10.28'!$Y$63:$Y$79</c:f>
              <c:numCache>
                <c:formatCode>#,##0</c:formatCode>
                <c:ptCount val="17"/>
                <c:pt idx="0">
                  <c:v>12</c:v>
                </c:pt>
                <c:pt idx="1">
                  <c:v>145</c:v>
                </c:pt>
                <c:pt idx="2">
                  <c:v>407</c:v>
                </c:pt>
                <c:pt idx="3">
                  <c:v>420</c:v>
                </c:pt>
                <c:pt idx="4">
                  <c:v>427</c:v>
                </c:pt>
                <c:pt idx="5">
                  <c:v>481</c:v>
                </c:pt>
                <c:pt idx="6">
                  <c:v>493</c:v>
                </c:pt>
                <c:pt idx="7">
                  <c:v>584</c:v>
                </c:pt>
                <c:pt idx="8">
                  <c:v>596</c:v>
                </c:pt>
                <c:pt idx="9">
                  <c:v>606</c:v>
                </c:pt>
                <c:pt idx="10">
                  <c:v>537</c:v>
                </c:pt>
                <c:pt idx="11">
                  <c:v>312</c:v>
                </c:pt>
                <c:pt idx="12">
                  <c:v>121</c:v>
                </c:pt>
                <c:pt idx="13">
                  <c:v>59</c:v>
                </c:pt>
                <c:pt idx="14">
                  <c:v>18</c:v>
                </c:pt>
                <c:pt idx="15">
                  <c:v>10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67-433B-AC47-BEC9F84C2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10.28'!$Y$83:$Y$90</c:f>
              <c:numCache>
                <c:formatCode>#,##0</c:formatCode>
                <c:ptCount val="8"/>
                <c:pt idx="0">
                  <c:v>508</c:v>
                </c:pt>
                <c:pt idx="1">
                  <c:v>360</c:v>
                </c:pt>
                <c:pt idx="2">
                  <c:v>806</c:v>
                </c:pt>
                <c:pt idx="3">
                  <c:v>216</c:v>
                </c:pt>
                <c:pt idx="4">
                  <c:v>157</c:v>
                </c:pt>
                <c:pt idx="5">
                  <c:v>173</c:v>
                </c:pt>
                <c:pt idx="6">
                  <c:v>481</c:v>
                </c:pt>
                <c:pt idx="7">
                  <c:v>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4-4AAE-8145-1218EC11D151}"/>
            </c:ext>
          </c:extLst>
        </c:ser>
        <c:ser>
          <c:idx val="1"/>
          <c:order val="1"/>
          <c:tx>
            <c:strRef>
              <c:f>'Table 10.28'!$S$92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10.28'!$Y$93:$Y$100</c:f>
              <c:numCache>
                <c:formatCode>#,##0</c:formatCode>
                <c:ptCount val="8"/>
                <c:pt idx="0">
                  <c:v>296</c:v>
                </c:pt>
                <c:pt idx="1">
                  <c:v>609</c:v>
                </c:pt>
                <c:pt idx="2">
                  <c:v>161</c:v>
                </c:pt>
                <c:pt idx="3">
                  <c:v>642</c:v>
                </c:pt>
                <c:pt idx="4">
                  <c:v>682</c:v>
                </c:pt>
                <c:pt idx="5">
                  <c:v>386</c:v>
                </c:pt>
                <c:pt idx="6">
                  <c:v>34</c:v>
                </c:pt>
                <c:pt idx="7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54-4AAE-8145-1218EC11D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10.28'!$U$8:$Y$8</c:f>
              <c:numCache>
                <c:formatCode>General</c:formatCode>
                <c:ptCount val="5"/>
                <c:pt idx="0">
                  <c:v>40344</c:v>
                </c:pt>
                <c:pt idx="1">
                  <c:v>38934.86</c:v>
                </c:pt>
                <c:pt idx="2">
                  <c:v>42088.55</c:v>
                </c:pt>
                <c:pt idx="3">
                  <c:v>43768.5</c:v>
                </c:pt>
                <c:pt idx="4">
                  <c:v>44418.26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DC-4443-8C5E-1849382AE1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DC-4443-8C5E-1849382AE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10.28'!$T$4:$Y$4</c:f>
              <c:numCache>
                <c:formatCode>#,##0</c:formatCode>
                <c:ptCount val="6"/>
                <c:pt idx="0">
                  <c:v>9536</c:v>
                </c:pt>
                <c:pt idx="1">
                  <c:v>9902</c:v>
                </c:pt>
                <c:pt idx="2">
                  <c:v>10256</c:v>
                </c:pt>
                <c:pt idx="3">
                  <c:v>10375</c:v>
                </c:pt>
                <c:pt idx="4">
                  <c:v>10214</c:v>
                </c:pt>
                <c:pt idx="5">
                  <c:v>10909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07-42E8-B691-B3CD09571CB6}"/>
            </c:ext>
          </c:extLst>
        </c:ser>
        <c:ser>
          <c:idx val="1"/>
          <c:order val="1"/>
          <c:tx>
            <c:strRef>
              <c:f>'Table 10.28'!$S$7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10.28'!$T$7:$Y$7</c:f>
              <c:numCache>
                <c:formatCode>#,##0</c:formatCode>
                <c:ptCount val="6"/>
                <c:pt idx="0">
                  <c:v>6920</c:v>
                </c:pt>
                <c:pt idx="1">
                  <c:v>7180</c:v>
                </c:pt>
                <c:pt idx="2">
                  <c:v>7422</c:v>
                </c:pt>
                <c:pt idx="3">
                  <c:v>7520</c:v>
                </c:pt>
                <c:pt idx="4">
                  <c:v>7538</c:v>
                </c:pt>
                <c:pt idx="5">
                  <c:v>7956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07-42E8-B691-B3CD09571CB6}"/>
            </c:ext>
          </c:extLst>
        </c:ser>
        <c:ser>
          <c:idx val="2"/>
          <c:order val="2"/>
          <c:tx>
            <c:strRef>
              <c:f>'Table 10.28'!$S$11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10.28'!$T$11:$Y$11</c:f>
              <c:numCache>
                <c:formatCode>#,##0</c:formatCode>
                <c:ptCount val="6"/>
                <c:pt idx="0">
                  <c:v>8174</c:v>
                </c:pt>
                <c:pt idx="1">
                  <c:v>8482</c:v>
                </c:pt>
                <c:pt idx="2">
                  <c:v>8859</c:v>
                </c:pt>
                <c:pt idx="3">
                  <c:v>8901</c:v>
                </c:pt>
                <c:pt idx="4">
                  <c:v>8784</c:v>
                </c:pt>
                <c:pt idx="5">
                  <c:v>9366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07-42E8-B691-B3CD09571CB6}"/>
            </c:ext>
          </c:extLst>
        </c:ser>
        <c:ser>
          <c:idx val="3"/>
          <c:order val="3"/>
          <c:tx>
            <c:strRef>
              <c:f>'Table 10.28'!$S$12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10.28'!$T$12:$Y$12</c:f>
              <c:numCache>
                <c:formatCode>#,##0</c:formatCode>
                <c:ptCount val="6"/>
                <c:pt idx="0">
                  <c:v>1364</c:v>
                </c:pt>
                <c:pt idx="1">
                  <c:v>1418</c:v>
                </c:pt>
                <c:pt idx="2">
                  <c:v>1394</c:v>
                </c:pt>
                <c:pt idx="3">
                  <c:v>1474</c:v>
                </c:pt>
                <c:pt idx="4">
                  <c:v>1432</c:v>
                </c:pt>
                <c:pt idx="5">
                  <c:v>1543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07-42E8-B691-B3CD09571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10.28'!$AA$15:$AA$33</c:f>
              <c:numCache>
                <c:formatCode>0.0%</c:formatCode>
                <c:ptCount val="19"/>
                <c:pt idx="0">
                  <c:v>6.3067192226601884E-2</c:v>
                </c:pt>
                <c:pt idx="1">
                  <c:v>7.9750664588871568E-3</c:v>
                </c:pt>
                <c:pt idx="2">
                  <c:v>0.11330094417453479</c:v>
                </c:pt>
                <c:pt idx="3">
                  <c:v>5.1333761114675958E-3</c:v>
                </c:pt>
                <c:pt idx="4">
                  <c:v>6.1967183059858835E-2</c:v>
                </c:pt>
                <c:pt idx="5">
                  <c:v>3.0983591529929418E-2</c:v>
                </c:pt>
                <c:pt idx="6">
                  <c:v>8.9009075075625624E-2</c:v>
                </c:pt>
                <c:pt idx="7">
                  <c:v>5.4908790906590892E-2</c:v>
                </c:pt>
                <c:pt idx="8">
                  <c:v>4.6933724447703731E-2</c:v>
                </c:pt>
                <c:pt idx="9">
                  <c:v>5.2250435420295172E-3</c:v>
                </c:pt>
                <c:pt idx="10">
                  <c:v>1.7325144376203135E-2</c:v>
                </c:pt>
                <c:pt idx="11">
                  <c:v>1.1458428820240169E-2</c:v>
                </c:pt>
                <c:pt idx="12">
                  <c:v>3.8591988266568886E-2</c:v>
                </c:pt>
                <c:pt idx="13">
                  <c:v>6.8750572921441017E-2</c:v>
                </c:pt>
                <c:pt idx="14">
                  <c:v>6.4717205976716471E-2</c:v>
                </c:pt>
                <c:pt idx="15">
                  <c:v>7.3333944449537086E-2</c:v>
                </c:pt>
                <c:pt idx="16">
                  <c:v>9.27674397286644E-2</c:v>
                </c:pt>
                <c:pt idx="17">
                  <c:v>1.2283435695297461E-2</c:v>
                </c:pt>
                <c:pt idx="18">
                  <c:v>2.9975249793748281E-2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7B-4DD5-B45B-B90A247A90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7B-4DD5-B45B-B90A247A9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10.28'!$Y$44:$Y$60</c:f>
              <c:numCache>
                <c:formatCode>#,##0</c:formatCode>
                <c:ptCount val="17"/>
                <c:pt idx="0">
                  <c:v>9</c:v>
                </c:pt>
                <c:pt idx="1">
                  <c:v>121</c:v>
                </c:pt>
                <c:pt idx="2">
                  <c:v>392</c:v>
                </c:pt>
                <c:pt idx="3">
                  <c:v>471</c:v>
                </c:pt>
                <c:pt idx="4">
                  <c:v>471</c:v>
                </c:pt>
                <c:pt idx="5">
                  <c:v>491</c:v>
                </c:pt>
                <c:pt idx="6">
                  <c:v>499</c:v>
                </c:pt>
                <c:pt idx="7">
                  <c:v>604</c:v>
                </c:pt>
                <c:pt idx="8">
                  <c:v>627</c:v>
                </c:pt>
                <c:pt idx="9">
                  <c:v>646</c:v>
                </c:pt>
                <c:pt idx="10">
                  <c:v>595</c:v>
                </c:pt>
                <c:pt idx="11">
                  <c:v>423</c:v>
                </c:pt>
                <c:pt idx="12">
                  <c:v>201</c:v>
                </c:pt>
                <c:pt idx="13">
                  <c:v>80</c:v>
                </c:pt>
                <c:pt idx="14">
                  <c:v>24</c:v>
                </c:pt>
                <c:pt idx="15">
                  <c:v>16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88-43F6-9777-1C5BA497A998}"/>
            </c:ext>
          </c:extLst>
        </c:ser>
        <c:ser>
          <c:idx val="1"/>
          <c:order val="1"/>
          <c:tx>
            <c:strRef>
              <c:f>'Table 10.28'!$S$62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10.28'!$Y$63:$Y$79</c:f>
              <c:numCache>
                <c:formatCode>#,##0</c:formatCode>
                <c:ptCount val="17"/>
                <c:pt idx="0">
                  <c:v>12</c:v>
                </c:pt>
                <c:pt idx="1">
                  <c:v>145</c:v>
                </c:pt>
                <c:pt idx="2">
                  <c:v>407</c:v>
                </c:pt>
                <c:pt idx="3">
                  <c:v>420</c:v>
                </c:pt>
                <c:pt idx="4">
                  <c:v>427</c:v>
                </c:pt>
                <c:pt idx="5">
                  <c:v>481</c:v>
                </c:pt>
                <c:pt idx="6">
                  <c:v>493</c:v>
                </c:pt>
                <c:pt idx="7">
                  <c:v>584</c:v>
                </c:pt>
                <c:pt idx="8">
                  <c:v>596</c:v>
                </c:pt>
                <c:pt idx="9">
                  <c:v>606</c:v>
                </c:pt>
                <c:pt idx="10">
                  <c:v>537</c:v>
                </c:pt>
                <c:pt idx="11">
                  <c:v>312</c:v>
                </c:pt>
                <c:pt idx="12">
                  <c:v>121</c:v>
                </c:pt>
                <c:pt idx="13">
                  <c:v>59</c:v>
                </c:pt>
                <c:pt idx="14">
                  <c:v>18</c:v>
                </c:pt>
                <c:pt idx="15">
                  <c:v>10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88-43F6-9777-1C5BA497A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10.28'!$Y$83:$Y$90</c:f>
              <c:numCache>
                <c:formatCode>#,##0</c:formatCode>
                <c:ptCount val="8"/>
                <c:pt idx="0">
                  <c:v>508</c:v>
                </c:pt>
                <c:pt idx="1">
                  <c:v>360</c:v>
                </c:pt>
                <c:pt idx="2">
                  <c:v>806</c:v>
                </c:pt>
                <c:pt idx="3">
                  <c:v>216</c:v>
                </c:pt>
                <c:pt idx="4">
                  <c:v>157</c:v>
                </c:pt>
                <c:pt idx="5">
                  <c:v>173</c:v>
                </c:pt>
                <c:pt idx="6">
                  <c:v>481</c:v>
                </c:pt>
                <c:pt idx="7">
                  <c:v>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AE-47C1-B3BA-4C96CE6E3866}"/>
            </c:ext>
          </c:extLst>
        </c:ser>
        <c:ser>
          <c:idx val="1"/>
          <c:order val="1"/>
          <c:tx>
            <c:strRef>
              <c:f>'Table 10.28'!$S$92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10.28'!$Y$93:$Y$100</c:f>
              <c:numCache>
                <c:formatCode>#,##0</c:formatCode>
                <c:ptCount val="8"/>
                <c:pt idx="0">
                  <c:v>296</c:v>
                </c:pt>
                <c:pt idx="1">
                  <c:v>609</c:v>
                </c:pt>
                <c:pt idx="2">
                  <c:v>161</c:v>
                </c:pt>
                <c:pt idx="3">
                  <c:v>642</c:v>
                </c:pt>
                <c:pt idx="4">
                  <c:v>682</c:v>
                </c:pt>
                <c:pt idx="5">
                  <c:v>386</c:v>
                </c:pt>
                <c:pt idx="6">
                  <c:v>34</c:v>
                </c:pt>
                <c:pt idx="7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AE-47C1-B3BA-4C96CE6E3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10.3'!$Y$44:$Y$60</c:f>
              <c:numCache>
                <c:formatCode>#,##0</c:formatCode>
                <c:ptCount val="17"/>
                <c:pt idx="0">
                  <c:v>0</c:v>
                </c:pt>
                <c:pt idx="1">
                  <c:v>48</c:v>
                </c:pt>
                <c:pt idx="2">
                  <c:v>188</c:v>
                </c:pt>
                <c:pt idx="3">
                  <c:v>346</c:v>
                </c:pt>
                <c:pt idx="4">
                  <c:v>361</c:v>
                </c:pt>
                <c:pt idx="5">
                  <c:v>367</c:v>
                </c:pt>
                <c:pt idx="6">
                  <c:v>358</c:v>
                </c:pt>
                <c:pt idx="7">
                  <c:v>342</c:v>
                </c:pt>
                <c:pt idx="8">
                  <c:v>418</c:v>
                </c:pt>
                <c:pt idx="9">
                  <c:v>400</c:v>
                </c:pt>
                <c:pt idx="10">
                  <c:v>366</c:v>
                </c:pt>
                <c:pt idx="11">
                  <c:v>217</c:v>
                </c:pt>
                <c:pt idx="12">
                  <c:v>103</c:v>
                </c:pt>
                <c:pt idx="13">
                  <c:v>45</c:v>
                </c:pt>
                <c:pt idx="14">
                  <c:v>13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4-4CA9-96D1-131E7C489930}"/>
            </c:ext>
          </c:extLst>
        </c:ser>
        <c:ser>
          <c:idx val="1"/>
          <c:order val="1"/>
          <c:tx>
            <c:strRef>
              <c:f>'Table 10.3'!$S$62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10.3'!$Y$63:$Y$79</c:f>
              <c:numCache>
                <c:formatCode>#,##0</c:formatCode>
                <c:ptCount val="17"/>
                <c:pt idx="0">
                  <c:v>8</c:v>
                </c:pt>
                <c:pt idx="1">
                  <c:v>65</c:v>
                </c:pt>
                <c:pt idx="2">
                  <c:v>189</c:v>
                </c:pt>
                <c:pt idx="3">
                  <c:v>254</c:v>
                </c:pt>
                <c:pt idx="4">
                  <c:v>264</c:v>
                </c:pt>
                <c:pt idx="5">
                  <c:v>291</c:v>
                </c:pt>
                <c:pt idx="6">
                  <c:v>259</c:v>
                </c:pt>
                <c:pt idx="7">
                  <c:v>304</c:v>
                </c:pt>
                <c:pt idx="8">
                  <c:v>377</c:v>
                </c:pt>
                <c:pt idx="9">
                  <c:v>366</c:v>
                </c:pt>
                <c:pt idx="10">
                  <c:v>272</c:v>
                </c:pt>
                <c:pt idx="11">
                  <c:v>162</c:v>
                </c:pt>
                <c:pt idx="12">
                  <c:v>68</c:v>
                </c:pt>
                <c:pt idx="13">
                  <c:v>22</c:v>
                </c:pt>
                <c:pt idx="14">
                  <c:v>6</c:v>
                </c:pt>
                <c:pt idx="15">
                  <c:v>5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4-4CA9-96D1-131E7C489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10.28'!$T$8:$Y$8</c:f>
              <c:numCache>
                <c:formatCode>General</c:formatCode>
                <c:ptCount val="6"/>
                <c:pt idx="0">
                  <c:v>38267</c:v>
                </c:pt>
                <c:pt idx="1">
                  <c:v>40344</c:v>
                </c:pt>
                <c:pt idx="2">
                  <c:v>38934.86</c:v>
                </c:pt>
                <c:pt idx="3">
                  <c:v>42088.55</c:v>
                </c:pt>
                <c:pt idx="4">
                  <c:v>43768.5</c:v>
                </c:pt>
                <c:pt idx="5">
                  <c:v>44418.26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F-437F-94F1-B45DC772D0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F-437F-94F1-B45DC772D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10.29'!$U$4:$Y$4</c:f>
              <c:numCache>
                <c:formatCode>#,##0</c:formatCode>
                <c:ptCount val="5"/>
                <c:pt idx="0">
                  <c:v>3004</c:v>
                </c:pt>
                <c:pt idx="1">
                  <c:v>3166</c:v>
                </c:pt>
                <c:pt idx="2">
                  <c:v>3361</c:v>
                </c:pt>
                <c:pt idx="3">
                  <c:v>3283</c:v>
                </c:pt>
                <c:pt idx="4">
                  <c:v>3756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E3-4696-BA51-2F185A03D067}"/>
            </c:ext>
          </c:extLst>
        </c:ser>
        <c:ser>
          <c:idx val="1"/>
          <c:order val="1"/>
          <c:tx>
            <c:strRef>
              <c:f>'Table 10.29'!$S$7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10.29'!$U$7:$Y$7</c:f>
              <c:numCache>
                <c:formatCode>#,##0</c:formatCode>
                <c:ptCount val="5"/>
                <c:pt idx="0">
                  <c:v>2002</c:v>
                </c:pt>
                <c:pt idx="1">
                  <c:v>2133</c:v>
                </c:pt>
                <c:pt idx="2">
                  <c:v>2268</c:v>
                </c:pt>
                <c:pt idx="3">
                  <c:v>2253</c:v>
                </c:pt>
                <c:pt idx="4">
                  <c:v>2531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E3-4696-BA51-2F185A03D067}"/>
            </c:ext>
          </c:extLst>
        </c:ser>
        <c:ser>
          <c:idx val="2"/>
          <c:order val="2"/>
          <c:tx>
            <c:strRef>
              <c:f>'Table 10.29'!$S$11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10.29'!$U$11:$Y$11</c:f>
              <c:numCache>
                <c:formatCode>#,##0</c:formatCode>
                <c:ptCount val="5"/>
                <c:pt idx="0">
                  <c:v>2367</c:v>
                </c:pt>
                <c:pt idx="1">
                  <c:v>2479</c:v>
                </c:pt>
                <c:pt idx="2">
                  <c:v>2657</c:v>
                </c:pt>
                <c:pt idx="3">
                  <c:v>2626</c:v>
                </c:pt>
                <c:pt idx="4">
                  <c:v>2968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E3-4696-BA51-2F185A03D067}"/>
            </c:ext>
          </c:extLst>
        </c:ser>
        <c:ser>
          <c:idx val="3"/>
          <c:order val="3"/>
          <c:tx>
            <c:strRef>
              <c:f>'Table 10.29'!$S$12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10.29'!$U$12:$Y$12</c:f>
              <c:numCache>
                <c:formatCode>#,##0</c:formatCode>
                <c:ptCount val="5"/>
                <c:pt idx="0">
                  <c:v>634</c:v>
                </c:pt>
                <c:pt idx="1">
                  <c:v>680</c:v>
                </c:pt>
                <c:pt idx="2">
                  <c:v>711</c:v>
                </c:pt>
                <c:pt idx="3">
                  <c:v>656</c:v>
                </c:pt>
                <c:pt idx="4">
                  <c:v>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E3-4696-BA51-2F185A03D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10.29'!$AA$15:$AA$33</c:f>
              <c:numCache>
                <c:formatCode>0.0%</c:formatCode>
                <c:ptCount val="19"/>
                <c:pt idx="0">
                  <c:v>0.1485623003194888</c:v>
                </c:pt>
                <c:pt idx="1">
                  <c:v>9.0521831735889246E-3</c:v>
                </c:pt>
                <c:pt idx="2">
                  <c:v>3.7007454739084129E-2</c:v>
                </c:pt>
                <c:pt idx="3">
                  <c:v>5.0585729499467522E-3</c:v>
                </c:pt>
                <c:pt idx="4">
                  <c:v>5.40468583599574E-2</c:v>
                </c:pt>
                <c:pt idx="5">
                  <c:v>2.6357827476038338E-2</c:v>
                </c:pt>
                <c:pt idx="6">
                  <c:v>9.1586794462193824E-2</c:v>
                </c:pt>
                <c:pt idx="7">
                  <c:v>4.5260915867944625E-2</c:v>
                </c:pt>
                <c:pt idx="8">
                  <c:v>5.2981895633652819E-2</c:v>
                </c:pt>
                <c:pt idx="9">
                  <c:v>1.8636847710330139E-3</c:v>
                </c:pt>
                <c:pt idx="10">
                  <c:v>2.3429179978700747E-2</c:v>
                </c:pt>
                <c:pt idx="11">
                  <c:v>1.2513312034078808E-2</c:v>
                </c:pt>
                <c:pt idx="12">
                  <c:v>3.727369542066028E-2</c:v>
                </c:pt>
                <c:pt idx="13">
                  <c:v>3.3812566560170391E-2</c:v>
                </c:pt>
                <c:pt idx="14">
                  <c:v>3.9936102236421724E-2</c:v>
                </c:pt>
                <c:pt idx="15">
                  <c:v>7.6144834930777422E-2</c:v>
                </c:pt>
                <c:pt idx="16">
                  <c:v>7.1086261980830664E-2</c:v>
                </c:pt>
                <c:pt idx="17">
                  <c:v>1.0383386581469648E-2</c:v>
                </c:pt>
                <c:pt idx="18">
                  <c:v>3.4345047923322686E-2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79-4C8D-97AD-2366A9E62D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79-4C8D-97AD-2366A9E62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10.29'!$Y$44:$Y$60</c:f>
              <c:numCache>
                <c:formatCode>#,##0</c:formatCode>
                <c:ptCount val="17"/>
                <c:pt idx="0">
                  <c:v>4</c:v>
                </c:pt>
                <c:pt idx="1">
                  <c:v>48</c:v>
                </c:pt>
                <c:pt idx="2">
                  <c:v>157</c:v>
                </c:pt>
                <c:pt idx="3">
                  <c:v>142</c:v>
                </c:pt>
                <c:pt idx="4">
                  <c:v>165</c:v>
                </c:pt>
                <c:pt idx="5">
                  <c:v>150</c:v>
                </c:pt>
                <c:pt idx="6">
                  <c:v>190</c:v>
                </c:pt>
                <c:pt idx="7">
                  <c:v>179</c:v>
                </c:pt>
                <c:pt idx="8">
                  <c:v>233</c:v>
                </c:pt>
                <c:pt idx="9">
                  <c:v>214</c:v>
                </c:pt>
                <c:pt idx="10">
                  <c:v>197</c:v>
                </c:pt>
                <c:pt idx="11">
                  <c:v>156</c:v>
                </c:pt>
                <c:pt idx="12">
                  <c:v>83</c:v>
                </c:pt>
                <c:pt idx="13">
                  <c:v>47</c:v>
                </c:pt>
                <c:pt idx="14">
                  <c:v>15</c:v>
                </c:pt>
                <c:pt idx="15">
                  <c:v>4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63-4E7F-BE27-529818FD262D}"/>
            </c:ext>
          </c:extLst>
        </c:ser>
        <c:ser>
          <c:idx val="1"/>
          <c:order val="1"/>
          <c:tx>
            <c:strRef>
              <c:f>'Table 10.29'!$S$62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10.29'!$Y$63:$Y$79</c:f>
              <c:numCache>
                <c:formatCode>#,##0</c:formatCode>
                <c:ptCount val="17"/>
                <c:pt idx="0">
                  <c:v>5</c:v>
                </c:pt>
                <c:pt idx="1">
                  <c:v>64</c:v>
                </c:pt>
                <c:pt idx="2">
                  <c:v>123</c:v>
                </c:pt>
                <c:pt idx="3">
                  <c:v>99</c:v>
                </c:pt>
                <c:pt idx="4">
                  <c:v>137</c:v>
                </c:pt>
                <c:pt idx="5">
                  <c:v>176</c:v>
                </c:pt>
                <c:pt idx="6">
                  <c:v>178</c:v>
                </c:pt>
                <c:pt idx="7">
                  <c:v>176</c:v>
                </c:pt>
                <c:pt idx="8">
                  <c:v>257</c:v>
                </c:pt>
                <c:pt idx="9">
                  <c:v>191</c:v>
                </c:pt>
                <c:pt idx="10">
                  <c:v>157</c:v>
                </c:pt>
                <c:pt idx="11">
                  <c:v>114</c:v>
                </c:pt>
                <c:pt idx="12">
                  <c:v>48</c:v>
                </c:pt>
                <c:pt idx="13">
                  <c:v>22</c:v>
                </c:pt>
                <c:pt idx="14">
                  <c:v>14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63-4E7F-BE27-529818FD2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10.29'!$Y$83:$Y$90</c:f>
              <c:numCache>
                <c:formatCode>#,##0</c:formatCode>
                <c:ptCount val="8"/>
                <c:pt idx="0">
                  <c:v>136</c:v>
                </c:pt>
                <c:pt idx="1">
                  <c:v>109</c:v>
                </c:pt>
                <c:pt idx="2">
                  <c:v>213</c:v>
                </c:pt>
                <c:pt idx="3">
                  <c:v>46</c:v>
                </c:pt>
                <c:pt idx="4">
                  <c:v>25</c:v>
                </c:pt>
                <c:pt idx="5">
                  <c:v>54</c:v>
                </c:pt>
                <c:pt idx="6">
                  <c:v>137</c:v>
                </c:pt>
                <c:pt idx="7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0-4689-80F1-A41B2D49AAB1}"/>
            </c:ext>
          </c:extLst>
        </c:ser>
        <c:ser>
          <c:idx val="1"/>
          <c:order val="1"/>
          <c:tx>
            <c:strRef>
              <c:f>'Table 10.29'!$S$92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10.29'!$Y$93:$Y$100</c:f>
              <c:numCache>
                <c:formatCode>#,##0</c:formatCode>
                <c:ptCount val="8"/>
                <c:pt idx="0">
                  <c:v>91</c:v>
                </c:pt>
                <c:pt idx="1">
                  <c:v>205</c:v>
                </c:pt>
                <c:pt idx="2">
                  <c:v>40</c:v>
                </c:pt>
                <c:pt idx="3">
                  <c:v>189</c:v>
                </c:pt>
                <c:pt idx="4">
                  <c:v>190</c:v>
                </c:pt>
                <c:pt idx="5">
                  <c:v>128</c:v>
                </c:pt>
                <c:pt idx="6">
                  <c:v>10</c:v>
                </c:pt>
                <c:pt idx="7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0-4689-80F1-A41B2D49A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10.29'!$U$8:$Y$8</c:f>
              <c:numCache>
                <c:formatCode>General</c:formatCode>
                <c:ptCount val="5"/>
                <c:pt idx="0">
                  <c:v>31079</c:v>
                </c:pt>
                <c:pt idx="1">
                  <c:v>31252</c:v>
                </c:pt>
                <c:pt idx="2">
                  <c:v>32427</c:v>
                </c:pt>
                <c:pt idx="3">
                  <c:v>33807</c:v>
                </c:pt>
                <c:pt idx="4">
                  <c:v>32714.43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B7-4360-9820-23F620FCE3A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7-4360-9820-23F620FCE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10.29'!$T$4:$Y$4</c:f>
              <c:numCache>
                <c:formatCode>#,##0</c:formatCode>
                <c:ptCount val="6"/>
                <c:pt idx="0">
                  <c:v>2736</c:v>
                </c:pt>
                <c:pt idx="1">
                  <c:v>3004</c:v>
                </c:pt>
                <c:pt idx="2">
                  <c:v>3166</c:v>
                </c:pt>
                <c:pt idx="3">
                  <c:v>3361</c:v>
                </c:pt>
                <c:pt idx="4">
                  <c:v>3283</c:v>
                </c:pt>
                <c:pt idx="5">
                  <c:v>3756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C3-43D6-BDEF-D938E4B2E8D4}"/>
            </c:ext>
          </c:extLst>
        </c:ser>
        <c:ser>
          <c:idx val="1"/>
          <c:order val="1"/>
          <c:tx>
            <c:strRef>
              <c:f>'Table 10.29'!$S$7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10.29'!$T$7:$Y$7</c:f>
              <c:numCache>
                <c:formatCode>#,##0</c:formatCode>
                <c:ptCount val="6"/>
                <c:pt idx="0">
                  <c:v>1832</c:v>
                </c:pt>
                <c:pt idx="1">
                  <c:v>2002</c:v>
                </c:pt>
                <c:pt idx="2">
                  <c:v>2133</c:v>
                </c:pt>
                <c:pt idx="3">
                  <c:v>2268</c:v>
                </c:pt>
                <c:pt idx="4">
                  <c:v>2253</c:v>
                </c:pt>
                <c:pt idx="5">
                  <c:v>2531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C3-43D6-BDEF-D938E4B2E8D4}"/>
            </c:ext>
          </c:extLst>
        </c:ser>
        <c:ser>
          <c:idx val="2"/>
          <c:order val="2"/>
          <c:tx>
            <c:strRef>
              <c:f>'Table 10.29'!$S$11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10.29'!$T$11:$Y$11</c:f>
              <c:numCache>
                <c:formatCode>#,##0</c:formatCode>
                <c:ptCount val="6"/>
                <c:pt idx="0">
                  <c:v>2131</c:v>
                </c:pt>
                <c:pt idx="1">
                  <c:v>2367</c:v>
                </c:pt>
                <c:pt idx="2">
                  <c:v>2479</c:v>
                </c:pt>
                <c:pt idx="3">
                  <c:v>2657</c:v>
                </c:pt>
                <c:pt idx="4">
                  <c:v>2626</c:v>
                </c:pt>
                <c:pt idx="5">
                  <c:v>2968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C3-43D6-BDEF-D938E4B2E8D4}"/>
            </c:ext>
          </c:extLst>
        </c:ser>
        <c:ser>
          <c:idx val="3"/>
          <c:order val="3"/>
          <c:tx>
            <c:strRef>
              <c:f>'Table 10.29'!$S$12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10.29'!$T$12:$Y$12</c:f>
              <c:numCache>
                <c:formatCode>#,##0</c:formatCode>
                <c:ptCount val="6"/>
                <c:pt idx="0">
                  <c:v>603</c:v>
                </c:pt>
                <c:pt idx="1">
                  <c:v>634</c:v>
                </c:pt>
                <c:pt idx="2">
                  <c:v>680</c:v>
                </c:pt>
                <c:pt idx="3">
                  <c:v>711</c:v>
                </c:pt>
                <c:pt idx="4">
                  <c:v>656</c:v>
                </c:pt>
                <c:pt idx="5">
                  <c:v>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C3-43D6-BDEF-D938E4B2E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10.29'!$AA$15:$AA$33</c:f>
              <c:numCache>
                <c:formatCode>0.0%</c:formatCode>
                <c:ptCount val="19"/>
                <c:pt idx="0">
                  <c:v>0.1485623003194888</c:v>
                </c:pt>
                <c:pt idx="1">
                  <c:v>9.0521831735889246E-3</c:v>
                </c:pt>
                <c:pt idx="2">
                  <c:v>3.7007454739084129E-2</c:v>
                </c:pt>
                <c:pt idx="3">
                  <c:v>5.0585729499467522E-3</c:v>
                </c:pt>
                <c:pt idx="4">
                  <c:v>5.40468583599574E-2</c:v>
                </c:pt>
                <c:pt idx="5">
                  <c:v>2.6357827476038338E-2</c:v>
                </c:pt>
                <c:pt idx="6">
                  <c:v>9.1586794462193824E-2</c:v>
                </c:pt>
                <c:pt idx="7">
                  <c:v>4.5260915867944625E-2</c:v>
                </c:pt>
                <c:pt idx="8">
                  <c:v>5.2981895633652819E-2</c:v>
                </c:pt>
                <c:pt idx="9">
                  <c:v>1.8636847710330139E-3</c:v>
                </c:pt>
                <c:pt idx="10">
                  <c:v>2.3429179978700747E-2</c:v>
                </c:pt>
                <c:pt idx="11">
                  <c:v>1.2513312034078808E-2</c:v>
                </c:pt>
                <c:pt idx="12">
                  <c:v>3.727369542066028E-2</c:v>
                </c:pt>
                <c:pt idx="13">
                  <c:v>3.3812566560170391E-2</c:v>
                </c:pt>
                <c:pt idx="14">
                  <c:v>3.9936102236421724E-2</c:v>
                </c:pt>
                <c:pt idx="15">
                  <c:v>7.6144834930777422E-2</c:v>
                </c:pt>
                <c:pt idx="16">
                  <c:v>7.1086261980830664E-2</c:v>
                </c:pt>
                <c:pt idx="17">
                  <c:v>1.0383386581469648E-2</c:v>
                </c:pt>
                <c:pt idx="18">
                  <c:v>3.4345047923322686E-2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5-4DFF-B9A2-293B03C3F4E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75-4DFF-B9A2-293B03C3F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10.29'!$Y$44:$Y$60</c:f>
              <c:numCache>
                <c:formatCode>#,##0</c:formatCode>
                <c:ptCount val="17"/>
                <c:pt idx="0">
                  <c:v>4</c:v>
                </c:pt>
                <c:pt idx="1">
                  <c:v>48</c:v>
                </c:pt>
                <c:pt idx="2">
                  <c:v>157</c:v>
                </c:pt>
                <c:pt idx="3">
                  <c:v>142</c:v>
                </c:pt>
                <c:pt idx="4">
                  <c:v>165</c:v>
                </c:pt>
                <c:pt idx="5">
                  <c:v>150</c:v>
                </c:pt>
                <c:pt idx="6">
                  <c:v>190</c:v>
                </c:pt>
                <c:pt idx="7">
                  <c:v>179</c:v>
                </c:pt>
                <c:pt idx="8">
                  <c:v>233</c:v>
                </c:pt>
                <c:pt idx="9">
                  <c:v>214</c:v>
                </c:pt>
                <c:pt idx="10">
                  <c:v>197</c:v>
                </c:pt>
                <c:pt idx="11">
                  <c:v>156</c:v>
                </c:pt>
                <c:pt idx="12">
                  <c:v>83</c:v>
                </c:pt>
                <c:pt idx="13">
                  <c:v>47</c:v>
                </c:pt>
                <c:pt idx="14">
                  <c:v>15</c:v>
                </c:pt>
                <c:pt idx="15">
                  <c:v>4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D-40A1-968A-36278185ABEB}"/>
            </c:ext>
          </c:extLst>
        </c:ser>
        <c:ser>
          <c:idx val="1"/>
          <c:order val="1"/>
          <c:tx>
            <c:strRef>
              <c:f>'Table 10.29'!$S$62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10.29'!$Y$63:$Y$79</c:f>
              <c:numCache>
                <c:formatCode>#,##0</c:formatCode>
                <c:ptCount val="17"/>
                <c:pt idx="0">
                  <c:v>5</c:v>
                </c:pt>
                <c:pt idx="1">
                  <c:v>64</c:v>
                </c:pt>
                <c:pt idx="2">
                  <c:v>123</c:v>
                </c:pt>
                <c:pt idx="3">
                  <c:v>99</c:v>
                </c:pt>
                <c:pt idx="4">
                  <c:v>137</c:v>
                </c:pt>
                <c:pt idx="5">
                  <c:v>176</c:v>
                </c:pt>
                <c:pt idx="6">
                  <c:v>178</c:v>
                </c:pt>
                <c:pt idx="7">
                  <c:v>176</c:v>
                </c:pt>
                <c:pt idx="8">
                  <c:v>257</c:v>
                </c:pt>
                <c:pt idx="9">
                  <c:v>191</c:v>
                </c:pt>
                <c:pt idx="10">
                  <c:v>157</c:v>
                </c:pt>
                <c:pt idx="11">
                  <c:v>114</c:v>
                </c:pt>
                <c:pt idx="12">
                  <c:v>48</c:v>
                </c:pt>
                <c:pt idx="13">
                  <c:v>22</c:v>
                </c:pt>
                <c:pt idx="14">
                  <c:v>14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D-40A1-968A-36278185A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10.29'!$Y$83:$Y$90</c:f>
              <c:numCache>
                <c:formatCode>#,##0</c:formatCode>
                <c:ptCount val="8"/>
                <c:pt idx="0">
                  <c:v>136</c:v>
                </c:pt>
                <c:pt idx="1">
                  <c:v>109</c:v>
                </c:pt>
                <c:pt idx="2">
                  <c:v>213</c:v>
                </c:pt>
                <c:pt idx="3">
                  <c:v>46</c:v>
                </c:pt>
                <c:pt idx="4">
                  <c:v>25</c:v>
                </c:pt>
                <c:pt idx="5">
                  <c:v>54</c:v>
                </c:pt>
                <c:pt idx="6">
                  <c:v>137</c:v>
                </c:pt>
                <c:pt idx="7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7-4C8E-8D6B-C8207871A327}"/>
            </c:ext>
          </c:extLst>
        </c:ser>
        <c:ser>
          <c:idx val="1"/>
          <c:order val="1"/>
          <c:tx>
            <c:strRef>
              <c:f>'Table 10.29'!$S$92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10.29'!$Y$93:$Y$100</c:f>
              <c:numCache>
                <c:formatCode>#,##0</c:formatCode>
                <c:ptCount val="8"/>
                <c:pt idx="0">
                  <c:v>91</c:v>
                </c:pt>
                <c:pt idx="1">
                  <c:v>205</c:v>
                </c:pt>
                <c:pt idx="2">
                  <c:v>40</c:v>
                </c:pt>
                <c:pt idx="3">
                  <c:v>189</c:v>
                </c:pt>
                <c:pt idx="4">
                  <c:v>190</c:v>
                </c:pt>
                <c:pt idx="5">
                  <c:v>128</c:v>
                </c:pt>
                <c:pt idx="6">
                  <c:v>10</c:v>
                </c:pt>
                <c:pt idx="7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67-4C8E-8D6B-C8207871A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10.3'!$Y$83:$Y$90</c:f>
              <c:numCache>
                <c:formatCode>#,##0</c:formatCode>
                <c:ptCount val="8"/>
                <c:pt idx="0">
                  <c:v>218</c:v>
                </c:pt>
                <c:pt idx="1">
                  <c:v>135</c:v>
                </c:pt>
                <c:pt idx="2">
                  <c:v>504</c:v>
                </c:pt>
                <c:pt idx="3">
                  <c:v>91</c:v>
                </c:pt>
                <c:pt idx="4">
                  <c:v>103</c:v>
                </c:pt>
                <c:pt idx="5">
                  <c:v>96</c:v>
                </c:pt>
                <c:pt idx="6">
                  <c:v>397</c:v>
                </c:pt>
                <c:pt idx="7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7-4353-A0D8-6F38BAA85D5C}"/>
            </c:ext>
          </c:extLst>
        </c:ser>
        <c:ser>
          <c:idx val="1"/>
          <c:order val="1"/>
          <c:tx>
            <c:strRef>
              <c:f>'Table 10.3'!$S$92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10.3'!$Y$93:$Y$100</c:f>
              <c:numCache>
                <c:formatCode>#,##0</c:formatCode>
                <c:ptCount val="8"/>
                <c:pt idx="0">
                  <c:v>164</c:v>
                </c:pt>
                <c:pt idx="1">
                  <c:v>275</c:v>
                </c:pt>
                <c:pt idx="2">
                  <c:v>94</c:v>
                </c:pt>
                <c:pt idx="3">
                  <c:v>357</c:v>
                </c:pt>
                <c:pt idx="4">
                  <c:v>417</c:v>
                </c:pt>
                <c:pt idx="5">
                  <c:v>225</c:v>
                </c:pt>
                <c:pt idx="6">
                  <c:v>28</c:v>
                </c:pt>
                <c:pt idx="7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7-4353-A0D8-6F38BAA85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10.29'!$T$8:$Y$8</c:f>
              <c:numCache>
                <c:formatCode>General</c:formatCode>
                <c:ptCount val="6"/>
                <c:pt idx="0">
                  <c:v>28672</c:v>
                </c:pt>
                <c:pt idx="1">
                  <c:v>31079</c:v>
                </c:pt>
                <c:pt idx="2">
                  <c:v>31252</c:v>
                </c:pt>
                <c:pt idx="3">
                  <c:v>32427</c:v>
                </c:pt>
                <c:pt idx="4">
                  <c:v>33807</c:v>
                </c:pt>
                <c:pt idx="5">
                  <c:v>32714.43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E-4D65-ABDD-B308AC0D367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3E-4D65-ABDD-B308AC0D3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10.30'!$U$4:$Y$4</c:f>
              <c:numCache>
                <c:formatCode>#,##0</c:formatCode>
                <c:ptCount val="5"/>
                <c:pt idx="0">
                  <c:v>7258</c:v>
                </c:pt>
                <c:pt idx="1">
                  <c:v>7261</c:v>
                </c:pt>
                <c:pt idx="2">
                  <c:v>7659</c:v>
                </c:pt>
                <c:pt idx="3">
                  <c:v>7763</c:v>
                </c:pt>
                <c:pt idx="4">
                  <c:v>8372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59-48FD-A40B-242CBBF84227}"/>
            </c:ext>
          </c:extLst>
        </c:ser>
        <c:ser>
          <c:idx val="1"/>
          <c:order val="1"/>
          <c:tx>
            <c:strRef>
              <c:f>'Table 10.30'!$S$7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10.30'!$U$7:$Y$7</c:f>
              <c:numCache>
                <c:formatCode>#,##0</c:formatCode>
                <c:ptCount val="5"/>
                <c:pt idx="0">
                  <c:v>4975</c:v>
                </c:pt>
                <c:pt idx="1">
                  <c:v>5050</c:v>
                </c:pt>
                <c:pt idx="2">
                  <c:v>5211</c:v>
                </c:pt>
                <c:pt idx="3">
                  <c:v>5301</c:v>
                </c:pt>
                <c:pt idx="4">
                  <c:v>5718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59-48FD-A40B-242CBBF84227}"/>
            </c:ext>
          </c:extLst>
        </c:ser>
        <c:ser>
          <c:idx val="2"/>
          <c:order val="2"/>
          <c:tx>
            <c:strRef>
              <c:f>'Table 10.30'!$S$11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10.30'!$U$11:$Y$11</c:f>
              <c:numCache>
                <c:formatCode>#,##0</c:formatCode>
                <c:ptCount val="5"/>
                <c:pt idx="0">
                  <c:v>6236</c:v>
                </c:pt>
                <c:pt idx="1">
                  <c:v>6218</c:v>
                </c:pt>
                <c:pt idx="2">
                  <c:v>6516</c:v>
                </c:pt>
                <c:pt idx="3">
                  <c:v>6548</c:v>
                </c:pt>
                <c:pt idx="4">
                  <c:v>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59-48FD-A40B-242CBBF84227}"/>
            </c:ext>
          </c:extLst>
        </c:ser>
        <c:ser>
          <c:idx val="3"/>
          <c:order val="3"/>
          <c:tx>
            <c:strRef>
              <c:f>'Table 10.30'!$S$12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10.30'!$U$12:$Y$12</c:f>
              <c:numCache>
                <c:formatCode>#,##0</c:formatCode>
                <c:ptCount val="5"/>
                <c:pt idx="0">
                  <c:v>1024</c:v>
                </c:pt>
                <c:pt idx="1">
                  <c:v>1048</c:v>
                </c:pt>
                <c:pt idx="2">
                  <c:v>1144</c:v>
                </c:pt>
                <c:pt idx="3">
                  <c:v>1216</c:v>
                </c:pt>
                <c:pt idx="4">
                  <c:v>1369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59-48FD-A40B-242CBBF84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10.30'!$AA$15:$AA$33</c:f>
              <c:numCache>
                <c:formatCode>0.0%</c:formatCode>
                <c:ptCount val="19"/>
                <c:pt idx="0">
                  <c:v>0.17510750119445773</c:v>
                </c:pt>
                <c:pt idx="1">
                  <c:v>4.538939321548017E-3</c:v>
                </c:pt>
                <c:pt idx="2">
                  <c:v>7.5609173435260385E-2</c:v>
                </c:pt>
                <c:pt idx="3">
                  <c:v>1.1466794075489728E-2</c:v>
                </c:pt>
                <c:pt idx="4">
                  <c:v>4.2881032011466792E-2</c:v>
                </c:pt>
                <c:pt idx="5">
                  <c:v>4.1089345437171527E-2</c:v>
                </c:pt>
                <c:pt idx="6">
                  <c:v>8.0625895843287151E-2</c:v>
                </c:pt>
                <c:pt idx="7">
                  <c:v>4.7778308647873864E-2</c:v>
                </c:pt>
                <c:pt idx="8">
                  <c:v>3.2130912565695176E-2</c:v>
                </c:pt>
                <c:pt idx="9">
                  <c:v>2.2694696607740085E-3</c:v>
                </c:pt>
                <c:pt idx="10">
                  <c:v>1.5527950310559006E-2</c:v>
                </c:pt>
                <c:pt idx="11">
                  <c:v>1.409460105112279E-2</c:v>
                </c:pt>
                <c:pt idx="12">
                  <c:v>2.1619684663162924E-2</c:v>
                </c:pt>
                <c:pt idx="13">
                  <c:v>6.2947921643573823E-2</c:v>
                </c:pt>
                <c:pt idx="14">
                  <c:v>3.9058767319636888E-2</c:v>
                </c:pt>
                <c:pt idx="15">
                  <c:v>6.139512661251792E-2</c:v>
                </c:pt>
                <c:pt idx="16">
                  <c:v>9.2809364548494977E-2</c:v>
                </c:pt>
                <c:pt idx="17">
                  <c:v>4.300047778308648E-3</c:v>
                </c:pt>
                <c:pt idx="18">
                  <c:v>2.7830864787386528E-2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4-4B0D-A9AD-E1163D58928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34-4B0D-A9AD-E1163D589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10.30'!$Y$44:$Y$60</c:f>
              <c:numCache>
                <c:formatCode>#,##0</c:formatCode>
                <c:ptCount val="17"/>
                <c:pt idx="0">
                  <c:v>17</c:v>
                </c:pt>
                <c:pt idx="1">
                  <c:v>108</c:v>
                </c:pt>
                <c:pt idx="2">
                  <c:v>354</c:v>
                </c:pt>
                <c:pt idx="3">
                  <c:v>472</c:v>
                </c:pt>
                <c:pt idx="4">
                  <c:v>507</c:v>
                </c:pt>
                <c:pt idx="5">
                  <c:v>398</c:v>
                </c:pt>
                <c:pt idx="6">
                  <c:v>299</c:v>
                </c:pt>
                <c:pt idx="7">
                  <c:v>399</c:v>
                </c:pt>
                <c:pt idx="8">
                  <c:v>430</c:v>
                </c:pt>
                <c:pt idx="9">
                  <c:v>423</c:v>
                </c:pt>
                <c:pt idx="10">
                  <c:v>418</c:v>
                </c:pt>
                <c:pt idx="11">
                  <c:v>333</c:v>
                </c:pt>
                <c:pt idx="12">
                  <c:v>191</c:v>
                </c:pt>
                <c:pt idx="13">
                  <c:v>92</c:v>
                </c:pt>
                <c:pt idx="14">
                  <c:v>43</c:v>
                </c:pt>
                <c:pt idx="15">
                  <c:v>14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D2-418E-89B2-61E3592015FE}"/>
            </c:ext>
          </c:extLst>
        </c:ser>
        <c:ser>
          <c:idx val="1"/>
          <c:order val="1"/>
          <c:tx>
            <c:strRef>
              <c:f>'Table 10.30'!$S$62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10.30'!$Y$63:$Y$79</c:f>
              <c:numCache>
                <c:formatCode>#,##0</c:formatCode>
                <c:ptCount val="17"/>
                <c:pt idx="0">
                  <c:v>18</c:v>
                </c:pt>
                <c:pt idx="1">
                  <c:v>114</c:v>
                </c:pt>
                <c:pt idx="2">
                  <c:v>296</c:v>
                </c:pt>
                <c:pt idx="3">
                  <c:v>306</c:v>
                </c:pt>
                <c:pt idx="4">
                  <c:v>380</c:v>
                </c:pt>
                <c:pt idx="5">
                  <c:v>349</c:v>
                </c:pt>
                <c:pt idx="6">
                  <c:v>293</c:v>
                </c:pt>
                <c:pt idx="7">
                  <c:v>353</c:v>
                </c:pt>
                <c:pt idx="8">
                  <c:v>422</c:v>
                </c:pt>
                <c:pt idx="9">
                  <c:v>422</c:v>
                </c:pt>
                <c:pt idx="10">
                  <c:v>423</c:v>
                </c:pt>
                <c:pt idx="11">
                  <c:v>250</c:v>
                </c:pt>
                <c:pt idx="12">
                  <c:v>142</c:v>
                </c:pt>
                <c:pt idx="13">
                  <c:v>56</c:v>
                </c:pt>
                <c:pt idx="14">
                  <c:v>28</c:v>
                </c:pt>
                <c:pt idx="15">
                  <c:v>8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D2-418E-89B2-61E359201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10.30'!$Y$83:$Y$90</c:f>
              <c:numCache>
                <c:formatCode>#,##0</c:formatCode>
                <c:ptCount val="8"/>
                <c:pt idx="0">
                  <c:v>263</c:v>
                </c:pt>
                <c:pt idx="1">
                  <c:v>186</c:v>
                </c:pt>
                <c:pt idx="2">
                  <c:v>455</c:v>
                </c:pt>
                <c:pt idx="3">
                  <c:v>126</c:v>
                </c:pt>
                <c:pt idx="4">
                  <c:v>83</c:v>
                </c:pt>
                <c:pt idx="5">
                  <c:v>110</c:v>
                </c:pt>
                <c:pt idx="6">
                  <c:v>314</c:v>
                </c:pt>
                <c:pt idx="7">
                  <c:v>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23-47D7-8B5D-9A2D79872359}"/>
            </c:ext>
          </c:extLst>
        </c:ser>
        <c:ser>
          <c:idx val="1"/>
          <c:order val="1"/>
          <c:tx>
            <c:strRef>
              <c:f>'Table 10.30'!$S$92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10.30'!$Y$93:$Y$100</c:f>
              <c:numCache>
                <c:formatCode>#,##0</c:formatCode>
                <c:ptCount val="8"/>
                <c:pt idx="0">
                  <c:v>139</c:v>
                </c:pt>
                <c:pt idx="1">
                  <c:v>413</c:v>
                </c:pt>
                <c:pt idx="2">
                  <c:v>68</c:v>
                </c:pt>
                <c:pt idx="3">
                  <c:v>460</c:v>
                </c:pt>
                <c:pt idx="4">
                  <c:v>369</c:v>
                </c:pt>
                <c:pt idx="5">
                  <c:v>258</c:v>
                </c:pt>
                <c:pt idx="6">
                  <c:v>13</c:v>
                </c:pt>
                <c:pt idx="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23-47D7-8B5D-9A2D79872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10.30'!$U$8:$Y$8</c:f>
              <c:numCache>
                <c:formatCode>General</c:formatCode>
                <c:ptCount val="5"/>
                <c:pt idx="0">
                  <c:v>28339.25</c:v>
                </c:pt>
                <c:pt idx="1">
                  <c:v>28877.14</c:v>
                </c:pt>
                <c:pt idx="2">
                  <c:v>29467.32</c:v>
                </c:pt>
                <c:pt idx="3">
                  <c:v>32088.5</c:v>
                </c:pt>
                <c:pt idx="4">
                  <c:v>32744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58-49F3-8A0E-8412656E485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58-49F3-8A0E-8412656E4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10.30'!$T$4:$Y$4</c:f>
              <c:numCache>
                <c:formatCode>#,##0</c:formatCode>
                <c:ptCount val="6"/>
                <c:pt idx="0">
                  <c:v>7157</c:v>
                </c:pt>
                <c:pt idx="1">
                  <c:v>7258</c:v>
                </c:pt>
                <c:pt idx="2">
                  <c:v>7261</c:v>
                </c:pt>
                <c:pt idx="3">
                  <c:v>7659</c:v>
                </c:pt>
                <c:pt idx="4">
                  <c:v>7763</c:v>
                </c:pt>
                <c:pt idx="5">
                  <c:v>8372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5-43FF-B3D5-92E7F9FA2088}"/>
            </c:ext>
          </c:extLst>
        </c:ser>
        <c:ser>
          <c:idx val="1"/>
          <c:order val="1"/>
          <c:tx>
            <c:strRef>
              <c:f>'Table 10.30'!$S$7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10.30'!$T$7:$Y$7</c:f>
              <c:numCache>
                <c:formatCode>#,##0</c:formatCode>
                <c:ptCount val="6"/>
                <c:pt idx="0">
                  <c:v>4731</c:v>
                </c:pt>
                <c:pt idx="1">
                  <c:v>4975</c:v>
                </c:pt>
                <c:pt idx="2">
                  <c:v>5050</c:v>
                </c:pt>
                <c:pt idx="3">
                  <c:v>5211</c:v>
                </c:pt>
                <c:pt idx="4">
                  <c:v>5301</c:v>
                </c:pt>
                <c:pt idx="5">
                  <c:v>5718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D5-43FF-B3D5-92E7F9FA2088}"/>
            </c:ext>
          </c:extLst>
        </c:ser>
        <c:ser>
          <c:idx val="2"/>
          <c:order val="2"/>
          <c:tx>
            <c:strRef>
              <c:f>'Table 10.30'!$S$11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10.30'!$T$11:$Y$11</c:f>
              <c:numCache>
                <c:formatCode>#,##0</c:formatCode>
                <c:ptCount val="6"/>
                <c:pt idx="0">
                  <c:v>6172</c:v>
                </c:pt>
                <c:pt idx="1">
                  <c:v>6236</c:v>
                </c:pt>
                <c:pt idx="2">
                  <c:v>6218</c:v>
                </c:pt>
                <c:pt idx="3">
                  <c:v>6516</c:v>
                </c:pt>
                <c:pt idx="4">
                  <c:v>6548</c:v>
                </c:pt>
                <c:pt idx="5">
                  <c:v>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D5-43FF-B3D5-92E7F9FA2088}"/>
            </c:ext>
          </c:extLst>
        </c:ser>
        <c:ser>
          <c:idx val="3"/>
          <c:order val="3"/>
          <c:tx>
            <c:strRef>
              <c:f>'Table 10.30'!$S$12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10.30'!$T$12:$Y$12</c:f>
              <c:numCache>
                <c:formatCode>#,##0</c:formatCode>
                <c:ptCount val="6"/>
                <c:pt idx="0">
                  <c:v>985</c:v>
                </c:pt>
                <c:pt idx="1">
                  <c:v>1024</c:v>
                </c:pt>
                <c:pt idx="2">
                  <c:v>1048</c:v>
                </c:pt>
                <c:pt idx="3">
                  <c:v>1144</c:v>
                </c:pt>
                <c:pt idx="4">
                  <c:v>1216</c:v>
                </c:pt>
                <c:pt idx="5">
                  <c:v>1369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D5-43FF-B3D5-92E7F9FA2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10.30'!$AA$15:$AA$33</c:f>
              <c:numCache>
                <c:formatCode>0.0%</c:formatCode>
                <c:ptCount val="19"/>
                <c:pt idx="0">
                  <c:v>0.17510750119445773</c:v>
                </c:pt>
                <c:pt idx="1">
                  <c:v>4.538939321548017E-3</c:v>
                </c:pt>
                <c:pt idx="2">
                  <c:v>7.5609173435260385E-2</c:v>
                </c:pt>
                <c:pt idx="3">
                  <c:v>1.1466794075489728E-2</c:v>
                </c:pt>
                <c:pt idx="4">
                  <c:v>4.2881032011466792E-2</c:v>
                </c:pt>
                <c:pt idx="5">
                  <c:v>4.1089345437171527E-2</c:v>
                </c:pt>
                <c:pt idx="6">
                  <c:v>8.0625895843287151E-2</c:v>
                </c:pt>
                <c:pt idx="7">
                  <c:v>4.7778308647873864E-2</c:v>
                </c:pt>
                <c:pt idx="8">
                  <c:v>3.2130912565695176E-2</c:v>
                </c:pt>
                <c:pt idx="9">
                  <c:v>2.2694696607740085E-3</c:v>
                </c:pt>
                <c:pt idx="10">
                  <c:v>1.5527950310559006E-2</c:v>
                </c:pt>
                <c:pt idx="11">
                  <c:v>1.409460105112279E-2</c:v>
                </c:pt>
                <c:pt idx="12">
                  <c:v>2.1619684663162924E-2</c:v>
                </c:pt>
                <c:pt idx="13">
                  <c:v>6.2947921643573823E-2</c:v>
                </c:pt>
                <c:pt idx="14">
                  <c:v>3.9058767319636888E-2</c:v>
                </c:pt>
                <c:pt idx="15">
                  <c:v>6.139512661251792E-2</c:v>
                </c:pt>
                <c:pt idx="16">
                  <c:v>9.2809364548494977E-2</c:v>
                </c:pt>
                <c:pt idx="17">
                  <c:v>4.300047778308648E-3</c:v>
                </c:pt>
                <c:pt idx="18">
                  <c:v>2.7830864787386528E-2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75-4B07-AFB8-7008022F15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75-4B07-AFB8-7008022F1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10.30'!$Y$44:$Y$60</c:f>
              <c:numCache>
                <c:formatCode>#,##0</c:formatCode>
                <c:ptCount val="17"/>
                <c:pt idx="0">
                  <c:v>17</c:v>
                </c:pt>
                <c:pt idx="1">
                  <c:v>108</c:v>
                </c:pt>
                <c:pt idx="2">
                  <c:v>354</c:v>
                </c:pt>
                <c:pt idx="3">
                  <c:v>472</c:v>
                </c:pt>
                <c:pt idx="4">
                  <c:v>507</c:v>
                </c:pt>
                <c:pt idx="5">
                  <c:v>398</c:v>
                </c:pt>
                <c:pt idx="6">
                  <c:v>299</c:v>
                </c:pt>
                <c:pt idx="7">
                  <c:v>399</c:v>
                </c:pt>
                <c:pt idx="8">
                  <c:v>430</c:v>
                </c:pt>
                <c:pt idx="9">
                  <c:v>423</c:v>
                </c:pt>
                <c:pt idx="10">
                  <c:v>418</c:v>
                </c:pt>
                <c:pt idx="11">
                  <c:v>333</c:v>
                </c:pt>
                <c:pt idx="12">
                  <c:v>191</c:v>
                </c:pt>
                <c:pt idx="13">
                  <c:v>92</c:v>
                </c:pt>
                <c:pt idx="14">
                  <c:v>43</c:v>
                </c:pt>
                <c:pt idx="15">
                  <c:v>14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13-4F5B-AAFC-D99EDCF14FCC}"/>
            </c:ext>
          </c:extLst>
        </c:ser>
        <c:ser>
          <c:idx val="1"/>
          <c:order val="1"/>
          <c:tx>
            <c:strRef>
              <c:f>'Table 10.30'!$S$62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10.30'!$Y$63:$Y$79</c:f>
              <c:numCache>
                <c:formatCode>#,##0</c:formatCode>
                <c:ptCount val="17"/>
                <c:pt idx="0">
                  <c:v>18</c:v>
                </c:pt>
                <c:pt idx="1">
                  <c:v>114</c:v>
                </c:pt>
                <c:pt idx="2">
                  <c:v>296</c:v>
                </c:pt>
                <c:pt idx="3">
                  <c:v>306</c:v>
                </c:pt>
                <c:pt idx="4">
                  <c:v>380</c:v>
                </c:pt>
                <c:pt idx="5">
                  <c:v>349</c:v>
                </c:pt>
                <c:pt idx="6">
                  <c:v>293</c:v>
                </c:pt>
                <c:pt idx="7">
                  <c:v>353</c:v>
                </c:pt>
                <c:pt idx="8">
                  <c:v>422</c:v>
                </c:pt>
                <c:pt idx="9">
                  <c:v>422</c:v>
                </c:pt>
                <c:pt idx="10">
                  <c:v>423</c:v>
                </c:pt>
                <c:pt idx="11">
                  <c:v>250</c:v>
                </c:pt>
                <c:pt idx="12">
                  <c:v>142</c:v>
                </c:pt>
                <c:pt idx="13">
                  <c:v>56</c:v>
                </c:pt>
                <c:pt idx="14">
                  <c:v>28</c:v>
                </c:pt>
                <c:pt idx="15">
                  <c:v>8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13-4F5B-AAFC-D99EDCF1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10.30'!$Y$83:$Y$90</c:f>
              <c:numCache>
                <c:formatCode>#,##0</c:formatCode>
                <c:ptCount val="8"/>
                <c:pt idx="0">
                  <c:v>263</c:v>
                </c:pt>
                <c:pt idx="1">
                  <c:v>186</c:v>
                </c:pt>
                <c:pt idx="2">
                  <c:v>455</c:v>
                </c:pt>
                <c:pt idx="3">
                  <c:v>126</c:v>
                </c:pt>
                <c:pt idx="4">
                  <c:v>83</c:v>
                </c:pt>
                <c:pt idx="5">
                  <c:v>110</c:v>
                </c:pt>
                <c:pt idx="6">
                  <c:v>314</c:v>
                </c:pt>
                <c:pt idx="7">
                  <c:v>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F-46A5-B8B1-09D3D1BDD613}"/>
            </c:ext>
          </c:extLst>
        </c:ser>
        <c:ser>
          <c:idx val="1"/>
          <c:order val="1"/>
          <c:tx>
            <c:strRef>
              <c:f>'Table 10.30'!$S$92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10.30'!$Y$93:$Y$100</c:f>
              <c:numCache>
                <c:formatCode>#,##0</c:formatCode>
                <c:ptCount val="8"/>
                <c:pt idx="0">
                  <c:v>139</c:v>
                </c:pt>
                <c:pt idx="1">
                  <c:v>413</c:v>
                </c:pt>
                <c:pt idx="2">
                  <c:v>68</c:v>
                </c:pt>
                <c:pt idx="3">
                  <c:v>460</c:v>
                </c:pt>
                <c:pt idx="4">
                  <c:v>369</c:v>
                </c:pt>
                <c:pt idx="5">
                  <c:v>258</c:v>
                </c:pt>
                <c:pt idx="6">
                  <c:v>13</c:v>
                </c:pt>
                <c:pt idx="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F-46A5-B8B1-09D3D1BDD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10.1'!$Y$44:$Y$60</c:f>
              <c:numCache>
                <c:formatCode>#,##0</c:formatCode>
                <c:ptCount val="17"/>
                <c:pt idx="0">
                  <c:v>3</c:v>
                </c:pt>
                <c:pt idx="1">
                  <c:v>33</c:v>
                </c:pt>
                <c:pt idx="2">
                  <c:v>338</c:v>
                </c:pt>
                <c:pt idx="3">
                  <c:v>1022</c:v>
                </c:pt>
                <c:pt idx="4">
                  <c:v>1744</c:v>
                </c:pt>
                <c:pt idx="5">
                  <c:v>1390</c:v>
                </c:pt>
                <c:pt idx="6">
                  <c:v>934</c:v>
                </c:pt>
                <c:pt idx="7">
                  <c:v>620</c:v>
                </c:pt>
                <c:pt idx="8">
                  <c:v>581</c:v>
                </c:pt>
                <c:pt idx="9">
                  <c:v>525</c:v>
                </c:pt>
                <c:pt idx="10">
                  <c:v>539</c:v>
                </c:pt>
                <c:pt idx="11">
                  <c:v>445</c:v>
                </c:pt>
                <c:pt idx="12">
                  <c:v>353</c:v>
                </c:pt>
                <c:pt idx="13">
                  <c:v>208</c:v>
                </c:pt>
                <c:pt idx="14">
                  <c:v>77</c:v>
                </c:pt>
                <c:pt idx="15">
                  <c:v>26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8-4811-BE6B-A5DC545DC96E}"/>
            </c:ext>
          </c:extLst>
        </c:ser>
        <c:ser>
          <c:idx val="1"/>
          <c:order val="1"/>
          <c:tx>
            <c:strRef>
              <c:f>'Table 10.1'!$S$62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10.1'!$Y$63:$Y$79</c:f>
              <c:numCache>
                <c:formatCode>#,##0</c:formatCode>
                <c:ptCount val="17"/>
                <c:pt idx="0">
                  <c:v>6</c:v>
                </c:pt>
                <c:pt idx="1">
                  <c:v>40</c:v>
                </c:pt>
                <c:pt idx="2">
                  <c:v>457</c:v>
                </c:pt>
                <c:pt idx="3">
                  <c:v>1201</c:v>
                </c:pt>
                <c:pt idx="4">
                  <c:v>1668</c:v>
                </c:pt>
                <c:pt idx="5">
                  <c:v>1181</c:v>
                </c:pt>
                <c:pt idx="6">
                  <c:v>766</c:v>
                </c:pt>
                <c:pt idx="7">
                  <c:v>462</c:v>
                </c:pt>
                <c:pt idx="8">
                  <c:v>396</c:v>
                </c:pt>
                <c:pt idx="9">
                  <c:v>519</c:v>
                </c:pt>
                <c:pt idx="10">
                  <c:v>491</c:v>
                </c:pt>
                <c:pt idx="11">
                  <c:v>421</c:v>
                </c:pt>
                <c:pt idx="12">
                  <c:v>306</c:v>
                </c:pt>
                <c:pt idx="13">
                  <c:v>131</c:v>
                </c:pt>
                <c:pt idx="14">
                  <c:v>43</c:v>
                </c:pt>
                <c:pt idx="15">
                  <c:v>18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8-4811-BE6B-A5DC545DC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10.3'!$T$8:$Y$8</c:f>
              <c:numCache>
                <c:formatCode>General</c:formatCode>
                <c:ptCount val="6"/>
                <c:pt idx="0">
                  <c:v>39535.5</c:v>
                </c:pt>
                <c:pt idx="1">
                  <c:v>39196.620000000003</c:v>
                </c:pt>
                <c:pt idx="2">
                  <c:v>40055.85</c:v>
                </c:pt>
                <c:pt idx="3">
                  <c:v>40599.230000000003</c:v>
                </c:pt>
                <c:pt idx="4">
                  <c:v>43286.7</c:v>
                </c:pt>
                <c:pt idx="5">
                  <c:v>43621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47-4504-A2BB-915B6CB5684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47-4504-A2BB-915B6CB56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10.30'!$T$8:$Y$8</c:f>
              <c:numCache>
                <c:formatCode>General</c:formatCode>
                <c:ptCount val="6"/>
                <c:pt idx="0">
                  <c:v>26646.01</c:v>
                </c:pt>
                <c:pt idx="1">
                  <c:v>28339.25</c:v>
                </c:pt>
                <c:pt idx="2">
                  <c:v>28877.14</c:v>
                </c:pt>
                <c:pt idx="3">
                  <c:v>29467.32</c:v>
                </c:pt>
                <c:pt idx="4">
                  <c:v>32088.5</c:v>
                </c:pt>
                <c:pt idx="5">
                  <c:v>32744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69-4E79-B1EF-F2FD45DE379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69-4E79-B1EF-F2FD45DE3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10.31'!$U$4:$Y$4</c:f>
              <c:numCache>
                <c:formatCode>#,##0</c:formatCode>
                <c:ptCount val="5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64-4137-A810-44769101FC16}"/>
            </c:ext>
          </c:extLst>
        </c:ser>
        <c:ser>
          <c:idx val="1"/>
          <c:order val="1"/>
          <c:tx>
            <c:strRef>
              <c:f>'Table 10.31'!$S$7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10.31'!$U$7:$Y$7</c:f>
              <c:numCache>
                <c:formatCode>#,##0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64-4137-A810-44769101FC16}"/>
            </c:ext>
          </c:extLst>
        </c:ser>
        <c:ser>
          <c:idx val="2"/>
          <c:order val="2"/>
          <c:tx>
            <c:strRef>
              <c:f>'Table 10.31'!$S$11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10.31'!$U$11:$Y$11</c:f>
              <c:numCache>
                <c:formatCode>#,##0</c:formatCode>
                <c:ptCount val="5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64-4137-A810-44769101FC16}"/>
            </c:ext>
          </c:extLst>
        </c:ser>
        <c:ser>
          <c:idx val="3"/>
          <c:order val="3"/>
          <c:tx>
            <c:strRef>
              <c:f>'Table 10.31'!$S$12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10.31'!$U$12:$Y$12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64-4137-A810-44769101F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10.31'!$AA$15:$AA$33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0.33333333333333331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0.27777777777777779</c:v>
                </c:pt>
                <c:pt idx="13">
                  <c:v>0</c:v>
                </c:pt>
                <c:pt idx="14">
                  <c:v>0.3888888888888889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EC-4100-B527-7CB6F3C8400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EC-4100-B527-7CB6F3C84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96-4F36-A18A-21265B5CD36B}"/>
            </c:ext>
          </c:extLst>
        </c:ser>
        <c:ser>
          <c:idx val="1"/>
          <c:order val="1"/>
          <c:tx>
            <c:strRef>
              <c:f>'Table 10.31'!$S$62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96-4F36-A18A-21265B5CD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10.31'!$Y$83:$Y$90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42-4DB8-AECA-E90549F4E9BD}"/>
            </c:ext>
          </c:extLst>
        </c:ser>
        <c:ser>
          <c:idx val="1"/>
          <c:order val="1"/>
          <c:tx>
            <c:strRef>
              <c:f>'Table 10.31'!$S$92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10.31'!$Y$93:$Y$100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42-4DB8-AECA-E90549F4E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10.31'!$U$8:$Y$8</c:f>
              <c:numCache>
                <c:formatCode>General</c:formatCode>
                <c:ptCount val="5"/>
                <c:pt idx="0">
                  <c:v>38116.43</c:v>
                </c:pt>
                <c:pt idx="1">
                  <c:v>38116.43</c:v>
                </c:pt>
                <c:pt idx="2">
                  <c:v>38116.43</c:v>
                </c:pt>
                <c:pt idx="3">
                  <c:v>38116.43</c:v>
                </c:pt>
                <c:pt idx="4">
                  <c:v>38116.43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D0-4010-8BB3-DB914DD2E71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D0-4010-8BB3-DB914DD2E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10.31'!$T$4:$Y$4</c:f>
              <c:numCache>
                <c:formatCode>#,##0</c:formatCode>
                <c:ptCount val="6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00-4A1D-A4C9-7851046DD116}"/>
            </c:ext>
          </c:extLst>
        </c:ser>
        <c:ser>
          <c:idx val="1"/>
          <c:order val="1"/>
          <c:tx>
            <c:strRef>
              <c:f>'Table 10.31'!$S$7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10.31'!$T$7:$Y$7</c:f>
              <c:numCache>
                <c:formatCode>#,##0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00-4A1D-A4C9-7851046DD116}"/>
            </c:ext>
          </c:extLst>
        </c:ser>
        <c:ser>
          <c:idx val="2"/>
          <c:order val="2"/>
          <c:tx>
            <c:strRef>
              <c:f>'Table 10.31'!$S$11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10.31'!$T$11:$Y$11</c:f>
              <c:numCache>
                <c:formatCode>#,##0</c:formatCode>
                <c:ptCount val="6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00-4A1D-A4C9-7851046DD116}"/>
            </c:ext>
          </c:extLst>
        </c:ser>
        <c:ser>
          <c:idx val="3"/>
          <c:order val="3"/>
          <c:tx>
            <c:strRef>
              <c:f>'Table 10.31'!$S$12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10.31'!$T$12:$Y$12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00-4A1D-A4C9-7851046DD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10.31'!$AA$15:$AA$33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0.33333333333333331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0.27777777777777779</c:v>
                </c:pt>
                <c:pt idx="13">
                  <c:v>0</c:v>
                </c:pt>
                <c:pt idx="14">
                  <c:v>0.3888888888888889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A-4E56-8776-259A14836D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6A-4E56-8776-259A14836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1B-4909-9EEA-8EFE3F392554}"/>
            </c:ext>
          </c:extLst>
        </c:ser>
        <c:ser>
          <c:idx val="1"/>
          <c:order val="1"/>
          <c:tx>
            <c:strRef>
              <c:f>'Table 10.31'!$S$62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1B-4909-9EEA-8EFE3F392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10.31'!$Y$83:$Y$90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8-42DD-A25E-25E41C58B808}"/>
            </c:ext>
          </c:extLst>
        </c:ser>
        <c:ser>
          <c:idx val="1"/>
          <c:order val="1"/>
          <c:tx>
            <c:strRef>
              <c:f>'Table 10.31'!$S$92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10.31'!$Y$93:$Y$100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58-42DD-A25E-25E41C58B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10.4'!$U$4:$Y$4</c:f>
              <c:numCache>
                <c:formatCode>#,##0</c:formatCode>
                <c:ptCount val="5"/>
                <c:pt idx="0">
                  <c:v>15002</c:v>
                </c:pt>
                <c:pt idx="1">
                  <c:v>15385</c:v>
                </c:pt>
                <c:pt idx="2">
                  <c:v>15440</c:v>
                </c:pt>
                <c:pt idx="3">
                  <c:v>15434</c:v>
                </c:pt>
                <c:pt idx="4">
                  <c:v>16298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94-4DD7-B330-FB8536C9ABD7}"/>
            </c:ext>
          </c:extLst>
        </c:ser>
        <c:ser>
          <c:idx val="1"/>
          <c:order val="1"/>
          <c:tx>
            <c:strRef>
              <c:f>'Table 10.4'!$S$7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10.4'!$U$7:$Y$7</c:f>
              <c:numCache>
                <c:formatCode>#,##0</c:formatCode>
                <c:ptCount val="5"/>
                <c:pt idx="0">
                  <c:v>10761</c:v>
                </c:pt>
                <c:pt idx="1">
                  <c:v>11078</c:v>
                </c:pt>
                <c:pt idx="2">
                  <c:v>11203</c:v>
                </c:pt>
                <c:pt idx="3">
                  <c:v>11418</c:v>
                </c:pt>
                <c:pt idx="4">
                  <c:v>11908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94-4DD7-B330-FB8536C9ABD7}"/>
            </c:ext>
          </c:extLst>
        </c:ser>
        <c:ser>
          <c:idx val="2"/>
          <c:order val="2"/>
          <c:tx>
            <c:strRef>
              <c:f>'Table 10.4'!$S$11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10.4'!$U$11:$Y$11</c:f>
              <c:numCache>
                <c:formatCode>#,##0</c:formatCode>
                <c:ptCount val="5"/>
                <c:pt idx="0">
                  <c:v>12324</c:v>
                </c:pt>
                <c:pt idx="1">
                  <c:v>12745</c:v>
                </c:pt>
                <c:pt idx="2">
                  <c:v>12776</c:v>
                </c:pt>
                <c:pt idx="3">
                  <c:v>12672</c:v>
                </c:pt>
                <c:pt idx="4">
                  <c:v>13354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94-4DD7-B330-FB8536C9ABD7}"/>
            </c:ext>
          </c:extLst>
        </c:ser>
        <c:ser>
          <c:idx val="3"/>
          <c:order val="3"/>
          <c:tx>
            <c:strRef>
              <c:f>'Table 10.4'!$S$12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10.4'!$U$12:$Y$12</c:f>
              <c:numCache>
                <c:formatCode>#,##0</c:formatCode>
                <c:ptCount val="5"/>
                <c:pt idx="0">
                  <c:v>2681</c:v>
                </c:pt>
                <c:pt idx="1">
                  <c:v>2640</c:v>
                </c:pt>
                <c:pt idx="2">
                  <c:v>2662</c:v>
                </c:pt>
                <c:pt idx="3">
                  <c:v>2764</c:v>
                </c:pt>
                <c:pt idx="4">
                  <c:v>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94-4DD7-B330-FB8536C9A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10.31'!$T$8:$Y$8</c:f>
              <c:numCache>
                <c:formatCode>General</c:formatCode>
                <c:ptCount val="6"/>
                <c:pt idx="0">
                  <c:v>38116.43</c:v>
                </c:pt>
                <c:pt idx="1">
                  <c:v>38116.43</c:v>
                </c:pt>
                <c:pt idx="2">
                  <c:v>38116.43</c:v>
                </c:pt>
                <c:pt idx="3">
                  <c:v>38116.43</c:v>
                </c:pt>
                <c:pt idx="4">
                  <c:v>38116.43</c:v>
                </c:pt>
                <c:pt idx="5">
                  <c:v>38116.43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9A-4452-B6F4-C5DD9D8FFBF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9A-4452-B6F4-C5DD9D8FF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10.32'!$U$4:$Y$4</c:f>
              <c:numCache>
                <c:formatCode>#,##0</c:formatCode>
                <c:ptCount val="5"/>
                <c:pt idx="0">
                  <c:v>66921</c:v>
                </c:pt>
                <c:pt idx="1">
                  <c:v>66681</c:v>
                </c:pt>
                <c:pt idx="2">
                  <c:v>66089</c:v>
                </c:pt>
                <c:pt idx="3">
                  <c:v>65692</c:v>
                </c:pt>
                <c:pt idx="4">
                  <c:v>67908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12-4029-8791-26ED3DAD0F97}"/>
            </c:ext>
          </c:extLst>
        </c:ser>
        <c:ser>
          <c:idx val="1"/>
          <c:order val="1"/>
          <c:tx>
            <c:strRef>
              <c:f>'Table 10.32'!$S$7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10.32'!$U$7:$Y$7</c:f>
              <c:numCache>
                <c:formatCode>#,##0</c:formatCode>
                <c:ptCount val="5"/>
                <c:pt idx="0">
                  <c:v>48620</c:v>
                </c:pt>
                <c:pt idx="1">
                  <c:v>48517</c:v>
                </c:pt>
                <c:pt idx="2">
                  <c:v>48175</c:v>
                </c:pt>
                <c:pt idx="3">
                  <c:v>48243</c:v>
                </c:pt>
                <c:pt idx="4">
                  <c:v>49049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12-4029-8791-26ED3DAD0F97}"/>
            </c:ext>
          </c:extLst>
        </c:ser>
        <c:ser>
          <c:idx val="2"/>
          <c:order val="2"/>
          <c:tx>
            <c:strRef>
              <c:f>'Table 10.32'!$S$11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10.32'!$U$11:$Y$11</c:f>
              <c:numCache>
                <c:formatCode>#,##0</c:formatCode>
                <c:ptCount val="5"/>
                <c:pt idx="0">
                  <c:v>60876</c:v>
                </c:pt>
                <c:pt idx="1">
                  <c:v>60797</c:v>
                </c:pt>
                <c:pt idx="2">
                  <c:v>60363</c:v>
                </c:pt>
                <c:pt idx="3">
                  <c:v>59821</c:v>
                </c:pt>
                <c:pt idx="4">
                  <c:v>61794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12-4029-8791-26ED3DAD0F97}"/>
            </c:ext>
          </c:extLst>
        </c:ser>
        <c:ser>
          <c:idx val="3"/>
          <c:order val="3"/>
          <c:tx>
            <c:strRef>
              <c:f>'Table 10.32'!$S$12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10.32'!$U$12:$Y$12</c:f>
              <c:numCache>
                <c:formatCode>#,##0</c:formatCode>
                <c:ptCount val="5"/>
                <c:pt idx="0">
                  <c:v>6047</c:v>
                </c:pt>
                <c:pt idx="1">
                  <c:v>5882</c:v>
                </c:pt>
                <c:pt idx="2">
                  <c:v>5727</c:v>
                </c:pt>
                <c:pt idx="3">
                  <c:v>5868</c:v>
                </c:pt>
                <c:pt idx="4">
                  <c:v>6114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12-4029-8791-26ED3DAD0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10.32'!$AA$15:$AA$33</c:f>
              <c:numCache>
                <c:formatCode>0.0%</c:formatCode>
                <c:ptCount val="19"/>
                <c:pt idx="0">
                  <c:v>5.8755963951228132E-3</c:v>
                </c:pt>
                <c:pt idx="1">
                  <c:v>6.552983448194616E-3</c:v>
                </c:pt>
                <c:pt idx="2">
                  <c:v>5.2188254697531952E-2</c:v>
                </c:pt>
                <c:pt idx="3">
                  <c:v>7.4070801672851509E-3</c:v>
                </c:pt>
                <c:pt idx="4">
                  <c:v>6.2393237910113683E-2</c:v>
                </c:pt>
                <c:pt idx="5">
                  <c:v>3.0600223832243624E-2</c:v>
                </c:pt>
                <c:pt idx="6">
                  <c:v>9.5879719620663245E-2</c:v>
                </c:pt>
                <c:pt idx="7">
                  <c:v>7.4880720975437354E-2</c:v>
                </c:pt>
                <c:pt idx="8">
                  <c:v>2.9068740060081286E-2</c:v>
                </c:pt>
                <c:pt idx="9">
                  <c:v>1.242857984331743E-2</c:v>
                </c:pt>
                <c:pt idx="10">
                  <c:v>3.9244271661659891E-2</c:v>
                </c:pt>
                <c:pt idx="11">
                  <c:v>1.4578547446545326E-2</c:v>
                </c:pt>
                <c:pt idx="12">
                  <c:v>5.6974141485539261E-2</c:v>
                </c:pt>
                <c:pt idx="13">
                  <c:v>8.4967897744006593E-2</c:v>
                </c:pt>
                <c:pt idx="14">
                  <c:v>6.5942157035989865E-2</c:v>
                </c:pt>
                <c:pt idx="15">
                  <c:v>9.2772574659833892E-2</c:v>
                </c:pt>
                <c:pt idx="16">
                  <c:v>0.14630087765800789</c:v>
                </c:pt>
                <c:pt idx="17">
                  <c:v>2.1970901808328915E-2</c:v>
                </c:pt>
                <c:pt idx="18">
                  <c:v>3.1719385050362252E-2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B6-4E1B-A47C-C4C386C237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B6-4E1B-A47C-C4C386C23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10.32'!$Y$44:$Y$60</c:f>
              <c:numCache>
                <c:formatCode>#,##0</c:formatCode>
                <c:ptCount val="17"/>
                <c:pt idx="0">
                  <c:v>15</c:v>
                </c:pt>
                <c:pt idx="1">
                  <c:v>437</c:v>
                </c:pt>
                <c:pt idx="2">
                  <c:v>1638</c:v>
                </c:pt>
                <c:pt idx="3">
                  <c:v>3350</c:v>
                </c:pt>
                <c:pt idx="4">
                  <c:v>4464</c:v>
                </c:pt>
                <c:pt idx="5">
                  <c:v>4495</c:v>
                </c:pt>
                <c:pt idx="6">
                  <c:v>3866</c:v>
                </c:pt>
                <c:pt idx="7">
                  <c:v>3432</c:v>
                </c:pt>
                <c:pt idx="8">
                  <c:v>2997</c:v>
                </c:pt>
                <c:pt idx="9">
                  <c:v>2867</c:v>
                </c:pt>
                <c:pt idx="10">
                  <c:v>2735</c:v>
                </c:pt>
                <c:pt idx="11">
                  <c:v>1987</c:v>
                </c:pt>
                <c:pt idx="12">
                  <c:v>932</c:v>
                </c:pt>
                <c:pt idx="13">
                  <c:v>363</c:v>
                </c:pt>
                <c:pt idx="14">
                  <c:v>119</c:v>
                </c:pt>
                <c:pt idx="15">
                  <c:v>59</c:v>
                </c:pt>
                <c:pt idx="1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F-46EF-A593-0AFF09CE40B6}"/>
            </c:ext>
          </c:extLst>
        </c:ser>
        <c:ser>
          <c:idx val="1"/>
          <c:order val="1"/>
          <c:tx>
            <c:strRef>
              <c:f>'Table 10.32'!$S$62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10.32'!$Y$63:$Y$79</c:f>
              <c:numCache>
                <c:formatCode>#,##0</c:formatCode>
                <c:ptCount val="17"/>
                <c:pt idx="0">
                  <c:v>14</c:v>
                </c:pt>
                <c:pt idx="1">
                  <c:v>582</c:v>
                </c:pt>
                <c:pt idx="2">
                  <c:v>1987</c:v>
                </c:pt>
                <c:pt idx="3">
                  <c:v>3670</c:v>
                </c:pt>
                <c:pt idx="4">
                  <c:v>4472</c:v>
                </c:pt>
                <c:pt idx="5">
                  <c:v>4163</c:v>
                </c:pt>
                <c:pt idx="6">
                  <c:v>3566</c:v>
                </c:pt>
                <c:pt idx="7">
                  <c:v>3099</c:v>
                </c:pt>
                <c:pt idx="8">
                  <c:v>3147</c:v>
                </c:pt>
                <c:pt idx="9">
                  <c:v>3100</c:v>
                </c:pt>
                <c:pt idx="10">
                  <c:v>2921</c:v>
                </c:pt>
                <c:pt idx="11">
                  <c:v>2025</c:v>
                </c:pt>
                <c:pt idx="12">
                  <c:v>844</c:v>
                </c:pt>
                <c:pt idx="13">
                  <c:v>227</c:v>
                </c:pt>
                <c:pt idx="14">
                  <c:v>132</c:v>
                </c:pt>
                <c:pt idx="15">
                  <c:v>50</c:v>
                </c:pt>
                <c:pt idx="16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F-46EF-A593-0AFF09CE4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10.32'!$Y$83:$Y$90</c:f>
              <c:numCache>
                <c:formatCode>#,##0</c:formatCode>
                <c:ptCount val="8"/>
                <c:pt idx="0">
                  <c:v>2681</c:v>
                </c:pt>
                <c:pt idx="1">
                  <c:v>4098</c:v>
                </c:pt>
                <c:pt idx="2">
                  <c:v>4307</c:v>
                </c:pt>
                <c:pt idx="3">
                  <c:v>1947</c:v>
                </c:pt>
                <c:pt idx="4">
                  <c:v>1599</c:v>
                </c:pt>
                <c:pt idx="5">
                  <c:v>1535</c:v>
                </c:pt>
                <c:pt idx="6">
                  <c:v>1470</c:v>
                </c:pt>
                <c:pt idx="7">
                  <c:v>2304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03-4C3F-B477-44783E481D1C}"/>
            </c:ext>
          </c:extLst>
        </c:ser>
        <c:ser>
          <c:idx val="1"/>
          <c:order val="1"/>
          <c:tx>
            <c:strRef>
              <c:f>'Table 10.32'!$S$92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10.32'!$Y$93:$Y$100</c:f>
              <c:numCache>
                <c:formatCode>#,##0</c:formatCode>
                <c:ptCount val="8"/>
                <c:pt idx="0">
                  <c:v>1997</c:v>
                </c:pt>
                <c:pt idx="1">
                  <c:v>5597</c:v>
                </c:pt>
                <c:pt idx="2">
                  <c:v>809</c:v>
                </c:pt>
                <c:pt idx="3">
                  <c:v>3972</c:v>
                </c:pt>
                <c:pt idx="4">
                  <c:v>4852</c:v>
                </c:pt>
                <c:pt idx="5">
                  <c:v>2456</c:v>
                </c:pt>
                <c:pt idx="6">
                  <c:v>109</c:v>
                </c:pt>
                <c:pt idx="7">
                  <c:v>1110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03-4C3F-B477-44783E481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10.32'!$U$8:$Y$8</c:f>
              <c:numCache>
                <c:formatCode>General</c:formatCode>
                <c:ptCount val="5"/>
                <c:pt idx="0">
                  <c:v>40013</c:v>
                </c:pt>
                <c:pt idx="1">
                  <c:v>40195.08</c:v>
                </c:pt>
                <c:pt idx="2">
                  <c:v>41096</c:v>
                </c:pt>
                <c:pt idx="3">
                  <c:v>43055.45</c:v>
                </c:pt>
                <c:pt idx="4">
                  <c:v>43181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03-4769-9411-54C20A99AB8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03-4769-9411-54C20A99A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10.32'!$T$4:$Y$4</c:f>
              <c:numCache>
                <c:formatCode>#,##0</c:formatCode>
                <c:ptCount val="6"/>
                <c:pt idx="0">
                  <c:v>65516</c:v>
                </c:pt>
                <c:pt idx="1">
                  <c:v>66921</c:v>
                </c:pt>
                <c:pt idx="2">
                  <c:v>66681</c:v>
                </c:pt>
                <c:pt idx="3">
                  <c:v>66089</c:v>
                </c:pt>
                <c:pt idx="4">
                  <c:v>65692</c:v>
                </c:pt>
                <c:pt idx="5">
                  <c:v>67908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13-4413-A471-66668D8E1E3A}"/>
            </c:ext>
          </c:extLst>
        </c:ser>
        <c:ser>
          <c:idx val="1"/>
          <c:order val="1"/>
          <c:tx>
            <c:strRef>
              <c:f>'Table 10.32'!$S$7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10.32'!$T$7:$Y$7</c:f>
              <c:numCache>
                <c:formatCode>#,##0</c:formatCode>
                <c:ptCount val="6"/>
                <c:pt idx="0">
                  <c:v>47967</c:v>
                </c:pt>
                <c:pt idx="1">
                  <c:v>48620</c:v>
                </c:pt>
                <c:pt idx="2">
                  <c:v>48517</c:v>
                </c:pt>
                <c:pt idx="3">
                  <c:v>48175</c:v>
                </c:pt>
                <c:pt idx="4">
                  <c:v>48243</c:v>
                </c:pt>
                <c:pt idx="5">
                  <c:v>49049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13-4413-A471-66668D8E1E3A}"/>
            </c:ext>
          </c:extLst>
        </c:ser>
        <c:ser>
          <c:idx val="2"/>
          <c:order val="2"/>
          <c:tx>
            <c:strRef>
              <c:f>'Table 10.32'!$S$11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10.32'!$T$11:$Y$11</c:f>
              <c:numCache>
                <c:formatCode>#,##0</c:formatCode>
                <c:ptCount val="6"/>
                <c:pt idx="0">
                  <c:v>59408</c:v>
                </c:pt>
                <c:pt idx="1">
                  <c:v>60876</c:v>
                </c:pt>
                <c:pt idx="2">
                  <c:v>60797</c:v>
                </c:pt>
                <c:pt idx="3">
                  <c:v>60363</c:v>
                </c:pt>
                <c:pt idx="4">
                  <c:v>59821</c:v>
                </c:pt>
                <c:pt idx="5">
                  <c:v>61794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13-4413-A471-66668D8E1E3A}"/>
            </c:ext>
          </c:extLst>
        </c:ser>
        <c:ser>
          <c:idx val="3"/>
          <c:order val="3"/>
          <c:tx>
            <c:strRef>
              <c:f>'Table 10.32'!$S$12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10.32'!$T$12:$Y$12</c:f>
              <c:numCache>
                <c:formatCode>#,##0</c:formatCode>
                <c:ptCount val="6"/>
                <c:pt idx="0">
                  <c:v>6108</c:v>
                </c:pt>
                <c:pt idx="1">
                  <c:v>6047</c:v>
                </c:pt>
                <c:pt idx="2">
                  <c:v>5882</c:v>
                </c:pt>
                <c:pt idx="3">
                  <c:v>5727</c:v>
                </c:pt>
                <c:pt idx="4">
                  <c:v>5868</c:v>
                </c:pt>
                <c:pt idx="5">
                  <c:v>6114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13-4413-A471-66668D8E1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10.32'!$AA$15:$AA$33</c:f>
              <c:numCache>
                <c:formatCode>0.0%</c:formatCode>
                <c:ptCount val="19"/>
                <c:pt idx="0">
                  <c:v>5.8755963951228132E-3</c:v>
                </c:pt>
                <c:pt idx="1">
                  <c:v>6.552983448194616E-3</c:v>
                </c:pt>
                <c:pt idx="2">
                  <c:v>5.2188254697531952E-2</c:v>
                </c:pt>
                <c:pt idx="3">
                  <c:v>7.4070801672851509E-3</c:v>
                </c:pt>
                <c:pt idx="4">
                  <c:v>6.2393237910113683E-2</c:v>
                </c:pt>
                <c:pt idx="5">
                  <c:v>3.0600223832243624E-2</c:v>
                </c:pt>
                <c:pt idx="6">
                  <c:v>9.5879719620663245E-2</c:v>
                </c:pt>
                <c:pt idx="7">
                  <c:v>7.4880720975437354E-2</c:v>
                </c:pt>
                <c:pt idx="8">
                  <c:v>2.9068740060081286E-2</c:v>
                </c:pt>
                <c:pt idx="9">
                  <c:v>1.242857984331743E-2</c:v>
                </c:pt>
                <c:pt idx="10">
                  <c:v>3.9244271661659891E-2</c:v>
                </c:pt>
                <c:pt idx="11">
                  <c:v>1.4578547446545326E-2</c:v>
                </c:pt>
                <c:pt idx="12">
                  <c:v>5.6974141485539261E-2</c:v>
                </c:pt>
                <c:pt idx="13">
                  <c:v>8.4967897744006593E-2</c:v>
                </c:pt>
                <c:pt idx="14">
                  <c:v>6.5942157035989865E-2</c:v>
                </c:pt>
                <c:pt idx="15">
                  <c:v>9.2772574659833892E-2</c:v>
                </c:pt>
                <c:pt idx="16">
                  <c:v>0.14630087765800789</c:v>
                </c:pt>
                <c:pt idx="17">
                  <c:v>2.1970901808328915E-2</c:v>
                </c:pt>
                <c:pt idx="18">
                  <c:v>3.1719385050362252E-2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8D-467B-971B-EADAA055955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8D-467B-971B-EADAA0559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10.32'!$Y$44:$Y$60</c:f>
              <c:numCache>
                <c:formatCode>#,##0</c:formatCode>
                <c:ptCount val="17"/>
                <c:pt idx="0">
                  <c:v>15</c:v>
                </c:pt>
                <c:pt idx="1">
                  <c:v>437</c:v>
                </c:pt>
                <c:pt idx="2">
                  <c:v>1638</c:v>
                </c:pt>
                <c:pt idx="3">
                  <c:v>3350</c:v>
                </c:pt>
                <c:pt idx="4">
                  <c:v>4464</c:v>
                </c:pt>
                <c:pt idx="5">
                  <c:v>4495</c:v>
                </c:pt>
                <c:pt idx="6">
                  <c:v>3866</c:v>
                </c:pt>
                <c:pt idx="7">
                  <c:v>3432</c:v>
                </c:pt>
                <c:pt idx="8">
                  <c:v>2997</c:v>
                </c:pt>
                <c:pt idx="9">
                  <c:v>2867</c:v>
                </c:pt>
                <c:pt idx="10">
                  <c:v>2735</c:v>
                </c:pt>
                <c:pt idx="11">
                  <c:v>1987</c:v>
                </c:pt>
                <c:pt idx="12">
                  <c:v>932</c:v>
                </c:pt>
                <c:pt idx="13">
                  <c:v>363</c:v>
                </c:pt>
                <c:pt idx="14">
                  <c:v>119</c:v>
                </c:pt>
                <c:pt idx="15">
                  <c:v>59</c:v>
                </c:pt>
                <c:pt idx="1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1-4BD3-96E7-3933882F1988}"/>
            </c:ext>
          </c:extLst>
        </c:ser>
        <c:ser>
          <c:idx val="1"/>
          <c:order val="1"/>
          <c:tx>
            <c:strRef>
              <c:f>'Table 10.32'!$S$62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10.32'!$Y$63:$Y$79</c:f>
              <c:numCache>
                <c:formatCode>#,##0</c:formatCode>
                <c:ptCount val="17"/>
                <c:pt idx="0">
                  <c:v>14</c:v>
                </c:pt>
                <c:pt idx="1">
                  <c:v>582</c:v>
                </c:pt>
                <c:pt idx="2">
                  <c:v>1987</c:v>
                </c:pt>
                <c:pt idx="3">
                  <c:v>3670</c:v>
                </c:pt>
                <c:pt idx="4">
                  <c:v>4472</c:v>
                </c:pt>
                <c:pt idx="5">
                  <c:v>4163</c:v>
                </c:pt>
                <c:pt idx="6">
                  <c:v>3566</c:v>
                </c:pt>
                <c:pt idx="7">
                  <c:v>3099</c:v>
                </c:pt>
                <c:pt idx="8">
                  <c:v>3147</c:v>
                </c:pt>
                <c:pt idx="9">
                  <c:v>3100</c:v>
                </c:pt>
                <c:pt idx="10">
                  <c:v>2921</c:v>
                </c:pt>
                <c:pt idx="11">
                  <c:v>2025</c:v>
                </c:pt>
                <c:pt idx="12">
                  <c:v>844</c:v>
                </c:pt>
                <c:pt idx="13">
                  <c:v>227</c:v>
                </c:pt>
                <c:pt idx="14">
                  <c:v>132</c:v>
                </c:pt>
                <c:pt idx="15">
                  <c:v>50</c:v>
                </c:pt>
                <c:pt idx="16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71-4BD3-96E7-3933882F1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10.32'!$Y$83:$Y$90</c:f>
              <c:numCache>
                <c:formatCode>#,##0</c:formatCode>
                <c:ptCount val="8"/>
                <c:pt idx="0">
                  <c:v>2681</c:v>
                </c:pt>
                <c:pt idx="1">
                  <c:v>4098</c:v>
                </c:pt>
                <c:pt idx="2">
                  <c:v>4307</c:v>
                </c:pt>
                <c:pt idx="3">
                  <c:v>1947</c:v>
                </c:pt>
                <c:pt idx="4">
                  <c:v>1599</c:v>
                </c:pt>
                <c:pt idx="5">
                  <c:v>1535</c:v>
                </c:pt>
                <c:pt idx="6">
                  <c:v>1470</c:v>
                </c:pt>
                <c:pt idx="7">
                  <c:v>2304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75-449F-9E58-D7422FA6C710}"/>
            </c:ext>
          </c:extLst>
        </c:ser>
        <c:ser>
          <c:idx val="1"/>
          <c:order val="1"/>
          <c:tx>
            <c:strRef>
              <c:f>'Table 10.32'!$S$92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10.32'!$Y$93:$Y$100</c:f>
              <c:numCache>
                <c:formatCode>#,##0</c:formatCode>
                <c:ptCount val="8"/>
                <c:pt idx="0">
                  <c:v>1997</c:v>
                </c:pt>
                <c:pt idx="1">
                  <c:v>5597</c:v>
                </c:pt>
                <c:pt idx="2">
                  <c:v>809</c:v>
                </c:pt>
                <c:pt idx="3">
                  <c:v>3972</c:v>
                </c:pt>
                <c:pt idx="4">
                  <c:v>4852</c:v>
                </c:pt>
                <c:pt idx="5">
                  <c:v>2456</c:v>
                </c:pt>
                <c:pt idx="6">
                  <c:v>109</c:v>
                </c:pt>
                <c:pt idx="7">
                  <c:v>1110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75-449F-9E58-D7422FA6C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10.4'!$AA$15:$AA$33</c:f>
              <c:numCache>
                <c:formatCode>0.0%</c:formatCode>
                <c:ptCount val="19"/>
                <c:pt idx="0">
                  <c:v>6.0068720088354399E-2</c:v>
                </c:pt>
                <c:pt idx="1">
                  <c:v>1.5707448766719843E-2</c:v>
                </c:pt>
                <c:pt idx="2">
                  <c:v>5.7123573444594428E-2</c:v>
                </c:pt>
                <c:pt idx="3">
                  <c:v>7.8537243833599214E-3</c:v>
                </c:pt>
                <c:pt idx="4">
                  <c:v>6.8290587802184319E-2</c:v>
                </c:pt>
                <c:pt idx="5">
                  <c:v>2.1229598723769786E-2</c:v>
                </c:pt>
                <c:pt idx="6">
                  <c:v>8.4059393790649153E-2</c:v>
                </c:pt>
                <c:pt idx="7">
                  <c:v>7.2769664989569272E-2</c:v>
                </c:pt>
                <c:pt idx="8">
                  <c:v>3.1660326420419681E-2</c:v>
                </c:pt>
                <c:pt idx="9">
                  <c:v>5.03129218308995E-3</c:v>
                </c:pt>
                <c:pt idx="10">
                  <c:v>3.0494539207264696E-2</c:v>
                </c:pt>
                <c:pt idx="11">
                  <c:v>1.6382378205914837E-2</c:v>
                </c:pt>
                <c:pt idx="12">
                  <c:v>3.9820836912504605E-2</c:v>
                </c:pt>
                <c:pt idx="13">
                  <c:v>6.1909436740704378E-2</c:v>
                </c:pt>
                <c:pt idx="14">
                  <c:v>4.914713461774451E-2</c:v>
                </c:pt>
                <c:pt idx="15">
                  <c:v>7.3444594428764262E-2</c:v>
                </c:pt>
                <c:pt idx="16">
                  <c:v>0.12001472573321879</c:v>
                </c:pt>
                <c:pt idx="17">
                  <c:v>1.5462019879739846E-2</c:v>
                </c:pt>
                <c:pt idx="18">
                  <c:v>3.4360044177199657E-2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18-42CE-8108-2A4E6476E57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18-42CE-8108-2A4E6476E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10.32'!$T$8:$Y$8</c:f>
              <c:numCache>
                <c:formatCode>General</c:formatCode>
                <c:ptCount val="6"/>
                <c:pt idx="0">
                  <c:v>38607.919999999998</c:v>
                </c:pt>
                <c:pt idx="1">
                  <c:v>40013</c:v>
                </c:pt>
                <c:pt idx="2">
                  <c:v>40195.08</c:v>
                </c:pt>
                <c:pt idx="3">
                  <c:v>41096</c:v>
                </c:pt>
                <c:pt idx="4">
                  <c:v>43055.45</c:v>
                </c:pt>
                <c:pt idx="5">
                  <c:v>43181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B-4686-891B-AC869D4841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B-4686-891B-AC869D484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10.33'!$U$4:$Y$4</c:f>
              <c:numCache>
                <c:formatCode>#,##0</c:formatCode>
                <c:ptCount val="5"/>
                <c:pt idx="0">
                  <c:v>4636</c:v>
                </c:pt>
                <c:pt idx="1">
                  <c:v>4933</c:v>
                </c:pt>
                <c:pt idx="2">
                  <c:v>4846</c:v>
                </c:pt>
                <c:pt idx="3">
                  <c:v>4900</c:v>
                </c:pt>
                <c:pt idx="4">
                  <c:v>5314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D7-4FE3-A7EA-70C8B6DC7137}"/>
            </c:ext>
          </c:extLst>
        </c:ser>
        <c:ser>
          <c:idx val="1"/>
          <c:order val="1"/>
          <c:tx>
            <c:strRef>
              <c:f>'Table 10.33'!$S$7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10.33'!$U$7:$Y$7</c:f>
              <c:numCache>
                <c:formatCode>#,##0</c:formatCode>
                <c:ptCount val="5"/>
                <c:pt idx="0">
                  <c:v>3217</c:v>
                </c:pt>
                <c:pt idx="1">
                  <c:v>3338</c:v>
                </c:pt>
                <c:pt idx="2">
                  <c:v>3378</c:v>
                </c:pt>
                <c:pt idx="3">
                  <c:v>3379</c:v>
                </c:pt>
                <c:pt idx="4">
                  <c:v>3643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D7-4FE3-A7EA-70C8B6DC7137}"/>
            </c:ext>
          </c:extLst>
        </c:ser>
        <c:ser>
          <c:idx val="2"/>
          <c:order val="2"/>
          <c:tx>
            <c:strRef>
              <c:f>'Table 10.33'!$S$11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10.33'!$U$11:$Y$11</c:f>
              <c:numCache>
                <c:formatCode>#,##0</c:formatCode>
                <c:ptCount val="5"/>
                <c:pt idx="0">
                  <c:v>3753</c:v>
                </c:pt>
                <c:pt idx="1">
                  <c:v>4079</c:v>
                </c:pt>
                <c:pt idx="2">
                  <c:v>3980</c:v>
                </c:pt>
                <c:pt idx="3">
                  <c:v>4049</c:v>
                </c:pt>
                <c:pt idx="4">
                  <c:v>4392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D7-4FE3-A7EA-70C8B6DC7137}"/>
            </c:ext>
          </c:extLst>
        </c:ser>
        <c:ser>
          <c:idx val="3"/>
          <c:order val="3"/>
          <c:tx>
            <c:strRef>
              <c:f>'Table 10.33'!$S$12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10.33'!$U$12:$Y$12</c:f>
              <c:numCache>
                <c:formatCode>#,##0</c:formatCode>
                <c:ptCount val="5"/>
                <c:pt idx="0">
                  <c:v>884</c:v>
                </c:pt>
                <c:pt idx="1">
                  <c:v>858</c:v>
                </c:pt>
                <c:pt idx="2">
                  <c:v>868</c:v>
                </c:pt>
                <c:pt idx="3">
                  <c:v>852</c:v>
                </c:pt>
                <c:pt idx="4">
                  <c:v>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D7-4FE3-A7EA-70C8B6DC7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10.33'!$AA$15:$AA$33</c:f>
              <c:numCache>
                <c:formatCode>0.0%</c:formatCode>
                <c:ptCount val="19"/>
                <c:pt idx="0">
                  <c:v>0.12739932254422281</c:v>
                </c:pt>
                <c:pt idx="1">
                  <c:v>1.0914565299209636E-2</c:v>
                </c:pt>
                <c:pt idx="2">
                  <c:v>7.2826496048174635E-2</c:v>
                </c:pt>
                <c:pt idx="3">
                  <c:v>8.0918328942416254E-3</c:v>
                </c:pt>
                <c:pt idx="4">
                  <c:v>6.1347384267971393E-2</c:v>
                </c:pt>
                <c:pt idx="5">
                  <c:v>3.0485509973654498E-2</c:v>
                </c:pt>
                <c:pt idx="6">
                  <c:v>7.2450131727512232E-2</c:v>
                </c:pt>
                <c:pt idx="7">
                  <c:v>5.6266465939028981E-2</c:v>
                </c:pt>
                <c:pt idx="8">
                  <c:v>5.3631915694392171E-2</c:v>
                </c:pt>
                <c:pt idx="9">
                  <c:v>1.3172751223184042E-3</c:v>
                </c:pt>
                <c:pt idx="10">
                  <c:v>2.502822732404968E-2</c:v>
                </c:pt>
                <c:pt idx="11">
                  <c:v>2.803914188934889E-2</c:v>
                </c:pt>
                <c:pt idx="12">
                  <c:v>2.9356417011667295E-2</c:v>
                </c:pt>
                <c:pt idx="13">
                  <c:v>6.5111027474595407E-2</c:v>
                </c:pt>
                <c:pt idx="14">
                  <c:v>5.7019194580353781E-2</c:v>
                </c:pt>
                <c:pt idx="15">
                  <c:v>4.4410989838163342E-2</c:v>
                </c:pt>
                <c:pt idx="16">
                  <c:v>7.9412871659766654E-2</c:v>
                </c:pt>
                <c:pt idx="17">
                  <c:v>9.0327436958976288E-3</c:v>
                </c:pt>
                <c:pt idx="18">
                  <c:v>2.6345502446368085E-2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0-4D6E-A01D-7445C61FBD1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40-4D6E-A01D-7445C61FB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10.33'!$Y$44:$Y$60</c:f>
              <c:numCache>
                <c:formatCode>#,##0</c:formatCode>
                <c:ptCount val="17"/>
                <c:pt idx="0">
                  <c:v>10</c:v>
                </c:pt>
                <c:pt idx="1">
                  <c:v>46</c:v>
                </c:pt>
                <c:pt idx="2">
                  <c:v>145</c:v>
                </c:pt>
                <c:pt idx="3">
                  <c:v>210</c:v>
                </c:pt>
                <c:pt idx="4">
                  <c:v>236</c:v>
                </c:pt>
                <c:pt idx="5">
                  <c:v>203</c:v>
                </c:pt>
                <c:pt idx="6">
                  <c:v>216</c:v>
                </c:pt>
                <c:pt idx="7">
                  <c:v>229</c:v>
                </c:pt>
                <c:pt idx="8">
                  <c:v>314</c:v>
                </c:pt>
                <c:pt idx="9">
                  <c:v>387</c:v>
                </c:pt>
                <c:pt idx="10">
                  <c:v>337</c:v>
                </c:pt>
                <c:pt idx="11">
                  <c:v>256</c:v>
                </c:pt>
                <c:pt idx="12">
                  <c:v>161</c:v>
                </c:pt>
                <c:pt idx="13">
                  <c:v>44</c:v>
                </c:pt>
                <c:pt idx="14">
                  <c:v>25</c:v>
                </c:pt>
                <c:pt idx="15">
                  <c:v>19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3D-4D15-AC85-270783EE71FF}"/>
            </c:ext>
          </c:extLst>
        </c:ser>
        <c:ser>
          <c:idx val="1"/>
          <c:order val="1"/>
          <c:tx>
            <c:strRef>
              <c:f>'Table 10.33'!$S$62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10.33'!$Y$63:$Y$79</c:f>
              <c:numCache>
                <c:formatCode>#,##0</c:formatCode>
                <c:ptCount val="17"/>
                <c:pt idx="0">
                  <c:v>4</c:v>
                </c:pt>
                <c:pt idx="1">
                  <c:v>51</c:v>
                </c:pt>
                <c:pt idx="2">
                  <c:v>155</c:v>
                </c:pt>
                <c:pt idx="3">
                  <c:v>178</c:v>
                </c:pt>
                <c:pt idx="4">
                  <c:v>200</c:v>
                </c:pt>
                <c:pt idx="5">
                  <c:v>152</c:v>
                </c:pt>
                <c:pt idx="6">
                  <c:v>184</c:v>
                </c:pt>
                <c:pt idx="7">
                  <c:v>233</c:v>
                </c:pt>
                <c:pt idx="8">
                  <c:v>290</c:v>
                </c:pt>
                <c:pt idx="9">
                  <c:v>318</c:v>
                </c:pt>
                <c:pt idx="10">
                  <c:v>324</c:v>
                </c:pt>
                <c:pt idx="11">
                  <c:v>225</c:v>
                </c:pt>
                <c:pt idx="12">
                  <c:v>111</c:v>
                </c:pt>
                <c:pt idx="13">
                  <c:v>28</c:v>
                </c:pt>
                <c:pt idx="14">
                  <c:v>18</c:v>
                </c:pt>
                <c:pt idx="15">
                  <c:v>4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3D-4D15-AC85-270783EE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10.33'!$Y$83:$Y$90</c:f>
              <c:numCache>
                <c:formatCode>#,##0</c:formatCode>
                <c:ptCount val="8"/>
                <c:pt idx="0">
                  <c:v>153</c:v>
                </c:pt>
                <c:pt idx="1">
                  <c:v>95</c:v>
                </c:pt>
                <c:pt idx="2">
                  <c:v>315</c:v>
                </c:pt>
                <c:pt idx="3">
                  <c:v>73</c:v>
                </c:pt>
                <c:pt idx="4">
                  <c:v>44</c:v>
                </c:pt>
                <c:pt idx="5">
                  <c:v>62</c:v>
                </c:pt>
                <c:pt idx="6">
                  <c:v>271</c:v>
                </c:pt>
                <c:pt idx="7">
                  <c:v>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4A-4772-9753-A7CA63856C05}"/>
            </c:ext>
          </c:extLst>
        </c:ser>
        <c:ser>
          <c:idx val="1"/>
          <c:order val="1"/>
          <c:tx>
            <c:strRef>
              <c:f>'Table 10.33'!$S$92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10.33'!$Y$93:$Y$100</c:f>
              <c:numCache>
                <c:formatCode>#,##0</c:formatCode>
                <c:ptCount val="8"/>
                <c:pt idx="0">
                  <c:v>97</c:v>
                </c:pt>
                <c:pt idx="1">
                  <c:v>205</c:v>
                </c:pt>
                <c:pt idx="2">
                  <c:v>77</c:v>
                </c:pt>
                <c:pt idx="3">
                  <c:v>266</c:v>
                </c:pt>
                <c:pt idx="4">
                  <c:v>235</c:v>
                </c:pt>
                <c:pt idx="5">
                  <c:v>181</c:v>
                </c:pt>
                <c:pt idx="6">
                  <c:v>32</c:v>
                </c:pt>
                <c:pt idx="7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4A-4772-9753-A7CA63856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10.33'!$U$8:$Y$8</c:f>
              <c:numCache>
                <c:formatCode>General</c:formatCode>
                <c:ptCount val="5"/>
                <c:pt idx="0">
                  <c:v>30954</c:v>
                </c:pt>
                <c:pt idx="1">
                  <c:v>29187.21</c:v>
                </c:pt>
                <c:pt idx="2">
                  <c:v>31065.3</c:v>
                </c:pt>
                <c:pt idx="3">
                  <c:v>33068.400000000001</c:v>
                </c:pt>
                <c:pt idx="4">
                  <c:v>33872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6C-4311-95E0-B71A7B7573B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6C-4311-95E0-B71A7B757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10.33'!$T$4:$Y$4</c:f>
              <c:numCache>
                <c:formatCode>#,##0</c:formatCode>
                <c:ptCount val="6"/>
                <c:pt idx="0">
                  <c:v>4492</c:v>
                </c:pt>
                <c:pt idx="1">
                  <c:v>4636</c:v>
                </c:pt>
                <c:pt idx="2">
                  <c:v>4933</c:v>
                </c:pt>
                <c:pt idx="3">
                  <c:v>4846</c:v>
                </c:pt>
                <c:pt idx="4">
                  <c:v>4900</c:v>
                </c:pt>
                <c:pt idx="5">
                  <c:v>5314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3A-4EDA-A3AA-B8C7A8BEFC04}"/>
            </c:ext>
          </c:extLst>
        </c:ser>
        <c:ser>
          <c:idx val="1"/>
          <c:order val="1"/>
          <c:tx>
            <c:strRef>
              <c:f>'Table 10.33'!$S$7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10.33'!$T$7:$Y$7</c:f>
              <c:numCache>
                <c:formatCode>#,##0</c:formatCode>
                <c:ptCount val="6"/>
                <c:pt idx="0">
                  <c:v>3093</c:v>
                </c:pt>
                <c:pt idx="1">
                  <c:v>3217</c:v>
                </c:pt>
                <c:pt idx="2">
                  <c:v>3338</c:v>
                </c:pt>
                <c:pt idx="3">
                  <c:v>3378</c:v>
                </c:pt>
                <c:pt idx="4">
                  <c:v>3379</c:v>
                </c:pt>
                <c:pt idx="5">
                  <c:v>3643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3A-4EDA-A3AA-B8C7A8BEFC04}"/>
            </c:ext>
          </c:extLst>
        </c:ser>
        <c:ser>
          <c:idx val="2"/>
          <c:order val="2"/>
          <c:tx>
            <c:strRef>
              <c:f>'Table 10.33'!$S$11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10.33'!$T$11:$Y$11</c:f>
              <c:numCache>
                <c:formatCode>#,##0</c:formatCode>
                <c:ptCount val="6"/>
                <c:pt idx="0">
                  <c:v>3657</c:v>
                </c:pt>
                <c:pt idx="1">
                  <c:v>3753</c:v>
                </c:pt>
                <c:pt idx="2">
                  <c:v>4079</c:v>
                </c:pt>
                <c:pt idx="3">
                  <c:v>3980</c:v>
                </c:pt>
                <c:pt idx="4">
                  <c:v>4049</c:v>
                </c:pt>
                <c:pt idx="5">
                  <c:v>4392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3A-4EDA-A3AA-B8C7A8BEFC04}"/>
            </c:ext>
          </c:extLst>
        </c:ser>
        <c:ser>
          <c:idx val="3"/>
          <c:order val="3"/>
          <c:tx>
            <c:strRef>
              <c:f>'Table 10.33'!$S$12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10.33'!$T$12:$Y$12</c:f>
              <c:numCache>
                <c:formatCode>#,##0</c:formatCode>
                <c:ptCount val="6"/>
                <c:pt idx="0">
                  <c:v>840</c:v>
                </c:pt>
                <c:pt idx="1">
                  <c:v>884</c:v>
                </c:pt>
                <c:pt idx="2">
                  <c:v>858</c:v>
                </c:pt>
                <c:pt idx="3">
                  <c:v>868</c:v>
                </c:pt>
                <c:pt idx="4">
                  <c:v>852</c:v>
                </c:pt>
                <c:pt idx="5">
                  <c:v>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3A-4EDA-A3AA-B8C7A8BEF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10.33'!$AA$15:$AA$33</c:f>
              <c:numCache>
                <c:formatCode>0.0%</c:formatCode>
                <c:ptCount val="19"/>
                <c:pt idx="0">
                  <c:v>0.12739932254422281</c:v>
                </c:pt>
                <c:pt idx="1">
                  <c:v>1.0914565299209636E-2</c:v>
                </c:pt>
                <c:pt idx="2">
                  <c:v>7.2826496048174635E-2</c:v>
                </c:pt>
                <c:pt idx="3">
                  <c:v>8.0918328942416254E-3</c:v>
                </c:pt>
                <c:pt idx="4">
                  <c:v>6.1347384267971393E-2</c:v>
                </c:pt>
                <c:pt idx="5">
                  <c:v>3.0485509973654498E-2</c:v>
                </c:pt>
                <c:pt idx="6">
                  <c:v>7.2450131727512232E-2</c:v>
                </c:pt>
                <c:pt idx="7">
                  <c:v>5.6266465939028981E-2</c:v>
                </c:pt>
                <c:pt idx="8">
                  <c:v>5.3631915694392171E-2</c:v>
                </c:pt>
                <c:pt idx="9">
                  <c:v>1.3172751223184042E-3</c:v>
                </c:pt>
                <c:pt idx="10">
                  <c:v>2.502822732404968E-2</c:v>
                </c:pt>
                <c:pt idx="11">
                  <c:v>2.803914188934889E-2</c:v>
                </c:pt>
                <c:pt idx="12">
                  <c:v>2.9356417011667295E-2</c:v>
                </c:pt>
                <c:pt idx="13">
                  <c:v>6.5111027474595407E-2</c:v>
                </c:pt>
                <c:pt idx="14">
                  <c:v>5.7019194580353781E-2</c:v>
                </c:pt>
                <c:pt idx="15">
                  <c:v>4.4410989838163342E-2</c:v>
                </c:pt>
                <c:pt idx="16">
                  <c:v>7.9412871659766654E-2</c:v>
                </c:pt>
                <c:pt idx="17">
                  <c:v>9.0327436958976288E-3</c:v>
                </c:pt>
                <c:pt idx="18">
                  <c:v>2.6345502446368085E-2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AD-4F4C-A8E3-88DCE81E4D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AD-4F4C-A8E3-88DCE81E4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10.33'!$Y$44:$Y$60</c:f>
              <c:numCache>
                <c:formatCode>#,##0</c:formatCode>
                <c:ptCount val="17"/>
                <c:pt idx="0">
                  <c:v>10</c:v>
                </c:pt>
                <c:pt idx="1">
                  <c:v>46</c:v>
                </c:pt>
                <c:pt idx="2">
                  <c:v>145</c:v>
                </c:pt>
                <c:pt idx="3">
                  <c:v>210</c:v>
                </c:pt>
                <c:pt idx="4">
                  <c:v>236</c:v>
                </c:pt>
                <c:pt idx="5">
                  <c:v>203</c:v>
                </c:pt>
                <c:pt idx="6">
                  <c:v>216</c:v>
                </c:pt>
                <c:pt idx="7">
                  <c:v>229</c:v>
                </c:pt>
                <c:pt idx="8">
                  <c:v>314</c:v>
                </c:pt>
                <c:pt idx="9">
                  <c:v>387</c:v>
                </c:pt>
                <c:pt idx="10">
                  <c:v>337</c:v>
                </c:pt>
                <c:pt idx="11">
                  <c:v>256</c:v>
                </c:pt>
                <c:pt idx="12">
                  <c:v>161</c:v>
                </c:pt>
                <c:pt idx="13">
                  <c:v>44</c:v>
                </c:pt>
                <c:pt idx="14">
                  <c:v>25</c:v>
                </c:pt>
                <c:pt idx="15">
                  <c:v>19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14-4982-8E6D-D97B21363098}"/>
            </c:ext>
          </c:extLst>
        </c:ser>
        <c:ser>
          <c:idx val="1"/>
          <c:order val="1"/>
          <c:tx>
            <c:strRef>
              <c:f>'Table 10.33'!$S$62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10.33'!$Y$63:$Y$79</c:f>
              <c:numCache>
                <c:formatCode>#,##0</c:formatCode>
                <c:ptCount val="17"/>
                <c:pt idx="0">
                  <c:v>4</c:v>
                </c:pt>
                <c:pt idx="1">
                  <c:v>51</c:v>
                </c:pt>
                <c:pt idx="2">
                  <c:v>155</c:v>
                </c:pt>
                <c:pt idx="3">
                  <c:v>178</c:v>
                </c:pt>
                <c:pt idx="4">
                  <c:v>200</c:v>
                </c:pt>
                <c:pt idx="5">
                  <c:v>152</c:v>
                </c:pt>
                <c:pt idx="6">
                  <c:v>184</c:v>
                </c:pt>
                <c:pt idx="7">
                  <c:v>233</c:v>
                </c:pt>
                <c:pt idx="8">
                  <c:v>290</c:v>
                </c:pt>
                <c:pt idx="9">
                  <c:v>318</c:v>
                </c:pt>
                <c:pt idx="10">
                  <c:v>324</c:v>
                </c:pt>
                <c:pt idx="11">
                  <c:v>225</c:v>
                </c:pt>
                <c:pt idx="12">
                  <c:v>111</c:v>
                </c:pt>
                <c:pt idx="13">
                  <c:v>28</c:v>
                </c:pt>
                <c:pt idx="14">
                  <c:v>18</c:v>
                </c:pt>
                <c:pt idx="15">
                  <c:v>4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14-4982-8E6D-D97B21363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10.33'!$Y$83:$Y$90</c:f>
              <c:numCache>
                <c:formatCode>#,##0</c:formatCode>
                <c:ptCount val="8"/>
                <c:pt idx="0">
                  <c:v>153</c:v>
                </c:pt>
                <c:pt idx="1">
                  <c:v>95</c:v>
                </c:pt>
                <c:pt idx="2">
                  <c:v>315</c:v>
                </c:pt>
                <c:pt idx="3">
                  <c:v>73</c:v>
                </c:pt>
                <c:pt idx="4">
                  <c:v>44</c:v>
                </c:pt>
                <c:pt idx="5">
                  <c:v>62</c:v>
                </c:pt>
                <c:pt idx="6">
                  <c:v>271</c:v>
                </c:pt>
                <c:pt idx="7">
                  <c:v>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75-409C-834D-A4F062181F59}"/>
            </c:ext>
          </c:extLst>
        </c:ser>
        <c:ser>
          <c:idx val="1"/>
          <c:order val="1"/>
          <c:tx>
            <c:strRef>
              <c:f>'Table 10.33'!$S$92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10.33'!$Y$93:$Y$100</c:f>
              <c:numCache>
                <c:formatCode>#,##0</c:formatCode>
                <c:ptCount val="8"/>
                <c:pt idx="0">
                  <c:v>97</c:v>
                </c:pt>
                <c:pt idx="1">
                  <c:v>205</c:v>
                </c:pt>
                <c:pt idx="2">
                  <c:v>77</c:v>
                </c:pt>
                <c:pt idx="3">
                  <c:v>266</c:v>
                </c:pt>
                <c:pt idx="4">
                  <c:v>235</c:v>
                </c:pt>
                <c:pt idx="5">
                  <c:v>181</c:v>
                </c:pt>
                <c:pt idx="6">
                  <c:v>32</c:v>
                </c:pt>
                <c:pt idx="7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75-409C-834D-A4F062181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10.4'!$Y$44:$Y$60</c:f>
              <c:numCache>
                <c:formatCode>#,##0</c:formatCode>
                <c:ptCount val="17"/>
                <c:pt idx="0">
                  <c:v>14</c:v>
                </c:pt>
                <c:pt idx="1">
                  <c:v>140</c:v>
                </c:pt>
                <c:pt idx="2">
                  <c:v>444</c:v>
                </c:pt>
                <c:pt idx="3">
                  <c:v>646</c:v>
                </c:pt>
                <c:pt idx="4">
                  <c:v>707</c:v>
                </c:pt>
                <c:pt idx="5">
                  <c:v>633</c:v>
                </c:pt>
                <c:pt idx="6">
                  <c:v>697</c:v>
                </c:pt>
                <c:pt idx="7">
                  <c:v>731</c:v>
                </c:pt>
                <c:pt idx="8">
                  <c:v>909</c:v>
                </c:pt>
                <c:pt idx="9">
                  <c:v>873</c:v>
                </c:pt>
                <c:pt idx="10">
                  <c:v>856</c:v>
                </c:pt>
                <c:pt idx="11">
                  <c:v>728</c:v>
                </c:pt>
                <c:pt idx="12">
                  <c:v>422</c:v>
                </c:pt>
                <c:pt idx="13">
                  <c:v>204</c:v>
                </c:pt>
                <c:pt idx="14">
                  <c:v>87</c:v>
                </c:pt>
                <c:pt idx="15">
                  <c:v>45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EB-4B6A-8FCF-B33EF23628CC}"/>
            </c:ext>
          </c:extLst>
        </c:ser>
        <c:ser>
          <c:idx val="1"/>
          <c:order val="1"/>
          <c:tx>
            <c:strRef>
              <c:f>'Table 10.4'!$S$62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10.4'!$Y$63:$Y$79</c:f>
              <c:numCache>
                <c:formatCode>#,##0</c:formatCode>
                <c:ptCount val="17"/>
                <c:pt idx="0">
                  <c:v>10</c:v>
                </c:pt>
                <c:pt idx="1">
                  <c:v>193</c:v>
                </c:pt>
                <c:pt idx="2">
                  <c:v>499</c:v>
                </c:pt>
                <c:pt idx="3">
                  <c:v>578</c:v>
                </c:pt>
                <c:pt idx="4">
                  <c:v>611</c:v>
                </c:pt>
                <c:pt idx="5">
                  <c:v>604</c:v>
                </c:pt>
                <c:pt idx="6">
                  <c:v>624</c:v>
                </c:pt>
                <c:pt idx="7">
                  <c:v>816</c:v>
                </c:pt>
                <c:pt idx="8">
                  <c:v>949</c:v>
                </c:pt>
                <c:pt idx="9">
                  <c:v>885</c:v>
                </c:pt>
                <c:pt idx="10">
                  <c:v>1012</c:v>
                </c:pt>
                <c:pt idx="11">
                  <c:v>733</c:v>
                </c:pt>
                <c:pt idx="12">
                  <c:v>353</c:v>
                </c:pt>
                <c:pt idx="13">
                  <c:v>126</c:v>
                </c:pt>
                <c:pt idx="14">
                  <c:v>87</c:v>
                </c:pt>
                <c:pt idx="15">
                  <c:v>30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EB-4B6A-8FCF-B33EF2362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10.33'!$T$8:$Y$8</c:f>
              <c:numCache>
                <c:formatCode>General</c:formatCode>
                <c:ptCount val="6"/>
                <c:pt idx="0">
                  <c:v>29076.86</c:v>
                </c:pt>
                <c:pt idx="1">
                  <c:v>30954</c:v>
                </c:pt>
                <c:pt idx="2">
                  <c:v>29187.21</c:v>
                </c:pt>
                <c:pt idx="3">
                  <c:v>31065.3</c:v>
                </c:pt>
                <c:pt idx="4">
                  <c:v>33068.400000000001</c:v>
                </c:pt>
                <c:pt idx="5">
                  <c:v>33872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A7-49A7-8560-402FD583C64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A7-49A7-8560-402FD583C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10.34'!$U$4:$Y$4</c:f>
              <c:numCache>
                <c:formatCode>#,##0</c:formatCode>
                <c:ptCount val="5"/>
                <c:pt idx="0">
                  <c:v>50420</c:v>
                </c:pt>
                <c:pt idx="1">
                  <c:v>50429</c:v>
                </c:pt>
                <c:pt idx="2">
                  <c:v>49855</c:v>
                </c:pt>
                <c:pt idx="3">
                  <c:v>48690</c:v>
                </c:pt>
                <c:pt idx="4">
                  <c:v>49845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D5-4B25-BDD8-51177EA14252}"/>
            </c:ext>
          </c:extLst>
        </c:ser>
        <c:ser>
          <c:idx val="1"/>
          <c:order val="1"/>
          <c:tx>
            <c:strRef>
              <c:f>'Table 10.34'!$S$7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10.34'!$U$7:$Y$7</c:f>
              <c:numCache>
                <c:formatCode>#,##0</c:formatCode>
                <c:ptCount val="5"/>
                <c:pt idx="0">
                  <c:v>36583</c:v>
                </c:pt>
                <c:pt idx="1">
                  <c:v>36696</c:v>
                </c:pt>
                <c:pt idx="2">
                  <c:v>36275</c:v>
                </c:pt>
                <c:pt idx="3">
                  <c:v>35933</c:v>
                </c:pt>
                <c:pt idx="4">
                  <c:v>36068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D5-4B25-BDD8-51177EA14252}"/>
            </c:ext>
          </c:extLst>
        </c:ser>
        <c:ser>
          <c:idx val="2"/>
          <c:order val="2"/>
          <c:tx>
            <c:strRef>
              <c:f>'Table 10.34'!$S$11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10.34'!$U$11:$Y$11</c:f>
              <c:numCache>
                <c:formatCode>#,##0</c:formatCode>
                <c:ptCount val="5"/>
                <c:pt idx="0">
                  <c:v>44829</c:v>
                </c:pt>
                <c:pt idx="1">
                  <c:v>44873</c:v>
                </c:pt>
                <c:pt idx="2">
                  <c:v>44458</c:v>
                </c:pt>
                <c:pt idx="3">
                  <c:v>43327</c:v>
                </c:pt>
                <c:pt idx="4">
                  <c:v>44414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D5-4B25-BDD8-51177EA14252}"/>
            </c:ext>
          </c:extLst>
        </c:ser>
        <c:ser>
          <c:idx val="3"/>
          <c:order val="3"/>
          <c:tx>
            <c:strRef>
              <c:f>'Table 10.34'!$S$12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10.34'!$U$12:$Y$12</c:f>
              <c:numCache>
                <c:formatCode>#,##0</c:formatCode>
                <c:ptCount val="5"/>
                <c:pt idx="0">
                  <c:v>5592</c:v>
                </c:pt>
                <c:pt idx="1">
                  <c:v>5559</c:v>
                </c:pt>
                <c:pt idx="2">
                  <c:v>5400</c:v>
                </c:pt>
                <c:pt idx="3">
                  <c:v>5363</c:v>
                </c:pt>
                <c:pt idx="4">
                  <c:v>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D5-4B25-BDD8-51177EA14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10.34'!$AA$15:$AA$33</c:f>
              <c:numCache>
                <c:formatCode>0.0%</c:formatCode>
                <c:ptCount val="19"/>
                <c:pt idx="0">
                  <c:v>7.6838198415086767E-3</c:v>
                </c:pt>
                <c:pt idx="1">
                  <c:v>7.1622028287691847E-3</c:v>
                </c:pt>
                <c:pt idx="2">
                  <c:v>4.2371351188684923E-2</c:v>
                </c:pt>
                <c:pt idx="3">
                  <c:v>7.8643795766877318E-3</c:v>
                </c:pt>
                <c:pt idx="4">
                  <c:v>4.7507272544889158E-2</c:v>
                </c:pt>
                <c:pt idx="5">
                  <c:v>2.8849433243053467E-2</c:v>
                </c:pt>
                <c:pt idx="6">
                  <c:v>8.0429330925870193E-2</c:v>
                </c:pt>
                <c:pt idx="7">
                  <c:v>6.6706791052262016E-2</c:v>
                </c:pt>
                <c:pt idx="8">
                  <c:v>1.7313672384391614E-2</c:v>
                </c:pt>
                <c:pt idx="9">
                  <c:v>1.5748821346173138E-2</c:v>
                </c:pt>
                <c:pt idx="10">
                  <c:v>3.689437255492025E-2</c:v>
                </c:pt>
                <c:pt idx="11">
                  <c:v>1.5447888454208044E-2</c:v>
                </c:pt>
                <c:pt idx="12">
                  <c:v>8.0529641889858561E-2</c:v>
                </c:pt>
                <c:pt idx="13">
                  <c:v>6.5543183869996996E-2</c:v>
                </c:pt>
                <c:pt idx="14">
                  <c:v>7.3909118266626536E-2</c:v>
                </c:pt>
                <c:pt idx="15">
                  <c:v>0.12930083258100111</c:v>
                </c:pt>
                <c:pt idx="16">
                  <c:v>0.15313471762463637</c:v>
                </c:pt>
                <c:pt idx="17">
                  <c:v>1.9801384291303039E-2</c:v>
                </c:pt>
                <c:pt idx="18">
                  <c:v>3.1056274450797471E-2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0-4BAE-97D2-2B22C69A289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0-4BAE-97D2-2B22C69A2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10.34'!$Y$44:$Y$60</c:f>
              <c:numCache>
                <c:formatCode>#,##0</c:formatCode>
                <c:ptCount val="17"/>
                <c:pt idx="0">
                  <c:v>16</c:v>
                </c:pt>
                <c:pt idx="1">
                  <c:v>357</c:v>
                </c:pt>
                <c:pt idx="2">
                  <c:v>1348</c:v>
                </c:pt>
                <c:pt idx="3">
                  <c:v>2218</c:v>
                </c:pt>
                <c:pt idx="4">
                  <c:v>2412</c:v>
                </c:pt>
                <c:pt idx="5">
                  <c:v>2331</c:v>
                </c:pt>
                <c:pt idx="6">
                  <c:v>2452</c:v>
                </c:pt>
                <c:pt idx="7">
                  <c:v>2536</c:v>
                </c:pt>
                <c:pt idx="8">
                  <c:v>2550</c:v>
                </c:pt>
                <c:pt idx="9">
                  <c:v>2355</c:v>
                </c:pt>
                <c:pt idx="10">
                  <c:v>2276</c:v>
                </c:pt>
                <c:pt idx="11">
                  <c:v>1571</c:v>
                </c:pt>
                <c:pt idx="12">
                  <c:v>990</c:v>
                </c:pt>
                <c:pt idx="13">
                  <c:v>478</c:v>
                </c:pt>
                <c:pt idx="14">
                  <c:v>159</c:v>
                </c:pt>
                <c:pt idx="15">
                  <c:v>96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8-4CA2-8064-C7C5028E6326}"/>
            </c:ext>
          </c:extLst>
        </c:ser>
        <c:ser>
          <c:idx val="1"/>
          <c:order val="1"/>
          <c:tx>
            <c:strRef>
              <c:f>'Table 10.34'!$S$62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10.34'!$Y$63:$Y$79</c:f>
              <c:numCache>
                <c:formatCode>#,##0</c:formatCode>
                <c:ptCount val="17"/>
                <c:pt idx="0">
                  <c:v>21</c:v>
                </c:pt>
                <c:pt idx="1">
                  <c:v>451</c:v>
                </c:pt>
                <c:pt idx="2">
                  <c:v>1717</c:v>
                </c:pt>
                <c:pt idx="3">
                  <c:v>2381</c:v>
                </c:pt>
                <c:pt idx="4">
                  <c:v>2496</c:v>
                </c:pt>
                <c:pt idx="5">
                  <c:v>2408</c:v>
                </c:pt>
                <c:pt idx="6">
                  <c:v>2523</c:v>
                </c:pt>
                <c:pt idx="7">
                  <c:v>2603</c:v>
                </c:pt>
                <c:pt idx="8">
                  <c:v>2864</c:v>
                </c:pt>
                <c:pt idx="9">
                  <c:v>2723</c:v>
                </c:pt>
                <c:pt idx="10">
                  <c:v>2340</c:v>
                </c:pt>
                <c:pt idx="11">
                  <c:v>1580</c:v>
                </c:pt>
                <c:pt idx="12">
                  <c:v>850</c:v>
                </c:pt>
                <c:pt idx="13">
                  <c:v>345</c:v>
                </c:pt>
                <c:pt idx="14">
                  <c:v>151</c:v>
                </c:pt>
                <c:pt idx="15">
                  <c:v>89</c:v>
                </c:pt>
                <c:pt idx="16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78-4CA2-8064-C7C5028E6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10.34'!$Y$83:$Y$90</c:f>
              <c:numCache>
                <c:formatCode>#,##0</c:formatCode>
                <c:ptCount val="8"/>
                <c:pt idx="0">
                  <c:v>2546</c:v>
                </c:pt>
                <c:pt idx="1">
                  <c:v>4593</c:v>
                </c:pt>
                <c:pt idx="2">
                  <c:v>2049</c:v>
                </c:pt>
                <c:pt idx="3">
                  <c:v>1231</c:v>
                </c:pt>
                <c:pt idx="4">
                  <c:v>1079</c:v>
                </c:pt>
                <c:pt idx="5">
                  <c:v>954</c:v>
                </c:pt>
                <c:pt idx="6">
                  <c:v>562</c:v>
                </c:pt>
                <c:pt idx="7">
                  <c:v>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C-40B1-9588-E083CDC65C79}"/>
            </c:ext>
          </c:extLst>
        </c:ser>
        <c:ser>
          <c:idx val="1"/>
          <c:order val="1"/>
          <c:tx>
            <c:strRef>
              <c:f>'Table 10.34'!$S$92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10.34'!$Y$93:$Y$100</c:f>
              <c:numCache>
                <c:formatCode>#,##0</c:formatCode>
                <c:ptCount val="8"/>
                <c:pt idx="0">
                  <c:v>1546</c:v>
                </c:pt>
                <c:pt idx="1">
                  <c:v>5887</c:v>
                </c:pt>
                <c:pt idx="2">
                  <c:v>438</c:v>
                </c:pt>
                <c:pt idx="3">
                  <c:v>2159</c:v>
                </c:pt>
                <c:pt idx="4">
                  <c:v>3206</c:v>
                </c:pt>
                <c:pt idx="5">
                  <c:v>1429</c:v>
                </c:pt>
                <c:pt idx="6">
                  <c:v>56</c:v>
                </c:pt>
                <c:pt idx="7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CC-40B1-9588-E083CDC65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10.34'!$U$8:$Y$8</c:f>
              <c:numCache>
                <c:formatCode>General</c:formatCode>
                <c:ptCount val="5"/>
                <c:pt idx="0">
                  <c:v>40165</c:v>
                </c:pt>
                <c:pt idx="1">
                  <c:v>40026</c:v>
                </c:pt>
                <c:pt idx="2">
                  <c:v>41076</c:v>
                </c:pt>
                <c:pt idx="3">
                  <c:v>43137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16-44B2-9C25-512F3BB678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16-44B2-9C25-512F3BB67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10.34'!$T$4:$Y$4</c:f>
              <c:numCache>
                <c:formatCode>#,##0</c:formatCode>
                <c:ptCount val="6"/>
                <c:pt idx="0">
                  <c:v>50099</c:v>
                </c:pt>
                <c:pt idx="1">
                  <c:v>50420</c:v>
                </c:pt>
                <c:pt idx="2">
                  <c:v>50429</c:v>
                </c:pt>
                <c:pt idx="3">
                  <c:v>49855</c:v>
                </c:pt>
                <c:pt idx="4">
                  <c:v>48690</c:v>
                </c:pt>
                <c:pt idx="5">
                  <c:v>49845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B5-4829-8848-B664F9E457E1}"/>
            </c:ext>
          </c:extLst>
        </c:ser>
        <c:ser>
          <c:idx val="1"/>
          <c:order val="1"/>
          <c:tx>
            <c:strRef>
              <c:f>'Table 10.34'!$S$7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10.34'!$T$7:$Y$7</c:f>
              <c:numCache>
                <c:formatCode>#,##0</c:formatCode>
                <c:ptCount val="6"/>
                <c:pt idx="0">
                  <c:v>36488</c:v>
                </c:pt>
                <c:pt idx="1">
                  <c:v>36583</c:v>
                </c:pt>
                <c:pt idx="2">
                  <c:v>36696</c:v>
                </c:pt>
                <c:pt idx="3">
                  <c:v>36275</c:v>
                </c:pt>
                <c:pt idx="4">
                  <c:v>35933</c:v>
                </c:pt>
                <c:pt idx="5">
                  <c:v>36068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B5-4829-8848-B664F9E457E1}"/>
            </c:ext>
          </c:extLst>
        </c:ser>
        <c:ser>
          <c:idx val="2"/>
          <c:order val="2"/>
          <c:tx>
            <c:strRef>
              <c:f>'Table 10.34'!$S$11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10.34'!$T$11:$Y$11</c:f>
              <c:numCache>
                <c:formatCode>#,##0</c:formatCode>
                <c:ptCount val="6"/>
                <c:pt idx="0">
                  <c:v>44372</c:v>
                </c:pt>
                <c:pt idx="1">
                  <c:v>44829</c:v>
                </c:pt>
                <c:pt idx="2">
                  <c:v>44873</c:v>
                </c:pt>
                <c:pt idx="3">
                  <c:v>44458</c:v>
                </c:pt>
                <c:pt idx="4">
                  <c:v>43327</c:v>
                </c:pt>
                <c:pt idx="5">
                  <c:v>44414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B5-4829-8848-B664F9E457E1}"/>
            </c:ext>
          </c:extLst>
        </c:ser>
        <c:ser>
          <c:idx val="3"/>
          <c:order val="3"/>
          <c:tx>
            <c:strRef>
              <c:f>'Table 10.34'!$S$12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10.34'!$T$12:$Y$12</c:f>
              <c:numCache>
                <c:formatCode>#,##0</c:formatCode>
                <c:ptCount val="6"/>
                <c:pt idx="0">
                  <c:v>5724</c:v>
                </c:pt>
                <c:pt idx="1">
                  <c:v>5592</c:v>
                </c:pt>
                <c:pt idx="2">
                  <c:v>5559</c:v>
                </c:pt>
                <c:pt idx="3">
                  <c:v>5400</c:v>
                </c:pt>
                <c:pt idx="4">
                  <c:v>5363</c:v>
                </c:pt>
                <c:pt idx="5">
                  <c:v>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B5-4829-8848-B664F9E45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10.34'!$AA$15:$AA$33</c:f>
              <c:numCache>
                <c:formatCode>0.0%</c:formatCode>
                <c:ptCount val="19"/>
                <c:pt idx="0">
                  <c:v>7.6838198415086767E-3</c:v>
                </c:pt>
                <c:pt idx="1">
                  <c:v>7.1622028287691847E-3</c:v>
                </c:pt>
                <c:pt idx="2">
                  <c:v>4.2371351188684923E-2</c:v>
                </c:pt>
                <c:pt idx="3">
                  <c:v>7.8643795766877318E-3</c:v>
                </c:pt>
                <c:pt idx="4">
                  <c:v>4.7507272544889158E-2</c:v>
                </c:pt>
                <c:pt idx="5">
                  <c:v>2.8849433243053467E-2</c:v>
                </c:pt>
                <c:pt idx="6">
                  <c:v>8.0429330925870193E-2</c:v>
                </c:pt>
                <c:pt idx="7">
                  <c:v>6.6706791052262016E-2</c:v>
                </c:pt>
                <c:pt idx="8">
                  <c:v>1.7313672384391614E-2</c:v>
                </c:pt>
                <c:pt idx="9">
                  <c:v>1.5748821346173138E-2</c:v>
                </c:pt>
                <c:pt idx="10">
                  <c:v>3.689437255492025E-2</c:v>
                </c:pt>
                <c:pt idx="11">
                  <c:v>1.5447888454208044E-2</c:v>
                </c:pt>
                <c:pt idx="12">
                  <c:v>8.0529641889858561E-2</c:v>
                </c:pt>
                <c:pt idx="13">
                  <c:v>6.5543183869996996E-2</c:v>
                </c:pt>
                <c:pt idx="14">
                  <c:v>7.3909118266626536E-2</c:v>
                </c:pt>
                <c:pt idx="15">
                  <c:v>0.12930083258100111</c:v>
                </c:pt>
                <c:pt idx="16">
                  <c:v>0.15313471762463637</c:v>
                </c:pt>
                <c:pt idx="17">
                  <c:v>1.9801384291303039E-2</c:v>
                </c:pt>
                <c:pt idx="18">
                  <c:v>3.1056274450797471E-2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2-4F40-819D-CE059B48F6C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2-4F40-819D-CE059B48F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10.34'!$Y$44:$Y$60</c:f>
              <c:numCache>
                <c:formatCode>#,##0</c:formatCode>
                <c:ptCount val="17"/>
                <c:pt idx="0">
                  <c:v>16</c:v>
                </c:pt>
                <c:pt idx="1">
                  <c:v>357</c:v>
                </c:pt>
                <c:pt idx="2">
                  <c:v>1348</c:v>
                </c:pt>
                <c:pt idx="3">
                  <c:v>2218</c:v>
                </c:pt>
                <c:pt idx="4">
                  <c:v>2412</c:v>
                </c:pt>
                <c:pt idx="5">
                  <c:v>2331</c:v>
                </c:pt>
                <c:pt idx="6">
                  <c:v>2452</c:v>
                </c:pt>
                <c:pt idx="7">
                  <c:v>2536</c:v>
                </c:pt>
                <c:pt idx="8">
                  <c:v>2550</c:v>
                </c:pt>
                <c:pt idx="9">
                  <c:v>2355</c:v>
                </c:pt>
                <c:pt idx="10">
                  <c:v>2276</c:v>
                </c:pt>
                <c:pt idx="11">
                  <c:v>1571</c:v>
                </c:pt>
                <c:pt idx="12">
                  <c:v>990</c:v>
                </c:pt>
                <c:pt idx="13">
                  <c:v>478</c:v>
                </c:pt>
                <c:pt idx="14">
                  <c:v>159</c:v>
                </c:pt>
                <c:pt idx="15">
                  <c:v>96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48-43C3-B4E2-BEA3319F5CF5}"/>
            </c:ext>
          </c:extLst>
        </c:ser>
        <c:ser>
          <c:idx val="1"/>
          <c:order val="1"/>
          <c:tx>
            <c:strRef>
              <c:f>'Table 10.34'!$S$62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10.34'!$Y$63:$Y$79</c:f>
              <c:numCache>
                <c:formatCode>#,##0</c:formatCode>
                <c:ptCount val="17"/>
                <c:pt idx="0">
                  <c:v>21</c:v>
                </c:pt>
                <c:pt idx="1">
                  <c:v>451</c:v>
                </c:pt>
                <c:pt idx="2">
                  <c:v>1717</c:v>
                </c:pt>
                <c:pt idx="3">
                  <c:v>2381</c:v>
                </c:pt>
                <c:pt idx="4">
                  <c:v>2496</c:v>
                </c:pt>
                <c:pt idx="5">
                  <c:v>2408</c:v>
                </c:pt>
                <c:pt idx="6">
                  <c:v>2523</c:v>
                </c:pt>
                <c:pt idx="7">
                  <c:v>2603</c:v>
                </c:pt>
                <c:pt idx="8">
                  <c:v>2864</c:v>
                </c:pt>
                <c:pt idx="9">
                  <c:v>2723</c:v>
                </c:pt>
                <c:pt idx="10">
                  <c:v>2340</c:v>
                </c:pt>
                <c:pt idx="11">
                  <c:v>1580</c:v>
                </c:pt>
                <c:pt idx="12">
                  <c:v>850</c:v>
                </c:pt>
                <c:pt idx="13">
                  <c:v>345</c:v>
                </c:pt>
                <c:pt idx="14">
                  <c:v>151</c:v>
                </c:pt>
                <c:pt idx="15">
                  <c:v>89</c:v>
                </c:pt>
                <c:pt idx="16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48-43C3-B4E2-BEA3319F5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10.34'!$Y$83:$Y$90</c:f>
              <c:numCache>
                <c:formatCode>#,##0</c:formatCode>
                <c:ptCount val="8"/>
                <c:pt idx="0">
                  <c:v>2546</c:v>
                </c:pt>
                <c:pt idx="1">
                  <c:v>4593</c:v>
                </c:pt>
                <c:pt idx="2">
                  <c:v>2049</c:v>
                </c:pt>
                <c:pt idx="3">
                  <c:v>1231</c:v>
                </c:pt>
                <c:pt idx="4">
                  <c:v>1079</c:v>
                </c:pt>
                <c:pt idx="5">
                  <c:v>954</c:v>
                </c:pt>
                <c:pt idx="6">
                  <c:v>562</c:v>
                </c:pt>
                <c:pt idx="7">
                  <c:v>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D6-41F0-A523-F57DE0063EA1}"/>
            </c:ext>
          </c:extLst>
        </c:ser>
        <c:ser>
          <c:idx val="1"/>
          <c:order val="1"/>
          <c:tx>
            <c:strRef>
              <c:f>'Table 10.34'!$S$92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10.34'!$Y$93:$Y$100</c:f>
              <c:numCache>
                <c:formatCode>#,##0</c:formatCode>
                <c:ptCount val="8"/>
                <c:pt idx="0">
                  <c:v>1546</c:v>
                </c:pt>
                <c:pt idx="1">
                  <c:v>5887</c:v>
                </c:pt>
                <c:pt idx="2">
                  <c:v>438</c:v>
                </c:pt>
                <c:pt idx="3">
                  <c:v>2159</c:v>
                </c:pt>
                <c:pt idx="4">
                  <c:v>3206</c:v>
                </c:pt>
                <c:pt idx="5">
                  <c:v>1429</c:v>
                </c:pt>
                <c:pt idx="6">
                  <c:v>56</c:v>
                </c:pt>
                <c:pt idx="7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D6-41F0-A523-F57DE0063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10.4'!$Y$83:$Y$90</c:f>
              <c:numCache>
                <c:formatCode>#,##0</c:formatCode>
                <c:ptCount val="8"/>
                <c:pt idx="0">
                  <c:v>570</c:v>
                </c:pt>
                <c:pt idx="1">
                  <c:v>538</c:v>
                </c:pt>
                <c:pt idx="2">
                  <c:v>972</c:v>
                </c:pt>
                <c:pt idx="3">
                  <c:v>296</c:v>
                </c:pt>
                <c:pt idx="4">
                  <c:v>200</c:v>
                </c:pt>
                <c:pt idx="5">
                  <c:v>288</c:v>
                </c:pt>
                <c:pt idx="6">
                  <c:v>579</c:v>
                </c:pt>
                <c:pt idx="7">
                  <c:v>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53-4B96-92C7-EB1F856CF73F}"/>
            </c:ext>
          </c:extLst>
        </c:ser>
        <c:ser>
          <c:idx val="1"/>
          <c:order val="1"/>
          <c:tx>
            <c:strRef>
              <c:f>'Table 10.4'!$S$92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10.4'!$Y$93:$Y$100</c:f>
              <c:numCache>
                <c:formatCode>#,##0</c:formatCode>
                <c:ptCount val="8"/>
                <c:pt idx="0">
                  <c:v>349</c:v>
                </c:pt>
                <c:pt idx="1">
                  <c:v>1024</c:v>
                </c:pt>
                <c:pt idx="2">
                  <c:v>230</c:v>
                </c:pt>
                <c:pt idx="3">
                  <c:v>1031</c:v>
                </c:pt>
                <c:pt idx="4">
                  <c:v>950</c:v>
                </c:pt>
                <c:pt idx="5">
                  <c:v>597</c:v>
                </c:pt>
                <c:pt idx="6">
                  <c:v>48</c:v>
                </c:pt>
                <c:pt idx="7">
                  <c:v>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53-4B96-92C7-EB1F856CF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10.34'!$T$8:$Y$8</c:f>
              <c:numCache>
                <c:formatCode>General</c:formatCode>
                <c:ptCount val="6"/>
                <c:pt idx="0">
                  <c:v>38734.49</c:v>
                </c:pt>
                <c:pt idx="1">
                  <c:v>40165</c:v>
                </c:pt>
                <c:pt idx="2">
                  <c:v>40026</c:v>
                </c:pt>
                <c:pt idx="3">
                  <c:v>41076</c:v>
                </c:pt>
                <c:pt idx="4">
                  <c:v>43137</c:v>
                </c:pt>
                <c:pt idx="5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8D-4BE7-96C5-3B33431DFA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8D-4BE7-96C5-3B33431DF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10.35'!$U$4:$Y$4</c:f>
              <c:numCache>
                <c:formatCode>#,##0</c:formatCode>
                <c:ptCount val="5"/>
                <c:pt idx="0">
                  <c:v>22249</c:v>
                </c:pt>
                <c:pt idx="1">
                  <c:v>22881</c:v>
                </c:pt>
                <c:pt idx="2">
                  <c:v>23095</c:v>
                </c:pt>
                <c:pt idx="3">
                  <c:v>23552</c:v>
                </c:pt>
                <c:pt idx="4">
                  <c:v>25022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42-490D-9A94-80B1F6E99438}"/>
            </c:ext>
          </c:extLst>
        </c:ser>
        <c:ser>
          <c:idx val="1"/>
          <c:order val="1"/>
          <c:tx>
            <c:strRef>
              <c:f>'Table 10.35'!$S$7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10.35'!$U$7:$Y$7</c:f>
              <c:numCache>
                <c:formatCode>#,##0</c:formatCode>
                <c:ptCount val="5"/>
                <c:pt idx="0">
                  <c:v>16136</c:v>
                </c:pt>
                <c:pt idx="1">
                  <c:v>16571</c:v>
                </c:pt>
                <c:pt idx="2">
                  <c:v>16912</c:v>
                </c:pt>
                <c:pt idx="3">
                  <c:v>17285</c:v>
                </c:pt>
                <c:pt idx="4">
                  <c:v>18252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42-490D-9A94-80B1F6E99438}"/>
            </c:ext>
          </c:extLst>
        </c:ser>
        <c:ser>
          <c:idx val="2"/>
          <c:order val="2"/>
          <c:tx>
            <c:strRef>
              <c:f>'Table 10.35'!$S$11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10.35'!$U$11:$Y$11</c:f>
              <c:numCache>
                <c:formatCode>#,##0</c:formatCode>
                <c:ptCount val="5"/>
                <c:pt idx="0">
                  <c:v>19212</c:v>
                </c:pt>
                <c:pt idx="1">
                  <c:v>19827</c:v>
                </c:pt>
                <c:pt idx="2">
                  <c:v>20046</c:v>
                </c:pt>
                <c:pt idx="3">
                  <c:v>20467</c:v>
                </c:pt>
                <c:pt idx="4">
                  <c:v>21815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42-490D-9A94-80B1F6E99438}"/>
            </c:ext>
          </c:extLst>
        </c:ser>
        <c:ser>
          <c:idx val="3"/>
          <c:order val="3"/>
          <c:tx>
            <c:strRef>
              <c:f>'Table 10.35'!$S$12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10.35'!$U$12:$Y$12</c:f>
              <c:numCache>
                <c:formatCode>#,##0</c:formatCode>
                <c:ptCount val="5"/>
                <c:pt idx="0">
                  <c:v>3035</c:v>
                </c:pt>
                <c:pt idx="1">
                  <c:v>3051</c:v>
                </c:pt>
                <c:pt idx="2">
                  <c:v>3049</c:v>
                </c:pt>
                <c:pt idx="3">
                  <c:v>3082</c:v>
                </c:pt>
                <c:pt idx="4">
                  <c:v>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42-490D-9A94-80B1F6E99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10.35'!$AA$15:$AA$33</c:f>
              <c:numCache>
                <c:formatCode>0.0%</c:formatCode>
                <c:ptCount val="19"/>
                <c:pt idx="0">
                  <c:v>2.7136120214211495E-2</c:v>
                </c:pt>
                <c:pt idx="1">
                  <c:v>1.3188394213092479E-2</c:v>
                </c:pt>
                <c:pt idx="2">
                  <c:v>6.2105347294380941E-2</c:v>
                </c:pt>
                <c:pt idx="3">
                  <c:v>8.152825513548078E-3</c:v>
                </c:pt>
                <c:pt idx="4">
                  <c:v>6.2145312125329713E-2</c:v>
                </c:pt>
                <c:pt idx="5">
                  <c:v>3.213172408280713E-2</c:v>
                </c:pt>
                <c:pt idx="6">
                  <c:v>9.5635840460394847E-2</c:v>
                </c:pt>
                <c:pt idx="7">
                  <c:v>6.6461513867796335E-2</c:v>
                </c:pt>
                <c:pt idx="8">
                  <c:v>2.6656542242826313E-2</c:v>
                </c:pt>
                <c:pt idx="9">
                  <c:v>1.1909519622731997E-2</c:v>
                </c:pt>
                <c:pt idx="10">
                  <c:v>3.54887698825034E-2</c:v>
                </c:pt>
                <c:pt idx="11">
                  <c:v>1.7224842138917753E-2</c:v>
                </c:pt>
                <c:pt idx="12">
                  <c:v>5.5551115018783473E-2</c:v>
                </c:pt>
                <c:pt idx="13">
                  <c:v>7.1537047398289505E-2</c:v>
                </c:pt>
                <c:pt idx="14">
                  <c:v>6.5782111741667329E-2</c:v>
                </c:pt>
                <c:pt idx="15">
                  <c:v>8.7922628087283197E-2</c:v>
                </c:pt>
                <c:pt idx="16">
                  <c:v>0.11362001438733914</c:v>
                </c:pt>
                <c:pt idx="17">
                  <c:v>1.3667972184477659E-2</c:v>
                </c:pt>
                <c:pt idx="18">
                  <c:v>3.5608664375349694E-2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F4-4B38-9A43-7FD5078DFA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F4-4B38-9A43-7FD5078DF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10.35'!$Y$44:$Y$60</c:f>
              <c:numCache>
                <c:formatCode>#,##0</c:formatCode>
                <c:ptCount val="17"/>
                <c:pt idx="0">
                  <c:v>11</c:v>
                </c:pt>
                <c:pt idx="1">
                  <c:v>202</c:v>
                </c:pt>
                <c:pt idx="2">
                  <c:v>872</c:v>
                </c:pt>
                <c:pt idx="3">
                  <c:v>1076</c:v>
                </c:pt>
                <c:pt idx="4">
                  <c:v>1338</c:v>
                </c:pt>
                <c:pt idx="5">
                  <c:v>1221</c:v>
                </c:pt>
                <c:pt idx="6">
                  <c:v>1240</c:v>
                </c:pt>
                <c:pt idx="7">
                  <c:v>1211</c:v>
                </c:pt>
                <c:pt idx="8">
                  <c:v>1396</c:v>
                </c:pt>
                <c:pt idx="9">
                  <c:v>1214</c:v>
                </c:pt>
                <c:pt idx="10">
                  <c:v>1057</c:v>
                </c:pt>
                <c:pt idx="11">
                  <c:v>862</c:v>
                </c:pt>
                <c:pt idx="12">
                  <c:v>451</c:v>
                </c:pt>
                <c:pt idx="13">
                  <c:v>192</c:v>
                </c:pt>
                <c:pt idx="14">
                  <c:v>61</c:v>
                </c:pt>
                <c:pt idx="15">
                  <c:v>40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C7-4293-B198-B00D1E3C9AE3}"/>
            </c:ext>
          </c:extLst>
        </c:ser>
        <c:ser>
          <c:idx val="1"/>
          <c:order val="1"/>
          <c:tx>
            <c:strRef>
              <c:f>'Table 10.35'!$S$62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10.35'!$Y$63:$Y$79</c:f>
              <c:numCache>
                <c:formatCode>#,##0</c:formatCode>
                <c:ptCount val="17"/>
                <c:pt idx="0">
                  <c:v>14</c:v>
                </c:pt>
                <c:pt idx="1">
                  <c:v>267</c:v>
                </c:pt>
                <c:pt idx="2">
                  <c:v>909</c:v>
                </c:pt>
                <c:pt idx="3">
                  <c:v>1240</c:v>
                </c:pt>
                <c:pt idx="4">
                  <c:v>1221</c:v>
                </c:pt>
                <c:pt idx="5">
                  <c:v>1208</c:v>
                </c:pt>
                <c:pt idx="6">
                  <c:v>1165</c:v>
                </c:pt>
                <c:pt idx="7">
                  <c:v>1380</c:v>
                </c:pt>
                <c:pt idx="8">
                  <c:v>1512</c:v>
                </c:pt>
                <c:pt idx="9">
                  <c:v>1206</c:v>
                </c:pt>
                <c:pt idx="10">
                  <c:v>1140</c:v>
                </c:pt>
                <c:pt idx="11">
                  <c:v>759</c:v>
                </c:pt>
                <c:pt idx="12">
                  <c:v>354</c:v>
                </c:pt>
                <c:pt idx="13">
                  <c:v>99</c:v>
                </c:pt>
                <c:pt idx="14">
                  <c:v>45</c:v>
                </c:pt>
                <c:pt idx="15">
                  <c:v>28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C7-4293-B198-B00D1E3C9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10.35'!$Y$83:$Y$90</c:f>
              <c:numCache>
                <c:formatCode>#,##0</c:formatCode>
                <c:ptCount val="8"/>
                <c:pt idx="0">
                  <c:v>1121</c:v>
                </c:pt>
                <c:pt idx="1">
                  <c:v>1226</c:v>
                </c:pt>
                <c:pt idx="2">
                  <c:v>1662</c:v>
                </c:pt>
                <c:pt idx="3">
                  <c:v>612</c:v>
                </c:pt>
                <c:pt idx="4">
                  <c:v>476</c:v>
                </c:pt>
                <c:pt idx="5">
                  <c:v>559</c:v>
                </c:pt>
                <c:pt idx="6">
                  <c:v>741</c:v>
                </c:pt>
                <c:pt idx="7">
                  <c:v>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E-4968-8617-BABDF036B142}"/>
            </c:ext>
          </c:extLst>
        </c:ser>
        <c:ser>
          <c:idx val="1"/>
          <c:order val="1"/>
          <c:tx>
            <c:strRef>
              <c:f>'Table 10.35'!$S$92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10.35'!$Y$93:$Y$100</c:f>
              <c:numCache>
                <c:formatCode>#,##0</c:formatCode>
                <c:ptCount val="8"/>
                <c:pt idx="0">
                  <c:v>649</c:v>
                </c:pt>
                <c:pt idx="1">
                  <c:v>1939</c:v>
                </c:pt>
                <c:pt idx="2">
                  <c:v>369</c:v>
                </c:pt>
                <c:pt idx="3">
                  <c:v>1423</c:v>
                </c:pt>
                <c:pt idx="4">
                  <c:v>1641</c:v>
                </c:pt>
                <c:pt idx="5">
                  <c:v>929</c:v>
                </c:pt>
                <c:pt idx="6">
                  <c:v>59</c:v>
                </c:pt>
                <c:pt idx="7">
                  <c:v>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7E-4968-8617-BABDF036B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10.35'!$U$8:$Y$8</c:f>
              <c:numCache>
                <c:formatCode>General</c:formatCode>
                <c:ptCount val="5"/>
                <c:pt idx="0">
                  <c:v>39176.11</c:v>
                </c:pt>
                <c:pt idx="1">
                  <c:v>39497.56</c:v>
                </c:pt>
                <c:pt idx="2">
                  <c:v>40509.89</c:v>
                </c:pt>
                <c:pt idx="3">
                  <c:v>42083</c:v>
                </c:pt>
                <c:pt idx="4">
                  <c:v>42748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0E-4EEE-8A1A-35C715F9D34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E-4EEE-8A1A-35C715F9D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10.35'!$T$4:$Y$4</c:f>
              <c:numCache>
                <c:formatCode>#,##0</c:formatCode>
                <c:ptCount val="6"/>
                <c:pt idx="0">
                  <c:v>21574</c:v>
                </c:pt>
                <c:pt idx="1">
                  <c:v>22249</c:v>
                </c:pt>
                <c:pt idx="2">
                  <c:v>22881</c:v>
                </c:pt>
                <c:pt idx="3">
                  <c:v>23095</c:v>
                </c:pt>
                <c:pt idx="4">
                  <c:v>23552</c:v>
                </c:pt>
                <c:pt idx="5">
                  <c:v>25022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18-490A-AE49-73AEE0925CCC}"/>
            </c:ext>
          </c:extLst>
        </c:ser>
        <c:ser>
          <c:idx val="1"/>
          <c:order val="1"/>
          <c:tx>
            <c:strRef>
              <c:f>'Table 10.35'!$S$7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10.35'!$T$7:$Y$7</c:f>
              <c:numCache>
                <c:formatCode>#,##0</c:formatCode>
                <c:ptCount val="6"/>
                <c:pt idx="0">
                  <c:v>15669</c:v>
                </c:pt>
                <c:pt idx="1">
                  <c:v>16136</c:v>
                </c:pt>
                <c:pt idx="2">
                  <c:v>16571</c:v>
                </c:pt>
                <c:pt idx="3">
                  <c:v>16912</c:v>
                </c:pt>
                <c:pt idx="4">
                  <c:v>17285</c:v>
                </c:pt>
                <c:pt idx="5">
                  <c:v>18252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18-490A-AE49-73AEE0925CCC}"/>
            </c:ext>
          </c:extLst>
        </c:ser>
        <c:ser>
          <c:idx val="2"/>
          <c:order val="2"/>
          <c:tx>
            <c:strRef>
              <c:f>'Table 10.35'!$S$11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10.35'!$T$11:$Y$11</c:f>
              <c:numCache>
                <c:formatCode>#,##0</c:formatCode>
                <c:ptCount val="6"/>
                <c:pt idx="0">
                  <c:v>18573</c:v>
                </c:pt>
                <c:pt idx="1">
                  <c:v>19212</c:v>
                </c:pt>
                <c:pt idx="2">
                  <c:v>19827</c:v>
                </c:pt>
                <c:pt idx="3">
                  <c:v>20046</c:v>
                </c:pt>
                <c:pt idx="4">
                  <c:v>20467</c:v>
                </c:pt>
                <c:pt idx="5">
                  <c:v>21815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18-490A-AE49-73AEE0925CCC}"/>
            </c:ext>
          </c:extLst>
        </c:ser>
        <c:ser>
          <c:idx val="3"/>
          <c:order val="3"/>
          <c:tx>
            <c:strRef>
              <c:f>'Table 10.35'!$S$12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10.35'!$T$12:$Y$12</c:f>
              <c:numCache>
                <c:formatCode>#,##0</c:formatCode>
                <c:ptCount val="6"/>
                <c:pt idx="0">
                  <c:v>3003</c:v>
                </c:pt>
                <c:pt idx="1">
                  <c:v>3035</c:v>
                </c:pt>
                <c:pt idx="2">
                  <c:v>3051</c:v>
                </c:pt>
                <c:pt idx="3">
                  <c:v>3049</c:v>
                </c:pt>
                <c:pt idx="4">
                  <c:v>3082</c:v>
                </c:pt>
                <c:pt idx="5">
                  <c:v>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18-490A-AE49-73AEE0925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10.35'!$AA$15:$AA$33</c:f>
              <c:numCache>
                <c:formatCode>0.0%</c:formatCode>
                <c:ptCount val="19"/>
                <c:pt idx="0">
                  <c:v>2.7136120214211495E-2</c:v>
                </c:pt>
                <c:pt idx="1">
                  <c:v>1.3188394213092479E-2</c:v>
                </c:pt>
                <c:pt idx="2">
                  <c:v>6.2105347294380941E-2</c:v>
                </c:pt>
                <c:pt idx="3">
                  <c:v>8.152825513548078E-3</c:v>
                </c:pt>
                <c:pt idx="4">
                  <c:v>6.2145312125329713E-2</c:v>
                </c:pt>
                <c:pt idx="5">
                  <c:v>3.213172408280713E-2</c:v>
                </c:pt>
                <c:pt idx="6">
                  <c:v>9.5635840460394847E-2</c:v>
                </c:pt>
                <c:pt idx="7">
                  <c:v>6.6461513867796335E-2</c:v>
                </c:pt>
                <c:pt idx="8">
                  <c:v>2.6656542242826313E-2</c:v>
                </c:pt>
                <c:pt idx="9">
                  <c:v>1.1909519622731997E-2</c:v>
                </c:pt>
                <c:pt idx="10">
                  <c:v>3.54887698825034E-2</c:v>
                </c:pt>
                <c:pt idx="11">
                  <c:v>1.7224842138917753E-2</c:v>
                </c:pt>
                <c:pt idx="12">
                  <c:v>5.5551115018783473E-2</c:v>
                </c:pt>
                <c:pt idx="13">
                  <c:v>7.1537047398289505E-2</c:v>
                </c:pt>
                <c:pt idx="14">
                  <c:v>6.5782111741667329E-2</c:v>
                </c:pt>
                <c:pt idx="15">
                  <c:v>8.7922628087283197E-2</c:v>
                </c:pt>
                <c:pt idx="16">
                  <c:v>0.11362001438733914</c:v>
                </c:pt>
                <c:pt idx="17">
                  <c:v>1.3667972184477659E-2</c:v>
                </c:pt>
                <c:pt idx="18">
                  <c:v>3.5608664375349694E-2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D5-433C-AD09-4FEFF08C7FD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D5-433C-AD09-4FEFF08C7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10.35'!$Y$44:$Y$60</c:f>
              <c:numCache>
                <c:formatCode>#,##0</c:formatCode>
                <c:ptCount val="17"/>
                <c:pt idx="0">
                  <c:v>11</c:v>
                </c:pt>
                <c:pt idx="1">
                  <c:v>202</c:v>
                </c:pt>
                <c:pt idx="2">
                  <c:v>872</c:v>
                </c:pt>
                <c:pt idx="3">
                  <c:v>1076</c:v>
                </c:pt>
                <c:pt idx="4">
                  <c:v>1338</c:v>
                </c:pt>
                <c:pt idx="5">
                  <c:v>1221</c:v>
                </c:pt>
                <c:pt idx="6">
                  <c:v>1240</c:v>
                </c:pt>
                <c:pt idx="7">
                  <c:v>1211</c:v>
                </c:pt>
                <c:pt idx="8">
                  <c:v>1396</c:v>
                </c:pt>
                <c:pt idx="9">
                  <c:v>1214</c:v>
                </c:pt>
                <c:pt idx="10">
                  <c:v>1057</c:v>
                </c:pt>
                <c:pt idx="11">
                  <c:v>862</c:v>
                </c:pt>
                <c:pt idx="12">
                  <c:v>451</c:v>
                </c:pt>
                <c:pt idx="13">
                  <c:v>192</c:v>
                </c:pt>
                <c:pt idx="14">
                  <c:v>61</c:v>
                </c:pt>
                <c:pt idx="15">
                  <c:v>40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7-4267-9B9F-AE91A5CEA0A7}"/>
            </c:ext>
          </c:extLst>
        </c:ser>
        <c:ser>
          <c:idx val="1"/>
          <c:order val="1"/>
          <c:tx>
            <c:strRef>
              <c:f>'Table 10.35'!$S$62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10.35'!$Y$63:$Y$79</c:f>
              <c:numCache>
                <c:formatCode>#,##0</c:formatCode>
                <c:ptCount val="17"/>
                <c:pt idx="0">
                  <c:v>14</c:v>
                </c:pt>
                <c:pt idx="1">
                  <c:v>267</c:v>
                </c:pt>
                <c:pt idx="2">
                  <c:v>909</c:v>
                </c:pt>
                <c:pt idx="3">
                  <c:v>1240</c:v>
                </c:pt>
                <c:pt idx="4">
                  <c:v>1221</c:v>
                </c:pt>
                <c:pt idx="5">
                  <c:v>1208</c:v>
                </c:pt>
                <c:pt idx="6">
                  <c:v>1165</c:v>
                </c:pt>
                <c:pt idx="7">
                  <c:v>1380</c:v>
                </c:pt>
                <c:pt idx="8">
                  <c:v>1512</c:v>
                </c:pt>
                <c:pt idx="9">
                  <c:v>1206</c:v>
                </c:pt>
                <c:pt idx="10">
                  <c:v>1140</c:v>
                </c:pt>
                <c:pt idx="11">
                  <c:v>759</c:v>
                </c:pt>
                <c:pt idx="12">
                  <c:v>354</c:v>
                </c:pt>
                <c:pt idx="13">
                  <c:v>99</c:v>
                </c:pt>
                <c:pt idx="14">
                  <c:v>45</c:v>
                </c:pt>
                <c:pt idx="15">
                  <c:v>28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7-4267-9B9F-AE91A5CEA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10.35'!$Y$83:$Y$90</c:f>
              <c:numCache>
                <c:formatCode>#,##0</c:formatCode>
                <c:ptCount val="8"/>
                <c:pt idx="0">
                  <c:v>1121</c:v>
                </c:pt>
                <c:pt idx="1">
                  <c:v>1226</c:v>
                </c:pt>
                <c:pt idx="2">
                  <c:v>1662</c:v>
                </c:pt>
                <c:pt idx="3">
                  <c:v>612</c:v>
                </c:pt>
                <c:pt idx="4">
                  <c:v>476</c:v>
                </c:pt>
                <c:pt idx="5">
                  <c:v>559</c:v>
                </c:pt>
                <c:pt idx="6">
                  <c:v>741</c:v>
                </c:pt>
                <c:pt idx="7">
                  <c:v>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D1-4CBA-AD0A-C20C2E80CE04}"/>
            </c:ext>
          </c:extLst>
        </c:ser>
        <c:ser>
          <c:idx val="1"/>
          <c:order val="1"/>
          <c:tx>
            <c:strRef>
              <c:f>'Table 10.35'!$S$92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10.35'!$Y$93:$Y$100</c:f>
              <c:numCache>
                <c:formatCode>#,##0</c:formatCode>
                <c:ptCount val="8"/>
                <c:pt idx="0">
                  <c:v>649</c:v>
                </c:pt>
                <c:pt idx="1">
                  <c:v>1939</c:v>
                </c:pt>
                <c:pt idx="2">
                  <c:v>369</c:v>
                </c:pt>
                <c:pt idx="3">
                  <c:v>1423</c:v>
                </c:pt>
                <c:pt idx="4">
                  <c:v>1641</c:v>
                </c:pt>
                <c:pt idx="5">
                  <c:v>929</c:v>
                </c:pt>
                <c:pt idx="6">
                  <c:v>59</c:v>
                </c:pt>
                <c:pt idx="7">
                  <c:v>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D1-4CBA-AD0A-C20C2E80C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10.4'!$U$8:$Y$8</c:f>
              <c:numCache>
                <c:formatCode>General</c:formatCode>
                <c:ptCount val="5"/>
                <c:pt idx="0">
                  <c:v>32373</c:v>
                </c:pt>
                <c:pt idx="1">
                  <c:v>32421</c:v>
                </c:pt>
                <c:pt idx="2">
                  <c:v>33945.5</c:v>
                </c:pt>
                <c:pt idx="3">
                  <c:v>35782.44</c:v>
                </c:pt>
                <c:pt idx="4">
                  <c:v>36207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75-4285-8FEF-04606607D24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75-4285-8FEF-04606607D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10.35'!$T$8:$Y$8</c:f>
              <c:numCache>
                <c:formatCode>General</c:formatCode>
                <c:ptCount val="6"/>
                <c:pt idx="0">
                  <c:v>36807</c:v>
                </c:pt>
                <c:pt idx="1">
                  <c:v>39176.11</c:v>
                </c:pt>
                <c:pt idx="2">
                  <c:v>39497.56</c:v>
                </c:pt>
                <c:pt idx="3">
                  <c:v>40509.89</c:v>
                </c:pt>
                <c:pt idx="4">
                  <c:v>42083</c:v>
                </c:pt>
                <c:pt idx="5">
                  <c:v>42748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5-483A-9FE4-67AC072A589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35-483A-9FE4-67AC072A5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10.36'!$U$4:$Y$4</c:f>
              <c:numCache>
                <c:formatCode>#,##0</c:formatCode>
                <c:ptCount val="5"/>
                <c:pt idx="0">
                  <c:v>19034</c:v>
                </c:pt>
                <c:pt idx="1">
                  <c:v>18497</c:v>
                </c:pt>
                <c:pt idx="2">
                  <c:v>18828</c:v>
                </c:pt>
                <c:pt idx="3">
                  <c:v>18249</c:v>
                </c:pt>
                <c:pt idx="4">
                  <c:v>19125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B4-4E37-9618-4F3C11A115DB}"/>
            </c:ext>
          </c:extLst>
        </c:ser>
        <c:ser>
          <c:idx val="1"/>
          <c:order val="1"/>
          <c:tx>
            <c:strRef>
              <c:f>'Table 10.36'!$S$7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10.36'!$U$7:$Y$7</c:f>
              <c:numCache>
                <c:formatCode>#,##0</c:formatCode>
                <c:ptCount val="5"/>
                <c:pt idx="0">
                  <c:v>13393</c:v>
                </c:pt>
                <c:pt idx="1">
                  <c:v>13401</c:v>
                </c:pt>
                <c:pt idx="2">
                  <c:v>13415</c:v>
                </c:pt>
                <c:pt idx="3">
                  <c:v>13299</c:v>
                </c:pt>
                <c:pt idx="4">
                  <c:v>13622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B4-4E37-9618-4F3C11A115DB}"/>
            </c:ext>
          </c:extLst>
        </c:ser>
        <c:ser>
          <c:idx val="2"/>
          <c:order val="2"/>
          <c:tx>
            <c:strRef>
              <c:f>'Table 10.36'!$S$11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10.36'!$U$11:$Y$11</c:f>
              <c:numCache>
                <c:formatCode>#,##0</c:formatCode>
                <c:ptCount val="5"/>
                <c:pt idx="0">
                  <c:v>17273</c:v>
                </c:pt>
                <c:pt idx="1">
                  <c:v>16736</c:v>
                </c:pt>
                <c:pt idx="2">
                  <c:v>17094</c:v>
                </c:pt>
                <c:pt idx="3">
                  <c:v>16602</c:v>
                </c:pt>
                <c:pt idx="4">
                  <c:v>17453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B4-4E37-9618-4F3C11A115DB}"/>
            </c:ext>
          </c:extLst>
        </c:ser>
        <c:ser>
          <c:idx val="3"/>
          <c:order val="3"/>
          <c:tx>
            <c:strRef>
              <c:f>'Table 10.36'!$S$12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10.36'!$U$12:$Y$12</c:f>
              <c:numCache>
                <c:formatCode>#,##0</c:formatCode>
                <c:ptCount val="5"/>
                <c:pt idx="0">
                  <c:v>1763</c:v>
                </c:pt>
                <c:pt idx="1">
                  <c:v>1762</c:v>
                </c:pt>
                <c:pt idx="2">
                  <c:v>1736</c:v>
                </c:pt>
                <c:pt idx="3">
                  <c:v>1645</c:v>
                </c:pt>
                <c:pt idx="4">
                  <c:v>1672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B4-4E37-9618-4F3C11A11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10.36'!$AA$15:$AA$33</c:f>
              <c:numCache>
                <c:formatCode>0.0%</c:formatCode>
                <c:ptCount val="19"/>
                <c:pt idx="0">
                  <c:v>7.6810457516339872E-2</c:v>
                </c:pt>
                <c:pt idx="1">
                  <c:v>3.8169934640522878E-3</c:v>
                </c:pt>
                <c:pt idx="2">
                  <c:v>8.5385620915032684E-2</c:v>
                </c:pt>
                <c:pt idx="3">
                  <c:v>4.6013071895424839E-3</c:v>
                </c:pt>
                <c:pt idx="4">
                  <c:v>4.8627450980392159E-2</c:v>
                </c:pt>
                <c:pt idx="5">
                  <c:v>3.0640522875816992E-2</c:v>
                </c:pt>
                <c:pt idx="6">
                  <c:v>0.12763398692810457</c:v>
                </c:pt>
                <c:pt idx="7">
                  <c:v>9.1450980392156864E-2</c:v>
                </c:pt>
                <c:pt idx="8">
                  <c:v>3.9529411764705882E-2</c:v>
                </c:pt>
                <c:pt idx="9">
                  <c:v>6.6405228758169938E-3</c:v>
                </c:pt>
                <c:pt idx="10">
                  <c:v>2.2588235294117649E-2</c:v>
                </c:pt>
                <c:pt idx="11">
                  <c:v>1.3908496732026144E-2</c:v>
                </c:pt>
                <c:pt idx="12">
                  <c:v>2.8183006535947713E-2</c:v>
                </c:pt>
                <c:pt idx="13">
                  <c:v>5.8666666666666666E-2</c:v>
                </c:pt>
                <c:pt idx="14">
                  <c:v>4.8000000000000001E-2</c:v>
                </c:pt>
                <c:pt idx="15">
                  <c:v>7.63921568627451E-2</c:v>
                </c:pt>
                <c:pt idx="16">
                  <c:v>0.11513725490196078</c:v>
                </c:pt>
                <c:pt idx="17">
                  <c:v>1.9869281045751634E-2</c:v>
                </c:pt>
                <c:pt idx="18">
                  <c:v>2.8496732026143792E-2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4-499D-AD35-5AFFD4BE325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B4-499D-AD35-5AFFD4BE3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10.36'!$Y$44:$Y$60</c:f>
              <c:numCache>
                <c:formatCode>#,##0</c:formatCode>
                <c:ptCount val="17"/>
                <c:pt idx="0">
                  <c:v>9</c:v>
                </c:pt>
                <c:pt idx="1">
                  <c:v>259</c:v>
                </c:pt>
                <c:pt idx="2">
                  <c:v>680</c:v>
                </c:pt>
                <c:pt idx="3">
                  <c:v>960</c:v>
                </c:pt>
                <c:pt idx="4">
                  <c:v>1141</c:v>
                </c:pt>
                <c:pt idx="5">
                  <c:v>1028</c:v>
                </c:pt>
                <c:pt idx="6">
                  <c:v>905</c:v>
                </c:pt>
                <c:pt idx="7">
                  <c:v>918</c:v>
                </c:pt>
                <c:pt idx="8">
                  <c:v>954</c:v>
                </c:pt>
                <c:pt idx="9">
                  <c:v>934</c:v>
                </c:pt>
                <c:pt idx="10">
                  <c:v>795</c:v>
                </c:pt>
                <c:pt idx="11">
                  <c:v>654</c:v>
                </c:pt>
                <c:pt idx="12">
                  <c:v>302</c:v>
                </c:pt>
                <c:pt idx="13">
                  <c:v>127</c:v>
                </c:pt>
                <c:pt idx="14">
                  <c:v>70</c:v>
                </c:pt>
                <c:pt idx="15">
                  <c:v>32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00-4E42-9A57-F10E55C9D261}"/>
            </c:ext>
          </c:extLst>
        </c:ser>
        <c:ser>
          <c:idx val="1"/>
          <c:order val="1"/>
          <c:tx>
            <c:strRef>
              <c:f>'Table 10.36'!$S$62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10.36'!$Y$63:$Y$79</c:f>
              <c:numCache>
                <c:formatCode>#,##0</c:formatCode>
                <c:ptCount val="17"/>
                <c:pt idx="0">
                  <c:v>24</c:v>
                </c:pt>
                <c:pt idx="1">
                  <c:v>319</c:v>
                </c:pt>
                <c:pt idx="2">
                  <c:v>676</c:v>
                </c:pt>
                <c:pt idx="3">
                  <c:v>871</c:v>
                </c:pt>
                <c:pt idx="4">
                  <c:v>943</c:v>
                </c:pt>
                <c:pt idx="5">
                  <c:v>928</c:v>
                </c:pt>
                <c:pt idx="6">
                  <c:v>905</c:v>
                </c:pt>
                <c:pt idx="7">
                  <c:v>915</c:v>
                </c:pt>
                <c:pt idx="8">
                  <c:v>1014</c:v>
                </c:pt>
                <c:pt idx="9">
                  <c:v>936</c:v>
                </c:pt>
                <c:pt idx="10">
                  <c:v>870</c:v>
                </c:pt>
                <c:pt idx="11">
                  <c:v>586</c:v>
                </c:pt>
                <c:pt idx="12">
                  <c:v>204</c:v>
                </c:pt>
                <c:pt idx="13">
                  <c:v>76</c:v>
                </c:pt>
                <c:pt idx="14">
                  <c:v>39</c:v>
                </c:pt>
                <c:pt idx="15">
                  <c:v>19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00-4E42-9A57-F10E55C9D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10.36'!$Y$83:$Y$90</c:f>
              <c:numCache>
                <c:formatCode>#,##0</c:formatCode>
                <c:ptCount val="8"/>
                <c:pt idx="0">
                  <c:v>537</c:v>
                </c:pt>
                <c:pt idx="1">
                  <c:v>569</c:v>
                </c:pt>
                <c:pt idx="2">
                  <c:v>1302</c:v>
                </c:pt>
                <c:pt idx="3">
                  <c:v>391</c:v>
                </c:pt>
                <c:pt idx="4">
                  <c:v>247</c:v>
                </c:pt>
                <c:pt idx="5">
                  <c:v>429</c:v>
                </c:pt>
                <c:pt idx="6">
                  <c:v>921</c:v>
                </c:pt>
                <c:pt idx="7">
                  <c:v>1341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B2-422D-9429-905A03C91557}"/>
            </c:ext>
          </c:extLst>
        </c:ser>
        <c:ser>
          <c:idx val="1"/>
          <c:order val="1"/>
          <c:tx>
            <c:strRef>
              <c:f>'Table 10.36'!$S$92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10.36'!$Y$93:$Y$100</c:f>
              <c:numCache>
                <c:formatCode>#,##0</c:formatCode>
                <c:ptCount val="8"/>
                <c:pt idx="0">
                  <c:v>355</c:v>
                </c:pt>
                <c:pt idx="1">
                  <c:v>1092</c:v>
                </c:pt>
                <c:pt idx="2">
                  <c:v>190</c:v>
                </c:pt>
                <c:pt idx="3">
                  <c:v>1207</c:v>
                </c:pt>
                <c:pt idx="4">
                  <c:v>1101</c:v>
                </c:pt>
                <c:pt idx="5">
                  <c:v>975</c:v>
                </c:pt>
                <c:pt idx="6">
                  <c:v>40</c:v>
                </c:pt>
                <c:pt idx="7">
                  <c:v>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B2-422D-9429-905A03C91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10.36'!$U$8:$Y$8</c:f>
              <c:numCache>
                <c:formatCode>General</c:formatCode>
                <c:ptCount val="5"/>
                <c:pt idx="0">
                  <c:v>33928.89</c:v>
                </c:pt>
                <c:pt idx="1">
                  <c:v>34833.800000000003</c:v>
                </c:pt>
                <c:pt idx="2">
                  <c:v>34909.43</c:v>
                </c:pt>
                <c:pt idx="3">
                  <c:v>37338</c:v>
                </c:pt>
                <c:pt idx="4">
                  <c:v>38142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95-4638-87B8-80E1253834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95-4638-87B8-80E125383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10.36'!$T$4:$Y$4</c:f>
              <c:numCache>
                <c:formatCode>#,##0</c:formatCode>
                <c:ptCount val="6"/>
                <c:pt idx="0">
                  <c:v>18412</c:v>
                </c:pt>
                <c:pt idx="1">
                  <c:v>19034</c:v>
                </c:pt>
                <c:pt idx="2">
                  <c:v>18497</c:v>
                </c:pt>
                <c:pt idx="3">
                  <c:v>18828</c:v>
                </c:pt>
                <c:pt idx="4">
                  <c:v>18249</c:v>
                </c:pt>
                <c:pt idx="5">
                  <c:v>19125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DE-4E3E-805A-0E298CF745C8}"/>
            </c:ext>
          </c:extLst>
        </c:ser>
        <c:ser>
          <c:idx val="1"/>
          <c:order val="1"/>
          <c:tx>
            <c:strRef>
              <c:f>'Table 10.36'!$S$7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10.36'!$T$7:$Y$7</c:f>
              <c:numCache>
                <c:formatCode>#,##0</c:formatCode>
                <c:ptCount val="6"/>
                <c:pt idx="0">
                  <c:v>13348</c:v>
                </c:pt>
                <c:pt idx="1">
                  <c:v>13393</c:v>
                </c:pt>
                <c:pt idx="2">
                  <c:v>13401</c:v>
                </c:pt>
                <c:pt idx="3">
                  <c:v>13415</c:v>
                </c:pt>
                <c:pt idx="4">
                  <c:v>13299</c:v>
                </c:pt>
                <c:pt idx="5">
                  <c:v>13622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DE-4E3E-805A-0E298CF745C8}"/>
            </c:ext>
          </c:extLst>
        </c:ser>
        <c:ser>
          <c:idx val="2"/>
          <c:order val="2"/>
          <c:tx>
            <c:strRef>
              <c:f>'Table 10.36'!$S$11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10.36'!$T$11:$Y$11</c:f>
              <c:numCache>
                <c:formatCode>#,##0</c:formatCode>
                <c:ptCount val="6"/>
                <c:pt idx="0">
                  <c:v>16603</c:v>
                </c:pt>
                <c:pt idx="1">
                  <c:v>17273</c:v>
                </c:pt>
                <c:pt idx="2">
                  <c:v>16736</c:v>
                </c:pt>
                <c:pt idx="3">
                  <c:v>17094</c:v>
                </c:pt>
                <c:pt idx="4">
                  <c:v>16602</c:v>
                </c:pt>
                <c:pt idx="5">
                  <c:v>17453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DE-4E3E-805A-0E298CF745C8}"/>
            </c:ext>
          </c:extLst>
        </c:ser>
        <c:ser>
          <c:idx val="3"/>
          <c:order val="3"/>
          <c:tx>
            <c:strRef>
              <c:f>'Table 10.36'!$S$12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10.36'!$T$12:$Y$12</c:f>
              <c:numCache>
                <c:formatCode>#,##0</c:formatCode>
                <c:ptCount val="6"/>
                <c:pt idx="0">
                  <c:v>1808</c:v>
                </c:pt>
                <c:pt idx="1">
                  <c:v>1763</c:v>
                </c:pt>
                <c:pt idx="2">
                  <c:v>1762</c:v>
                </c:pt>
                <c:pt idx="3">
                  <c:v>1736</c:v>
                </c:pt>
                <c:pt idx="4">
                  <c:v>1645</c:v>
                </c:pt>
                <c:pt idx="5">
                  <c:v>1672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DE-4E3E-805A-0E298CF74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10.36'!$AA$15:$AA$33</c:f>
              <c:numCache>
                <c:formatCode>0.0%</c:formatCode>
                <c:ptCount val="19"/>
                <c:pt idx="0">
                  <c:v>7.6810457516339872E-2</c:v>
                </c:pt>
                <c:pt idx="1">
                  <c:v>3.8169934640522878E-3</c:v>
                </c:pt>
                <c:pt idx="2">
                  <c:v>8.5385620915032684E-2</c:v>
                </c:pt>
                <c:pt idx="3">
                  <c:v>4.6013071895424839E-3</c:v>
                </c:pt>
                <c:pt idx="4">
                  <c:v>4.8627450980392159E-2</c:v>
                </c:pt>
                <c:pt idx="5">
                  <c:v>3.0640522875816992E-2</c:v>
                </c:pt>
                <c:pt idx="6">
                  <c:v>0.12763398692810457</c:v>
                </c:pt>
                <c:pt idx="7">
                  <c:v>9.1450980392156864E-2</c:v>
                </c:pt>
                <c:pt idx="8">
                  <c:v>3.9529411764705882E-2</c:v>
                </c:pt>
                <c:pt idx="9">
                  <c:v>6.6405228758169938E-3</c:v>
                </c:pt>
                <c:pt idx="10">
                  <c:v>2.2588235294117649E-2</c:v>
                </c:pt>
                <c:pt idx="11">
                  <c:v>1.3908496732026144E-2</c:v>
                </c:pt>
                <c:pt idx="12">
                  <c:v>2.8183006535947713E-2</c:v>
                </c:pt>
                <c:pt idx="13">
                  <c:v>5.8666666666666666E-2</c:v>
                </c:pt>
                <c:pt idx="14">
                  <c:v>4.8000000000000001E-2</c:v>
                </c:pt>
                <c:pt idx="15">
                  <c:v>7.63921568627451E-2</c:v>
                </c:pt>
                <c:pt idx="16">
                  <c:v>0.11513725490196078</c:v>
                </c:pt>
                <c:pt idx="17">
                  <c:v>1.9869281045751634E-2</c:v>
                </c:pt>
                <c:pt idx="18">
                  <c:v>2.8496732026143792E-2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3-4D9E-B451-8FCCA31A991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B3-4D9E-B451-8FCCA31A9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10.36'!$Y$44:$Y$60</c:f>
              <c:numCache>
                <c:formatCode>#,##0</c:formatCode>
                <c:ptCount val="17"/>
                <c:pt idx="0">
                  <c:v>9</c:v>
                </c:pt>
                <c:pt idx="1">
                  <c:v>259</c:v>
                </c:pt>
                <c:pt idx="2">
                  <c:v>680</c:v>
                </c:pt>
                <c:pt idx="3">
                  <c:v>960</c:v>
                </c:pt>
                <c:pt idx="4">
                  <c:v>1141</c:v>
                </c:pt>
                <c:pt idx="5">
                  <c:v>1028</c:v>
                </c:pt>
                <c:pt idx="6">
                  <c:v>905</c:v>
                </c:pt>
                <c:pt idx="7">
                  <c:v>918</c:v>
                </c:pt>
                <c:pt idx="8">
                  <c:v>954</c:v>
                </c:pt>
                <c:pt idx="9">
                  <c:v>934</c:v>
                </c:pt>
                <c:pt idx="10">
                  <c:v>795</c:v>
                </c:pt>
                <c:pt idx="11">
                  <c:v>654</c:v>
                </c:pt>
                <c:pt idx="12">
                  <c:v>302</c:v>
                </c:pt>
                <c:pt idx="13">
                  <c:v>127</c:v>
                </c:pt>
                <c:pt idx="14">
                  <c:v>70</c:v>
                </c:pt>
                <c:pt idx="15">
                  <c:v>32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9-462B-AE84-F2F595B9DCD7}"/>
            </c:ext>
          </c:extLst>
        </c:ser>
        <c:ser>
          <c:idx val="1"/>
          <c:order val="1"/>
          <c:tx>
            <c:strRef>
              <c:f>'Table 10.36'!$S$62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10.36'!$Y$63:$Y$79</c:f>
              <c:numCache>
                <c:formatCode>#,##0</c:formatCode>
                <c:ptCount val="17"/>
                <c:pt idx="0">
                  <c:v>24</c:v>
                </c:pt>
                <c:pt idx="1">
                  <c:v>319</c:v>
                </c:pt>
                <c:pt idx="2">
                  <c:v>676</c:v>
                </c:pt>
                <c:pt idx="3">
                  <c:v>871</c:v>
                </c:pt>
                <c:pt idx="4">
                  <c:v>943</c:v>
                </c:pt>
                <c:pt idx="5">
                  <c:v>928</c:v>
                </c:pt>
                <c:pt idx="6">
                  <c:v>905</c:v>
                </c:pt>
                <c:pt idx="7">
                  <c:v>915</c:v>
                </c:pt>
                <c:pt idx="8">
                  <c:v>1014</c:v>
                </c:pt>
                <c:pt idx="9">
                  <c:v>936</c:v>
                </c:pt>
                <c:pt idx="10">
                  <c:v>870</c:v>
                </c:pt>
                <c:pt idx="11">
                  <c:v>586</c:v>
                </c:pt>
                <c:pt idx="12">
                  <c:v>204</c:v>
                </c:pt>
                <c:pt idx="13">
                  <c:v>76</c:v>
                </c:pt>
                <c:pt idx="14">
                  <c:v>39</c:v>
                </c:pt>
                <c:pt idx="15">
                  <c:v>19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D9-462B-AE84-F2F595B9D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10.36'!$Y$83:$Y$90</c:f>
              <c:numCache>
                <c:formatCode>#,##0</c:formatCode>
                <c:ptCount val="8"/>
                <c:pt idx="0">
                  <c:v>537</c:v>
                </c:pt>
                <c:pt idx="1">
                  <c:v>569</c:v>
                </c:pt>
                <c:pt idx="2">
                  <c:v>1302</c:v>
                </c:pt>
                <c:pt idx="3">
                  <c:v>391</c:v>
                </c:pt>
                <c:pt idx="4">
                  <c:v>247</c:v>
                </c:pt>
                <c:pt idx="5">
                  <c:v>429</c:v>
                </c:pt>
                <c:pt idx="6">
                  <c:v>921</c:v>
                </c:pt>
                <c:pt idx="7">
                  <c:v>1341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1-4D14-8A86-0A5A859CE081}"/>
            </c:ext>
          </c:extLst>
        </c:ser>
        <c:ser>
          <c:idx val="1"/>
          <c:order val="1"/>
          <c:tx>
            <c:strRef>
              <c:f>'Table 10.36'!$S$92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10.36'!$Y$93:$Y$100</c:f>
              <c:numCache>
                <c:formatCode>#,##0</c:formatCode>
                <c:ptCount val="8"/>
                <c:pt idx="0">
                  <c:v>355</c:v>
                </c:pt>
                <c:pt idx="1">
                  <c:v>1092</c:v>
                </c:pt>
                <c:pt idx="2">
                  <c:v>190</c:v>
                </c:pt>
                <c:pt idx="3">
                  <c:v>1207</c:v>
                </c:pt>
                <c:pt idx="4">
                  <c:v>1101</c:v>
                </c:pt>
                <c:pt idx="5">
                  <c:v>975</c:v>
                </c:pt>
                <c:pt idx="6">
                  <c:v>40</c:v>
                </c:pt>
                <c:pt idx="7">
                  <c:v>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1-4D14-8A86-0A5A859CE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10.4'!$T$4:$Y$4</c:f>
              <c:numCache>
                <c:formatCode>#,##0</c:formatCode>
                <c:ptCount val="6"/>
                <c:pt idx="0">
                  <c:v>14518</c:v>
                </c:pt>
                <c:pt idx="1">
                  <c:v>15002</c:v>
                </c:pt>
                <c:pt idx="2">
                  <c:v>15385</c:v>
                </c:pt>
                <c:pt idx="3">
                  <c:v>15440</c:v>
                </c:pt>
                <c:pt idx="4">
                  <c:v>15434</c:v>
                </c:pt>
                <c:pt idx="5">
                  <c:v>16298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AD-4F6F-AA2F-95B996EA7FB7}"/>
            </c:ext>
          </c:extLst>
        </c:ser>
        <c:ser>
          <c:idx val="1"/>
          <c:order val="1"/>
          <c:tx>
            <c:strRef>
              <c:f>'Table 10.4'!$S$7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10.4'!$T$7:$Y$7</c:f>
              <c:numCache>
                <c:formatCode>#,##0</c:formatCode>
                <c:ptCount val="6"/>
                <c:pt idx="0">
                  <c:v>10602</c:v>
                </c:pt>
                <c:pt idx="1">
                  <c:v>10761</c:v>
                </c:pt>
                <c:pt idx="2">
                  <c:v>11078</c:v>
                </c:pt>
                <c:pt idx="3">
                  <c:v>11203</c:v>
                </c:pt>
                <c:pt idx="4">
                  <c:v>11418</c:v>
                </c:pt>
                <c:pt idx="5">
                  <c:v>11908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AD-4F6F-AA2F-95B996EA7FB7}"/>
            </c:ext>
          </c:extLst>
        </c:ser>
        <c:ser>
          <c:idx val="2"/>
          <c:order val="2"/>
          <c:tx>
            <c:strRef>
              <c:f>'Table 10.4'!$S$11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10.4'!$T$11:$Y$11</c:f>
              <c:numCache>
                <c:formatCode>#,##0</c:formatCode>
                <c:ptCount val="6"/>
                <c:pt idx="0">
                  <c:v>11884</c:v>
                </c:pt>
                <c:pt idx="1">
                  <c:v>12324</c:v>
                </c:pt>
                <c:pt idx="2">
                  <c:v>12745</c:v>
                </c:pt>
                <c:pt idx="3">
                  <c:v>12776</c:v>
                </c:pt>
                <c:pt idx="4">
                  <c:v>12672</c:v>
                </c:pt>
                <c:pt idx="5">
                  <c:v>13354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AD-4F6F-AA2F-95B996EA7FB7}"/>
            </c:ext>
          </c:extLst>
        </c:ser>
        <c:ser>
          <c:idx val="3"/>
          <c:order val="3"/>
          <c:tx>
            <c:strRef>
              <c:f>'Table 10.4'!$S$12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10.4'!$T$12:$Y$12</c:f>
              <c:numCache>
                <c:formatCode>#,##0</c:formatCode>
                <c:ptCount val="6"/>
                <c:pt idx="0">
                  <c:v>2632</c:v>
                </c:pt>
                <c:pt idx="1">
                  <c:v>2681</c:v>
                </c:pt>
                <c:pt idx="2">
                  <c:v>2640</c:v>
                </c:pt>
                <c:pt idx="3">
                  <c:v>2662</c:v>
                </c:pt>
                <c:pt idx="4">
                  <c:v>2764</c:v>
                </c:pt>
                <c:pt idx="5">
                  <c:v>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AD-4F6F-AA2F-95B996EA7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10.36'!$T$8:$Y$8</c:f>
              <c:numCache>
                <c:formatCode>General</c:formatCode>
                <c:ptCount val="6"/>
                <c:pt idx="0">
                  <c:v>32421.5</c:v>
                </c:pt>
                <c:pt idx="1">
                  <c:v>33928.89</c:v>
                </c:pt>
                <c:pt idx="2">
                  <c:v>34833.800000000003</c:v>
                </c:pt>
                <c:pt idx="3">
                  <c:v>34909.43</c:v>
                </c:pt>
                <c:pt idx="4">
                  <c:v>37338</c:v>
                </c:pt>
                <c:pt idx="5">
                  <c:v>38142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A-48A4-AE1C-45FA8A59180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A-48A4-AE1C-45FA8A591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10.37'!$U$4:$Y$4</c:f>
              <c:numCache>
                <c:formatCode>#,##0</c:formatCode>
                <c:ptCount val="5"/>
                <c:pt idx="0">
                  <c:v>922</c:v>
                </c:pt>
                <c:pt idx="1">
                  <c:v>1135</c:v>
                </c:pt>
                <c:pt idx="2">
                  <c:v>1288</c:v>
                </c:pt>
                <c:pt idx="3">
                  <c:v>1358</c:v>
                </c:pt>
                <c:pt idx="4">
                  <c:v>1642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2A-4FBE-B5CA-782DD7E7E71F}"/>
            </c:ext>
          </c:extLst>
        </c:ser>
        <c:ser>
          <c:idx val="1"/>
          <c:order val="1"/>
          <c:tx>
            <c:strRef>
              <c:f>'Table 10.37'!$S$7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10.37'!$U$7:$Y$7</c:f>
              <c:numCache>
                <c:formatCode>#,##0</c:formatCode>
                <c:ptCount val="5"/>
                <c:pt idx="0">
                  <c:v>617</c:v>
                </c:pt>
                <c:pt idx="1">
                  <c:v>772</c:v>
                </c:pt>
                <c:pt idx="2">
                  <c:v>870</c:v>
                </c:pt>
                <c:pt idx="3">
                  <c:v>936</c:v>
                </c:pt>
                <c:pt idx="4">
                  <c:v>1077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2A-4FBE-B5CA-782DD7E7E71F}"/>
            </c:ext>
          </c:extLst>
        </c:ser>
        <c:ser>
          <c:idx val="2"/>
          <c:order val="2"/>
          <c:tx>
            <c:strRef>
              <c:f>'Table 10.37'!$S$11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10.37'!$U$11:$Y$11</c:f>
              <c:numCache>
                <c:formatCode>#,##0</c:formatCode>
                <c:ptCount val="5"/>
                <c:pt idx="0">
                  <c:v>707</c:v>
                </c:pt>
                <c:pt idx="1">
                  <c:v>893</c:v>
                </c:pt>
                <c:pt idx="2">
                  <c:v>1005</c:v>
                </c:pt>
                <c:pt idx="3">
                  <c:v>1083</c:v>
                </c:pt>
                <c:pt idx="4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2A-4FBE-B5CA-782DD7E7E71F}"/>
            </c:ext>
          </c:extLst>
        </c:ser>
        <c:ser>
          <c:idx val="3"/>
          <c:order val="3"/>
          <c:tx>
            <c:strRef>
              <c:f>'Table 10.37'!$S$12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10.37'!$U$12:$Y$12</c:f>
              <c:numCache>
                <c:formatCode>#,##0</c:formatCode>
                <c:ptCount val="5"/>
                <c:pt idx="0">
                  <c:v>217</c:v>
                </c:pt>
                <c:pt idx="1">
                  <c:v>237</c:v>
                </c:pt>
                <c:pt idx="2">
                  <c:v>283</c:v>
                </c:pt>
                <c:pt idx="3">
                  <c:v>268</c:v>
                </c:pt>
                <c:pt idx="4">
                  <c:v>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2A-4FBE-B5CA-782DD7E7E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10.37'!$AA$15:$AA$33</c:f>
              <c:numCache>
                <c:formatCode>0.0%</c:formatCode>
                <c:ptCount val="19"/>
                <c:pt idx="0">
                  <c:v>0.12606577344701583</c:v>
                </c:pt>
                <c:pt idx="1">
                  <c:v>1.9488428745432398E-2</c:v>
                </c:pt>
                <c:pt idx="2">
                  <c:v>3.7758830694275276E-2</c:v>
                </c:pt>
                <c:pt idx="3">
                  <c:v>7.3081607795371494E-3</c:v>
                </c:pt>
                <c:pt idx="4">
                  <c:v>4.2630937880633372E-2</c:v>
                </c:pt>
                <c:pt idx="5">
                  <c:v>2.253349573690621E-2</c:v>
                </c:pt>
                <c:pt idx="6">
                  <c:v>4.6285018270401948E-2</c:v>
                </c:pt>
                <c:pt idx="7">
                  <c:v>5.6029232643118147E-2</c:v>
                </c:pt>
                <c:pt idx="8">
                  <c:v>3.8976857490864797E-2</c:v>
                </c:pt>
                <c:pt idx="9">
                  <c:v>3.0450669914738123E-3</c:v>
                </c:pt>
                <c:pt idx="10">
                  <c:v>1.5834348355663823E-2</c:v>
                </c:pt>
                <c:pt idx="11">
                  <c:v>6.6991473812423874E-3</c:v>
                </c:pt>
                <c:pt idx="12">
                  <c:v>2.0097442143727162E-2</c:v>
                </c:pt>
                <c:pt idx="13">
                  <c:v>4.5676004872107184E-2</c:v>
                </c:pt>
                <c:pt idx="14">
                  <c:v>9.0133982947624841E-2</c:v>
                </c:pt>
                <c:pt idx="15">
                  <c:v>8.8915956151035327E-2</c:v>
                </c:pt>
                <c:pt idx="16">
                  <c:v>0.10901339829476249</c:v>
                </c:pt>
                <c:pt idx="17">
                  <c:v>6.6991473812423874E-3</c:v>
                </c:pt>
                <c:pt idx="18">
                  <c:v>3.2277710109622409E-2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F-4925-A16C-64D9CF1A996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6F-4925-A16C-64D9CF1A9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10.37'!$Y$44:$Y$60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68</c:v>
                </c:pt>
                <c:pt idx="3">
                  <c:v>86</c:v>
                </c:pt>
                <c:pt idx="4">
                  <c:v>69</c:v>
                </c:pt>
                <c:pt idx="5">
                  <c:v>55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85</c:v>
                </c:pt>
                <c:pt idx="10">
                  <c:v>132</c:v>
                </c:pt>
                <c:pt idx="11">
                  <c:v>89</c:v>
                </c:pt>
                <c:pt idx="12">
                  <c:v>36</c:v>
                </c:pt>
                <c:pt idx="13">
                  <c:v>24</c:v>
                </c:pt>
                <c:pt idx="14">
                  <c:v>0</c:v>
                </c:pt>
                <c:pt idx="15">
                  <c:v>4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D6-47E2-9EF6-C1ACA4272735}"/>
            </c:ext>
          </c:extLst>
        </c:ser>
        <c:ser>
          <c:idx val="1"/>
          <c:order val="1"/>
          <c:tx>
            <c:strRef>
              <c:f>'Table 10.37'!$S$62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10.37'!$Y$63:$Y$79</c:f>
              <c:numCache>
                <c:formatCode>#,##0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72</c:v>
                </c:pt>
                <c:pt idx="3">
                  <c:v>56</c:v>
                </c:pt>
                <c:pt idx="4">
                  <c:v>51</c:v>
                </c:pt>
                <c:pt idx="5">
                  <c:v>46</c:v>
                </c:pt>
                <c:pt idx="6">
                  <c:v>51</c:v>
                </c:pt>
                <c:pt idx="7">
                  <c:v>40</c:v>
                </c:pt>
                <c:pt idx="8">
                  <c:v>87</c:v>
                </c:pt>
                <c:pt idx="9">
                  <c:v>100</c:v>
                </c:pt>
                <c:pt idx="10">
                  <c:v>127</c:v>
                </c:pt>
                <c:pt idx="11">
                  <c:v>62</c:v>
                </c:pt>
                <c:pt idx="12">
                  <c:v>40</c:v>
                </c:pt>
                <c:pt idx="13">
                  <c:v>11</c:v>
                </c:pt>
                <c:pt idx="14">
                  <c:v>8</c:v>
                </c:pt>
                <c:pt idx="15">
                  <c:v>3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D6-47E2-9EF6-C1ACA4272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10.37'!$Y$83:$Y$90</c:f>
              <c:numCache>
                <c:formatCode>#,##0</c:formatCode>
                <c:ptCount val="8"/>
                <c:pt idx="0">
                  <c:v>33</c:v>
                </c:pt>
                <c:pt idx="1">
                  <c:v>38</c:v>
                </c:pt>
                <c:pt idx="2">
                  <c:v>99</c:v>
                </c:pt>
                <c:pt idx="3">
                  <c:v>27</c:v>
                </c:pt>
                <c:pt idx="4">
                  <c:v>17</c:v>
                </c:pt>
                <c:pt idx="5">
                  <c:v>13</c:v>
                </c:pt>
                <c:pt idx="6">
                  <c:v>67</c:v>
                </c:pt>
                <c:pt idx="7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9B-410A-8FAB-563165B8DC35}"/>
            </c:ext>
          </c:extLst>
        </c:ser>
        <c:ser>
          <c:idx val="1"/>
          <c:order val="1"/>
          <c:tx>
            <c:strRef>
              <c:f>'Table 10.37'!$S$92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10.37'!$Y$93:$Y$100</c:f>
              <c:numCache>
                <c:formatCode>#,##0</c:formatCode>
                <c:ptCount val="8"/>
                <c:pt idx="0">
                  <c:v>28</c:v>
                </c:pt>
                <c:pt idx="1">
                  <c:v>105</c:v>
                </c:pt>
                <c:pt idx="2">
                  <c:v>23</c:v>
                </c:pt>
                <c:pt idx="3">
                  <c:v>104</c:v>
                </c:pt>
                <c:pt idx="4">
                  <c:v>68</c:v>
                </c:pt>
                <c:pt idx="5">
                  <c:v>26</c:v>
                </c:pt>
                <c:pt idx="6">
                  <c:v>7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9B-410A-8FAB-563165B8D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10.37'!$U$8:$Y$8</c:f>
              <c:numCache>
                <c:formatCode>General</c:formatCode>
                <c:ptCount val="5"/>
                <c:pt idx="0">
                  <c:v>29135.5</c:v>
                </c:pt>
                <c:pt idx="1">
                  <c:v>27912</c:v>
                </c:pt>
                <c:pt idx="2">
                  <c:v>29830.12</c:v>
                </c:pt>
                <c:pt idx="3">
                  <c:v>35745</c:v>
                </c:pt>
                <c:pt idx="4">
                  <c:v>35861.730000000003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5-44FA-B0AB-5B95EC96F0A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C5-44FA-B0AB-5B95EC96F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10.37'!$T$4:$Y$4</c:f>
              <c:numCache>
                <c:formatCode>#,##0</c:formatCode>
                <c:ptCount val="6"/>
                <c:pt idx="0">
                  <c:v>898</c:v>
                </c:pt>
                <c:pt idx="1">
                  <c:v>922</c:v>
                </c:pt>
                <c:pt idx="2">
                  <c:v>1135</c:v>
                </c:pt>
                <c:pt idx="3">
                  <c:v>1288</c:v>
                </c:pt>
                <c:pt idx="4">
                  <c:v>1358</c:v>
                </c:pt>
                <c:pt idx="5">
                  <c:v>1642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2E-4B56-A8B7-64323CDDA163}"/>
            </c:ext>
          </c:extLst>
        </c:ser>
        <c:ser>
          <c:idx val="1"/>
          <c:order val="1"/>
          <c:tx>
            <c:strRef>
              <c:f>'Table 10.37'!$S$7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10.37'!$T$7:$Y$7</c:f>
              <c:numCache>
                <c:formatCode>#,##0</c:formatCode>
                <c:ptCount val="6"/>
                <c:pt idx="0">
                  <c:v>581</c:v>
                </c:pt>
                <c:pt idx="1">
                  <c:v>617</c:v>
                </c:pt>
                <c:pt idx="2">
                  <c:v>772</c:v>
                </c:pt>
                <c:pt idx="3">
                  <c:v>870</c:v>
                </c:pt>
                <c:pt idx="4">
                  <c:v>936</c:v>
                </c:pt>
                <c:pt idx="5">
                  <c:v>1077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2E-4B56-A8B7-64323CDDA163}"/>
            </c:ext>
          </c:extLst>
        </c:ser>
        <c:ser>
          <c:idx val="2"/>
          <c:order val="2"/>
          <c:tx>
            <c:strRef>
              <c:f>'Table 10.37'!$S$11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10.37'!$T$11:$Y$11</c:f>
              <c:numCache>
                <c:formatCode>#,##0</c:formatCode>
                <c:ptCount val="6"/>
                <c:pt idx="0">
                  <c:v>697</c:v>
                </c:pt>
                <c:pt idx="1">
                  <c:v>707</c:v>
                </c:pt>
                <c:pt idx="2">
                  <c:v>893</c:v>
                </c:pt>
                <c:pt idx="3">
                  <c:v>1005</c:v>
                </c:pt>
                <c:pt idx="4">
                  <c:v>1083</c:v>
                </c:pt>
                <c:pt idx="5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2E-4B56-A8B7-64323CDDA163}"/>
            </c:ext>
          </c:extLst>
        </c:ser>
        <c:ser>
          <c:idx val="3"/>
          <c:order val="3"/>
          <c:tx>
            <c:strRef>
              <c:f>'Table 10.37'!$S$12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10.37'!$T$12:$Y$12</c:f>
              <c:numCache>
                <c:formatCode>#,##0</c:formatCode>
                <c:ptCount val="6"/>
                <c:pt idx="0">
                  <c:v>202</c:v>
                </c:pt>
                <c:pt idx="1">
                  <c:v>217</c:v>
                </c:pt>
                <c:pt idx="2">
                  <c:v>237</c:v>
                </c:pt>
                <c:pt idx="3">
                  <c:v>283</c:v>
                </c:pt>
                <c:pt idx="4">
                  <c:v>268</c:v>
                </c:pt>
                <c:pt idx="5">
                  <c:v>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2E-4B56-A8B7-64323CDDA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10.37'!$AA$15:$AA$33</c:f>
              <c:numCache>
                <c:formatCode>0.0%</c:formatCode>
                <c:ptCount val="19"/>
                <c:pt idx="0">
                  <c:v>0.12606577344701583</c:v>
                </c:pt>
                <c:pt idx="1">
                  <c:v>1.9488428745432398E-2</c:v>
                </c:pt>
                <c:pt idx="2">
                  <c:v>3.7758830694275276E-2</c:v>
                </c:pt>
                <c:pt idx="3">
                  <c:v>7.3081607795371494E-3</c:v>
                </c:pt>
                <c:pt idx="4">
                  <c:v>4.2630937880633372E-2</c:v>
                </c:pt>
                <c:pt idx="5">
                  <c:v>2.253349573690621E-2</c:v>
                </c:pt>
                <c:pt idx="6">
                  <c:v>4.6285018270401948E-2</c:v>
                </c:pt>
                <c:pt idx="7">
                  <c:v>5.6029232643118147E-2</c:v>
                </c:pt>
                <c:pt idx="8">
                  <c:v>3.8976857490864797E-2</c:v>
                </c:pt>
                <c:pt idx="9">
                  <c:v>3.0450669914738123E-3</c:v>
                </c:pt>
                <c:pt idx="10">
                  <c:v>1.5834348355663823E-2</c:v>
                </c:pt>
                <c:pt idx="11">
                  <c:v>6.6991473812423874E-3</c:v>
                </c:pt>
                <c:pt idx="12">
                  <c:v>2.0097442143727162E-2</c:v>
                </c:pt>
                <c:pt idx="13">
                  <c:v>4.5676004872107184E-2</c:v>
                </c:pt>
                <c:pt idx="14">
                  <c:v>9.0133982947624841E-2</c:v>
                </c:pt>
                <c:pt idx="15">
                  <c:v>8.8915956151035327E-2</c:v>
                </c:pt>
                <c:pt idx="16">
                  <c:v>0.10901339829476249</c:v>
                </c:pt>
                <c:pt idx="17">
                  <c:v>6.6991473812423874E-3</c:v>
                </c:pt>
                <c:pt idx="18">
                  <c:v>3.2277710109622409E-2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F-4341-B542-F7CEF76F6A7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CF-4341-B542-F7CEF76F6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10.37'!$Y$44:$Y$60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68</c:v>
                </c:pt>
                <c:pt idx="3">
                  <c:v>86</c:v>
                </c:pt>
                <c:pt idx="4">
                  <c:v>69</c:v>
                </c:pt>
                <c:pt idx="5">
                  <c:v>55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85</c:v>
                </c:pt>
                <c:pt idx="10">
                  <c:v>132</c:v>
                </c:pt>
                <c:pt idx="11">
                  <c:v>89</c:v>
                </c:pt>
                <c:pt idx="12">
                  <c:v>36</c:v>
                </c:pt>
                <c:pt idx="13">
                  <c:v>24</c:v>
                </c:pt>
                <c:pt idx="14">
                  <c:v>0</c:v>
                </c:pt>
                <c:pt idx="15">
                  <c:v>4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00-4495-8BBD-CBD65FB9C271}"/>
            </c:ext>
          </c:extLst>
        </c:ser>
        <c:ser>
          <c:idx val="1"/>
          <c:order val="1"/>
          <c:tx>
            <c:strRef>
              <c:f>'Table 10.37'!$S$62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10.37'!$Y$63:$Y$79</c:f>
              <c:numCache>
                <c:formatCode>#,##0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72</c:v>
                </c:pt>
                <c:pt idx="3">
                  <c:v>56</c:v>
                </c:pt>
                <c:pt idx="4">
                  <c:v>51</c:v>
                </c:pt>
                <c:pt idx="5">
                  <c:v>46</c:v>
                </c:pt>
                <c:pt idx="6">
                  <c:v>51</c:v>
                </c:pt>
                <c:pt idx="7">
                  <c:v>40</c:v>
                </c:pt>
                <c:pt idx="8">
                  <c:v>87</c:v>
                </c:pt>
                <c:pt idx="9">
                  <c:v>100</c:v>
                </c:pt>
                <c:pt idx="10">
                  <c:v>127</c:v>
                </c:pt>
                <c:pt idx="11">
                  <c:v>62</c:v>
                </c:pt>
                <c:pt idx="12">
                  <c:v>40</c:v>
                </c:pt>
                <c:pt idx="13">
                  <c:v>11</c:v>
                </c:pt>
                <c:pt idx="14">
                  <c:v>8</c:v>
                </c:pt>
                <c:pt idx="15">
                  <c:v>3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00-4495-8BBD-CBD65FB9C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10.37'!$Y$83:$Y$90</c:f>
              <c:numCache>
                <c:formatCode>#,##0</c:formatCode>
                <c:ptCount val="8"/>
                <c:pt idx="0">
                  <c:v>33</c:v>
                </c:pt>
                <c:pt idx="1">
                  <c:v>38</c:v>
                </c:pt>
                <c:pt idx="2">
                  <c:v>99</c:v>
                </c:pt>
                <c:pt idx="3">
                  <c:v>27</c:v>
                </c:pt>
                <c:pt idx="4">
                  <c:v>17</c:v>
                </c:pt>
                <c:pt idx="5">
                  <c:v>13</c:v>
                </c:pt>
                <c:pt idx="6">
                  <c:v>67</c:v>
                </c:pt>
                <c:pt idx="7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C-4DBA-951F-CD4C72161445}"/>
            </c:ext>
          </c:extLst>
        </c:ser>
        <c:ser>
          <c:idx val="1"/>
          <c:order val="1"/>
          <c:tx>
            <c:strRef>
              <c:f>'Table 10.37'!$S$92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10.37'!$Y$93:$Y$100</c:f>
              <c:numCache>
                <c:formatCode>#,##0</c:formatCode>
                <c:ptCount val="8"/>
                <c:pt idx="0">
                  <c:v>28</c:v>
                </c:pt>
                <c:pt idx="1">
                  <c:v>105</c:v>
                </c:pt>
                <c:pt idx="2">
                  <c:v>23</c:v>
                </c:pt>
                <c:pt idx="3">
                  <c:v>104</c:v>
                </c:pt>
                <c:pt idx="4">
                  <c:v>68</c:v>
                </c:pt>
                <c:pt idx="5">
                  <c:v>26</c:v>
                </c:pt>
                <c:pt idx="6">
                  <c:v>7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C-4DBA-951F-CD4C72161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10.4'!$AA$15:$AA$33</c:f>
              <c:numCache>
                <c:formatCode>0.0%</c:formatCode>
                <c:ptCount val="19"/>
                <c:pt idx="0">
                  <c:v>6.0068720088354399E-2</c:v>
                </c:pt>
                <c:pt idx="1">
                  <c:v>1.5707448766719843E-2</c:v>
                </c:pt>
                <c:pt idx="2">
                  <c:v>5.7123573444594428E-2</c:v>
                </c:pt>
                <c:pt idx="3">
                  <c:v>7.8537243833599214E-3</c:v>
                </c:pt>
                <c:pt idx="4">
                  <c:v>6.8290587802184319E-2</c:v>
                </c:pt>
                <c:pt idx="5">
                  <c:v>2.1229598723769786E-2</c:v>
                </c:pt>
                <c:pt idx="6">
                  <c:v>8.4059393790649153E-2</c:v>
                </c:pt>
                <c:pt idx="7">
                  <c:v>7.2769664989569272E-2</c:v>
                </c:pt>
                <c:pt idx="8">
                  <c:v>3.1660326420419681E-2</c:v>
                </c:pt>
                <c:pt idx="9">
                  <c:v>5.03129218308995E-3</c:v>
                </c:pt>
                <c:pt idx="10">
                  <c:v>3.0494539207264696E-2</c:v>
                </c:pt>
                <c:pt idx="11">
                  <c:v>1.6382378205914837E-2</c:v>
                </c:pt>
                <c:pt idx="12">
                  <c:v>3.9820836912504605E-2</c:v>
                </c:pt>
                <c:pt idx="13">
                  <c:v>6.1909436740704378E-2</c:v>
                </c:pt>
                <c:pt idx="14">
                  <c:v>4.914713461774451E-2</c:v>
                </c:pt>
                <c:pt idx="15">
                  <c:v>7.3444594428764262E-2</c:v>
                </c:pt>
                <c:pt idx="16">
                  <c:v>0.12001472573321879</c:v>
                </c:pt>
                <c:pt idx="17">
                  <c:v>1.5462019879739846E-2</c:v>
                </c:pt>
                <c:pt idx="18">
                  <c:v>3.4360044177199657E-2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DF-42FF-AC2E-475409CB9A8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DF-42FF-AC2E-475409CB9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10.37'!$T$8:$Y$8</c:f>
              <c:numCache>
                <c:formatCode>General</c:formatCode>
                <c:ptCount val="6"/>
                <c:pt idx="0">
                  <c:v>24297</c:v>
                </c:pt>
                <c:pt idx="1">
                  <c:v>29135.5</c:v>
                </c:pt>
                <c:pt idx="2">
                  <c:v>27912</c:v>
                </c:pt>
                <c:pt idx="3">
                  <c:v>29830.12</c:v>
                </c:pt>
                <c:pt idx="4">
                  <c:v>35745</c:v>
                </c:pt>
                <c:pt idx="5">
                  <c:v>35861.730000000003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32-4086-9214-4D7E06E8E9C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32-4086-9214-4D7E06E8E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10.38'!$U$4:$Y$4</c:f>
              <c:numCache>
                <c:formatCode>#,##0</c:formatCode>
                <c:ptCount val="5"/>
                <c:pt idx="0">
                  <c:v>12722</c:v>
                </c:pt>
                <c:pt idx="1">
                  <c:v>13205</c:v>
                </c:pt>
                <c:pt idx="2">
                  <c:v>13578</c:v>
                </c:pt>
                <c:pt idx="3">
                  <c:v>13869</c:v>
                </c:pt>
                <c:pt idx="4">
                  <c:v>14605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FA-4B5E-8CA6-9A593A90E0E6}"/>
            </c:ext>
          </c:extLst>
        </c:ser>
        <c:ser>
          <c:idx val="1"/>
          <c:order val="1"/>
          <c:tx>
            <c:strRef>
              <c:f>'Table 10.38'!$S$7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10.38'!$U$7:$Y$7</c:f>
              <c:numCache>
                <c:formatCode>#,##0</c:formatCode>
                <c:ptCount val="5"/>
                <c:pt idx="0">
                  <c:v>9397</c:v>
                </c:pt>
                <c:pt idx="1">
                  <c:v>9484</c:v>
                </c:pt>
                <c:pt idx="2">
                  <c:v>9921</c:v>
                </c:pt>
                <c:pt idx="3">
                  <c:v>10232</c:v>
                </c:pt>
                <c:pt idx="4">
                  <c:v>10617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FA-4B5E-8CA6-9A593A90E0E6}"/>
            </c:ext>
          </c:extLst>
        </c:ser>
        <c:ser>
          <c:idx val="2"/>
          <c:order val="2"/>
          <c:tx>
            <c:strRef>
              <c:f>'Table 10.38'!$S$11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10.38'!$U$11:$Y$11</c:f>
              <c:numCache>
                <c:formatCode>#,##0</c:formatCode>
                <c:ptCount val="5"/>
                <c:pt idx="0">
                  <c:v>11105</c:v>
                </c:pt>
                <c:pt idx="1">
                  <c:v>11657</c:v>
                </c:pt>
                <c:pt idx="2">
                  <c:v>11976</c:v>
                </c:pt>
                <c:pt idx="3">
                  <c:v>12196</c:v>
                </c:pt>
                <c:pt idx="4">
                  <c:v>12878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FA-4B5E-8CA6-9A593A90E0E6}"/>
            </c:ext>
          </c:extLst>
        </c:ser>
        <c:ser>
          <c:idx val="3"/>
          <c:order val="3"/>
          <c:tx>
            <c:strRef>
              <c:f>'Table 10.38'!$S$12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10.38'!$U$12:$Y$12</c:f>
              <c:numCache>
                <c:formatCode>#,##0</c:formatCode>
                <c:ptCount val="5"/>
                <c:pt idx="0">
                  <c:v>1620</c:v>
                </c:pt>
                <c:pt idx="1">
                  <c:v>1547</c:v>
                </c:pt>
                <c:pt idx="2">
                  <c:v>1604</c:v>
                </c:pt>
                <c:pt idx="3">
                  <c:v>1672</c:v>
                </c:pt>
                <c:pt idx="4">
                  <c:v>1727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FA-4B5E-8CA6-9A593A90E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10.38'!$AA$15:$AA$33</c:f>
              <c:numCache>
                <c:formatCode>0.0%</c:formatCode>
                <c:ptCount val="19"/>
                <c:pt idx="0">
                  <c:v>6.045874700445053E-2</c:v>
                </c:pt>
                <c:pt idx="1">
                  <c:v>8.7641218760698397E-3</c:v>
                </c:pt>
                <c:pt idx="2">
                  <c:v>0.11078397808969531</c:v>
                </c:pt>
                <c:pt idx="3">
                  <c:v>7.942485450188292E-3</c:v>
                </c:pt>
                <c:pt idx="4">
                  <c:v>4.4573776104073946E-2</c:v>
                </c:pt>
                <c:pt idx="5">
                  <c:v>2.3074289626840123E-2</c:v>
                </c:pt>
                <c:pt idx="6">
                  <c:v>0.11201643272851763</c:v>
                </c:pt>
                <c:pt idx="7">
                  <c:v>5.2036973639164673E-2</c:v>
                </c:pt>
                <c:pt idx="8">
                  <c:v>3.6562820951728858E-2</c:v>
                </c:pt>
                <c:pt idx="9">
                  <c:v>5.7514549811708317E-3</c:v>
                </c:pt>
                <c:pt idx="10">
                  <c:v>2.5539198904484764E-2</c:v>
                </c:pt>
                <c:pt idx="11">
                  <c:v>1.1982197877439232E-2</c:v>
                </c:pt>
                <c:pt idx="12">
                  <c:v>3.0605956864087642E-2</c:v>
                </c:pt>
                <c:pt idx="13">
                  <c:v>0.11386511468675112</c:v>
                </c:pt>
                <c:pt idx="14">
                  <c:v>5.1009928106812735E-2</c:v>
                </c:pt>
                <c:pt idx="15">
                  <c:v>6.2649777473467991E-2</c:v>
                </c:pt>
                <c:pt idx="16">
                  <c:v>9.8390961999315296E-2</c:v>
                </c:pt>
                <c:pt idx="17">
                  <c:v>1.4584046559397467E-2</c:v>
                </c:pt>
                <c:pt idx="18">
                  <c:v>2.6908592947620678E-2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F7-4E83-8817-FDAC0E17ED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F7-4E83-8817-FDAC0E17E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10.38'!$Y$44:$Y$60</c:f>
              <c:numCache>
                <c:formatCode>#,##0</c:formatCode>
                <c:ptCount val="17"/>
                <c:pt idx="0">
                  <c:v>15</c:v>
                </c:pt>
                <c:pt idx="1">
                  <c:v>168</c:v>
                </c:pt>
                <c:pt idx="2">
                  <c:v>459</c:v>
                </c:pt>
                <c:pt idx="3">
                  <c:v>831</c:v>
                </c:pt>
                <c:pt idx="4">
                  <c:v>1140</c:v>
                </c:pt>
                <c:pt idx="5">
                  <c:v>846</c:v>
                </c:pt>
                <c:pt idx="6">
                  <c:v>670</c:v>
                </c:pt>
                <c:pt idx="7">
                  <c:v>641</c:v>
                </c:pt>
                <c:pt idx="8">
                  <c:v>722</c:v>
                </c:pt>
                <c:pt idx="9">
                  <c:v>661</c:v>
                </c:pt>
                <c:pt idx="10">
                  <c:v>627</c:v>
                </c:pt>
                <c:pt idx="11">
                  <c:v>440</c:v>
                </c:pt>
                <c:pt idx="12">
                  <c:v>260</c:v>
                </c:pt>
                <c:pt idx="13">
                  <c:v>116</c:v>
                </c:pt>
                <c:pt idx="14">
                  <c:v>55</c:v>
                </c:pt>
                <c:pt idx="15">
                  <c:v>24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7-4F94-AF3B-E67129AA072A}"/>
            </c:ext>
          </c:extLst>
        </c:ser>
        <c:ser>
          <c:idx val="1"/>
          <c:order val="1"/>
          <c:tx>
            <c:strRef>
              <c:f>'Table 10.38'!$S$62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10.38'!$Y$63:$Y$79</c:f>
              <c:numCache>
                <c:formatCode>#,##0</c:formatCode>
                <c:ptCount val="17"/>
                <c:pt idx="0">
                  <c:v>14</c:v>
                </c:pt>
                <c:pt idx="1">
                  <c:v>173</c:v>
                </c:pt>
                <c:pt idx="2">
                  <c:v>505</c:v>
                </c:pt>
                <c:pt idx="3">
                  <c:v>743</c:v>
                </c:pt>
                <c:pt idx="4">
                  <c:v>823</c:v>
                </c:pt>
                <c:pt idx="5">
                  <c:v>703</c:v>
                </c:pt>
                <c:pt idx="6">
                  <c:v>552</c:v>
                </c:pt>
                <c:pt idx="7">
                  <c:v>580</c:v>
                </c:pt>
                <c:pt idx="8">
                  <c:v>746</c:v>
                </c:pt>
                <c:pt idx="9">
                  <c:v>703</c:v>
                </c:pt>
                <c:pt idx="10">
                  <c:v>657</c:v>
                </c:pt>
                <c:pt idx="11">
                  <c:v>395</c:v>
                </c:pt>
                <c:pt idx="12">
                  <c:v>169</c:v>
                </c:pt>
                <c:pt idx="13">
                  <c:v>71</c:v>
                </c:pt>
                <c:pt idx="14">
                  <c:v>51</c:v>
                </c:pt>
                <c:pt idx="15">
                  <c:v>23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7-4F94-AF3B-E67129AA0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10.38'!$Y$83:$Y$90</c:f>
              <c:numCache>
                <c:formatCode>#,##0</c:formatCode>
                <c:ptCount val="8"/>
                <c:pt idx="0">
                  <c:v>409</c:v>
                </c:pt>
                <c:pt idx="1">
                  <c:v>243</c:v>
                </c:pt>
                <c:pt idx="2">
                  <c:v>795</c:v>
                </c:pt>
                <c:pt idx="3">
                  <c:v>276</c:v>
                </c:pt>
                <c:pt idx="4">
                  <c:v>136</c:v>
                </c:pt>
                <c:pt idx="5">
                  <c:v>234</c:v>
                </c:pt>
                <c:pt idx="6">
                  <c:v>641</c:v>
                </c:pt>
                <c:pt idx="7">
                  <c:v>1532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D9-4C7D-8C43-B06062F5B403}"/>
            </c:ext>
          </c:extLst>
        </c:ser>
        <c:ser>
          <c:idx val="1"/>
          <c:order val="1"/>
          <c:tx>
            <c:strRef>
              <c:f>'Table 10.38'!$S$92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10.38'!$Y$93:$Y$100</c:f>
              <c:numCache>
                <c:formatCode>#,##0</c:formatCode>
                <c:ptCount val="8"/>
                <c:pt idx="0">
                  <c:v>324</c:v>
                </c:pt>
                <c:pt idx="1">
                  <c:v>528</c:v>
                </c:pt>
                <c:pt idx="2">
                  <c:v>136</c:v>
                </c:pt>
                <c:pt idx="3">
                  <c:v>857</c:v>
                </c:pt>
                <c:pt idx="4">
                  <c:v>668</c:v>
                </c:pt>
                <c:pt idx="5">
                  <c:v>564</c:v>
                </c:pt>
                <c:pt idx="6">
                  <c:v>73</c:v>
                </c:pt>
                <c:pt idx="7">
                  <c:v>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D9-4C7D-8C43-B06062F5B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10.38'!$U$8:$Y$8</c:f>
              <c:numCache>
                <c:formatCode>General</c:formatCode>
                <c:ptCount val="5"/>
                <c:pt idx="0">
                  <c:v>34271.129999999997</c:v>
                </c:pt>
                <c:pt idx="1">
                  <c:v>34253.57</c:v>
                </c:pt>
                <c:pt idx="2">
                  <c:v>35533.07</c:v>
                </c:pt>
                <c:pt idx="3">
                  <c:v>37254.47</c:v>
                </c:pt>
                <c:pt idx="4">
                  <c:v>37997.68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24-4B99-815D-F5468EA362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24-4B99-815D-F5468EA36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10.38'!$T$4:$Y$4</c:f>
              <c:numCache>
                <c:formatCode>#,##0</c:formatCode>
                <c:ptCount val="6"/>
                <c:pt idx="0">
                  <c:v>12881</c:v>
                </c:pt>
                <c:pt idx="1">
                  <c:v>12722</c:v>
                </c:pt>
                <c:pt idx="2">
                  <c:v>13205</c:v>
                </c:pt>
                <c:pt idx="3">
                  <c:v>13578</c:v>
                </c:pt>
                <c:pt idx="4">
                  <c:v>13869</c:v>
                </c:pt>
                <c:pt idx="5">
                  <c:v>14605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0-4621-9D95-60693EC299F5}"/>
            </c:ext>
          </c:extLst>
        </c:ser>
        <c:ser>
          <c:idx val="1"/>
          <c:order val="1"/>
          <c:tx>
            <c:strRef>
              <c:f>'Table 10.38'!$S$7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10.38'!$T$7:$Y$7</c:f>
              <c:numCache>
                <c:formatCode>#,##0</c:formatCode>
                <c:ptCount val="6"/>
                <c:pt idx="0">
                  <c:v>9375</c:v>
                </c:pt>
                <c:pt idx="1">
                  <c:v>9397</c:v>
                </c:pt>
                <c:pt idx="2">
                  <c:v>9484</c:v>
                </c:pt>
                <c:pt idx="3">
                  <c:v>9921</c:v>
                </c:pt>
                <c:pt idx="4">
                  <c:v>10232</c:v>
                </c:pt>
                <c:pt idx="5">
                  <c:v>10617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C0-4621-9D95-60693EC299F5}"/>
            </c:ext>
          </c:extLst>
        </c:ser>
        <c:ser>
          <c:idx val="2"/>
          <c:order val="2"/>
          <c:tx>
            <c:strRef>
              <c:f>'Table 10.38'!$S$11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10.38'!$T$11:$Y$11</c:f>
              <c:numCache>
                <c:formatCode>#,##0</c:formatCode>
                <c:ptCount val="6"/>
                <c:pt idx="0">
                  <c:v>11216</c:v>
                </c:pt>
                <c:pt idx="1">
                  <c:v>11105</c:v>
                </c:pt>
                <c:pt idx="2">
                  <c:v>11657</c:v>
                </c:pt>
                <c:pt idx="3">
                  <c:v>11976</c:v>
                </c:pt>
                <c:pt idx="4">
                  <c:v>12196</c:v>
                </c:pt>
                <c:pt idx="5">
                  <c:v>12878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C0-4621-9D95-60693EC299F5}"/>
            </c:ext>
          </c:extLst>
        </c:ser>
        <c:ser>
          <c:idx val="3"/>
          <c:order val="3"/>
          <c:tx>
            <c:strRef>
              <c:f>'Table 10.38'!$S$12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10.38'!$T$12:$Y$12</c:f>
              <c:numCache>
                <c:formatCode>#,##0</c:formatCode>
                <c:ptCount val="6"/>
                <c:pt idx="0">
                  <c:v>1664</c:v>
                </c:pt>
                <c:pt idx="1">
                  <c:v>1620</c:v>
                </c:pt>
                <c:pt idx="2">
                  <c:v>1547</c:v>
                </c:pt>
                <c:pt idx="3">
                  <c:v>1604</c:v>
                </c:pt>
                <c:pt idx="4">
                  <c:v>1672</c:v>
                </c:pt>
                <c:pt idx="5">
                  <c:v>1727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C0-4621-9D95-60693EC29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10.38'!$AA$15:$AA$33</c:f>
              <c:numCache>
                <c:formatCode>0.0%</c:formatCode>
                <c:ptCount val="19"/>
                <c:pt idx="0">
                  <c:v>6.045874700445053E-2</c:v>
                </c:pt>
                <c:pt idx="1">
                  <c:v>8.7641218760698397E-3</c:v>
                </c:pt>
                <c:pt idx="2">
                  <c:v>0.11078397808969531</c:v>
                </c:pt>
                <c:pt idx="3">
                  <c:v>7.942485450188292E-3</c:v>
                </c:pt>
                <c:pt idx="4">
                  <c:v>4.4573776104073946E-2</c:v>
                </c:pt>
                <c:pt idx="5">
                  <c:v>2.3074289626840123E-2</c:v>
                </c:pt>
                <c:pt idx="6">
                  <c:v>0.11201643272851763</c:v>
                </c:pt>
                <c:pt idx="7">
                  <c:v>5.2036973639164673E-2</c:v>
                </c:pt>
                <c:pt idx="8">
                  <c:v>3.6562820951728858E-2</c:v>
                </c:pt>
                <c:pt idx="9">
                  <c:v>5.7514549811708317E-3</c:v>
                </c:pt>
                <c:pt idx="10">
                  <c:v>2.5539198904484764E-2</c:v>
                </c:pt>
                <c:pt idx="11">
                  <c:v>1.1982197877439232E-2</c:v>
                </c:pt>
                <c:pt idx="12">
                  <c:v>3.0605956864087642E-2</c:v>
                </c:pt>
                <c:pt idx="13">
                  <c:v>0.11386511468675112</c:v>
                </c:pt>
                <c:pt idx="14">
                  <c:v>5.1009928106812735E-2</c:v>
                </c:pt>
                <c:pt idx="15">
                  <c:v>6.2649777473467991E-2</c:v>
                </c:pt>
                <c:pt idx="16">
                  <c:v>9.8390961999315296E-2</c:v>
                </c:pt>
                <c:pt idx="17">
                  <c:v>1.4584046559397467E-2</c:v>
                </c:pt>
                <c:pt idx="18">
                  <c:v>2.6908592947620678E-2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A4-4684-A2AA-6DC9C1AD671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A4-4684-A2AA-6DC9C1AD6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10.38'!$Y$44:$Y$60</c:f>
              <c:numCache>
                <c:formatCode>#,##0</c:formatCode>
                <c:ptCount val="17"/>
                <c:pt idx="0">
                  <c:v>15</c:v>
                </c:pt>
                <c:pt idx="1">
                  <c:v>168</c:v>
                </c:pt>
                <c:pt idx="2">
                  <c:v>459</c:v>
                </c:pt>
                <c:pt idx="3">
                  <c:v>831</c:v>
                </c:pt>
                <c:pt idx="4">
                  <c:v>1140</c:v>
                </c:pt>
                <c:pt idx="5">
                  <c:v>846</c:v>
                </c:pt>
                <c:pt idx="6">
                  <c:v>670</c:v>
                </c:pt>
                <c:pt idx="7">
                  <c:v>641</c:v>
                </c:pt>
                <c:pt idx="8">
                  <c:v>722</c:v>
                </c:pt>
                <c:pt idx="9">
                  <c:v>661</c:v>
                </c:pt>
                <c:pt idx="10">
                  <c:v>627</c:v>
                </c:pt>
                <c:pt idx="11">
                  <c:v>440</c:v>
                </c:pt>
                <c:pt idx="12">
                  <c:v>260</c:v>
                </c:pt>
                <c:pt idx="13">
                  <c:v>116</c:v>
                </c:pt>
                <c:pt idx="14">
                  <c:v>55</c:v>
                </c:pt>
                <c:pt idx="15">
                  <c:v>24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B-4BAC-8EBC-73EAFBCB21AA}"/>
            </c:ext>
          </c:extLst>
        </c:ser>
        <c:ser>
          <c:idx val="1"/>
          <c:order val="1"/>
          <c:tx>
            <c:strRef>
              <c:f>'Table 10.38'!$S$62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10.38'!$Y$63:$Y$79</c:f>
              <c:numCache>
                <c:formatCode>#,##0</c:formatCode>
                <c:ptCount val="17"/>
                <c:pt idx="0">
                  <c:v>14</c:v>
                </c:pt>
                <c:pt idx="1">
                  <c:v>173</c:v>
                </c:pt>
                <c:pt idx="2">
                  <c:v>505</c:v>
                </c:pt>
                <c:pt idx="3">
                  <c:v>743</c:v>
                </c:pt>
                <c:pt idx="4">
                  <c:v>823</c:v>
                </c:pt>
                <c:pt idx="5">
                  <c:v>703</c:v>
                </c:pt>
                <c:pt idx="6">
                  <c:v>552</c:v>
                </c:pt>
                <c:pt idx="7">
                  <c:v>580</c:v>
                </c:pt>
                <c:pt idx="8">
                  <c:v>746</c:v>
                </c:pt>
                <c:pt idx="9">
                  <c:v>703</c:v>
                </c:pt>
                <c:pt idx="10">
                  <c:v>657</c:v>
                </c:pt>
                <c:pt idx="11">
                  <c:v>395</c:v>
                </c:pt>
                <c:pt idx="12">
                  <c:v>169</c:v>
                </c:pt>
                <c:pt idx="13">
                  <c:v>71</c:v>
                </c:pt>
                <c:pt idx="14">
                  <c:v>51</c:v>
                </c:pt>
                <c:pt idx="15">
                  <c:v>23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8B-4BAC-8EBC-73EAFBCB2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10.38'!$Y$83:$Y$90</c:f>
              <c:numCache>
                <c:formatCode>#,##0</c:formatCode>
                <c:ptCount val="8"/>
                <c:pt idx="0">
                  <c:v>409</c:v>
                </c:pt>
                <c:pt idx="1">
                  <c:v>243</c:v>
                </c:pt>
                <c:pt idx="2">
                  <c:v>795</c:v>
                </c:pt>
                <c:pt idx="3">
                  <c:v>276</c:v>
                </c:pt>
                <c:pt idx="4">
                  <c:v>136</c:v>
                </c:pt>
                <c:pt idx="5">
                  <c:v>234</c:v>
                </c:pt>
                <c:pt idx="6">
                  <c:v>641</c:v>
                </c:pt>
                <c:pt idx="7">
                  <c:v>1532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0-475F-AE9C-4598631C8897}"/>
            </c:ext>
          </c:extLst>
        </c:ser>
        <c:ser>
          <c:idx val="1"/>
          <c:order val="1"/>
          <c:tx>
            <c:strRef>
              <c:f>'Table 10.38'!$S$92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10.38'!$Y$93:$Y$100</c:f>
              <c:numCache>
                <c:formatCode>#,##0</c:formatCode>
                <c:ptCount val="8"/>
                <c:pt idx="0">
                  <c:v>324</c:v>
                </c:pt>
                <c:pt idx="1">
                  <c:v>528</c:v>
                </c:pt>
                <c:pt idx="2">
                  <c:v>136</c:v>
                </c:pt>
                <c:pt idx="3">
                  <c:v>857</c:v>
                </c:pt>
                <c:pt idx="4">
                  <c:v>668</c:v>
                </c:pt>
                <c:pt idx="5">
                  <c:v>564</c:v>
                </c:pt>
                <c:pt idx="6">
                  <c:v>73</c:v>
                </c:pt>
                <c:pt idx="7">
                  <c:v>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0-475F-AE9C-4598631C8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10.4'!$Y$44:$Y$60</c:f>
              <c:numCache>
                <c:formatCode>#,##0</c:formatCode>
                <c:ptCount val="17"/>
                <c:pt idx="0">
                  <c:v>14</c:v>
                </c:pt>
                <c:pt idx="1">
                  <c:v>140</c:v>
                </c:pt>
                <c:pt idx="2">
                  <c:v>444</c:v>
                </c:pt>
                <c:pt idx="3">
                  <c:v>646</c:v>
                </c:pt>
                <c:pt idx="4">
                  <c:v>707</c:v>
                </c:pt>
                <c:pt idx="5">
                  <c:v>633</c:v>
                </c:pt>
                <c:pt idx="6">
                  <c:v>697</c:v>
                </c:pt>
                <c:pt idx="7">
                  <c:v>731</c:v>
                </c:pt>
                <c:pt idx="8">
                  <c:v>909</c:v>
                </c:pt>
                <c:pt idx="9">
                  <c:v>873</c:v>
                </c:pt>
                <c:pt idx="10">
                  <c:v>856</c:v>
                </c:pt>
                <c:pt idx="11">
                  <c:v>728</c:v>
                </c:pt>
                <c:pt idx="12">
                  <c:v>422</c:v>
                </c:pt>
                <c:pt idx="13">
                  <c:v>204</c:v>
                </c:pt>
                <c:pt idx="14">
                  <c:v>87</c:v>
                </c:pt>
                <c:pt idx="15">
                  <c:v>45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44-4FAB-933D-85BBF3499E59}"/>
            </c:ext>
          </c:extLst>
        </c:ser>
        <c:ser>
          <c:idx val="1"/>
          <c:order val="1"/>
          <c:tx>
            <c:strRef>
              <c:f>'Table 10.4'!$S$62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10.4'!$Y$63:$Y$79</c:f>
              <c:numCache>
                <c:formatCode>#,##0</c:formatCode>
                <c:ptCount val="17"/>
                <c:pt idx="0">
                  <c:v>10</c:v>
                </c:pt>
                <c:pt idx="1">
                  <c:v>193</c:v>
                </c:pt>
                <c:pt idx="2">
                  <c:v>499</c:v>
                </c:pt>
                <c:pt idx="3">
                  <c:v>578</c:v>
                </c:pt>
                <c:pt idx="4">
                  <c:v>611</c:v>
                </c:pt>
                <c:pt idx="5">
                  <c:v>604</c:v>
                </c:pt>
                <c:pt idx="6">
                  <c:v>624</c:v>
                </c:pt>
                <c:pt idx="7">
                  <c:v>816</c:v>
                </c:pt>
                <c:pt idx="8">
                  <c:v>949</c:v>
                </c:pt>
                <c:pt idx="9">
                  <c:v>885</c:v>
                </c:pt>
                <c:pt idx="10">
                  <c:v>1012</c:v>
                </c:pt>
                <c:pt idx="11">
                  <c:v>733</c:v>
                </c:pt>
                <c:pt idx="12">
                  <c:v>353</c:v>
                </c:pt>
                <c:pt idx="13">
                  <c:v>126</c:v>
                </c:pt>
                <c:pt idx="14">
                  <c:v>87</c:v>
                </c:pt>
                <c:pt idx="15">
                  <c:v>30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44-4FAB-933D-85BBF3499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10.38'!$T$8:$Y$8</c:f>
              <c:numCache>
                <c:formatCode>General</c:formatCode>
                <c:ptCount val="6"/>
                <c:pt idx="0">
                  <c:v>32852.86</c:v>
                </c:pt>
                <c:pt idx="1">
                  <c:v>34271.129999999997</c:v>
                </c:pt>
                <c:pt idx="2">
                  <c:v>34253.57</c:v>
                </c:pt>
                <c:pt idx="3">
                  <c:v>35533.07</c:v>
                </c:pt>
                <c:pt idx="4">
                  <c:v>37254.47</c:v>
                </c:pt>
                <c:pt idx="5">
                  <c:v>37997.68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31-4DBC-B69B-FABF473FC8D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31-4DBC-B69B-FABF473FC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10.39'!$U$4:$Y$4</c:f>
              <c:numCache>
                <c:formatCode>#,##0</c:formatCode>
                <c:ptCount val="5"/>
                <c:pt idx="0">
                  <c:v>6772</c:v>
                </c:pt>
                <c:pt idx="1">
                  <c:v>6914</c:v>
                </c:pt>
                <c:pt idx="2">
                  <c:v>6997</c:v>
                </c:pt>
                <c:pt idx="3">
                  <c:v>6997</c:v>
                </c:pt>
                <c:pt idx="4">
                  <c:v>7560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F7-48E0-946B-D5A04754F4C2}"/>
            </c:ext>
          </c:extLst>
        </c:ser>
        <c:ser>
          <c:idx val="1"/>
          <c:order val="1"/>
          <c:tx>
            <c:strRef>
              <c:f>'Table 10.39'!$S$7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10.39'!$U$7:$Y$7</c:f>
              <c:numCache>
                <c:formatCode>#,##0</c:formatCode>
                <c:ptCount val="5"/>
                <c:pt idx="0">
                  <c:v>4392</c:v>
                </c:pt>
                <c:pt idx="1">
                  <c:v>4434</c:v>
                </c:pt>
                <c:pt idx="2">
                  <c:v>4553</c:v>
                </c:pt>
                <c:pt idx="3">
                  <c:v>4475</c:v>
                </c:pt>
                <c:pt idx="4">
                  <c:v>4775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F7-48E0-946B-D5A04754F4C2}"/>
            </c:ext>
          </c:extLst>
        </c:ser>
        <c:ser>
          <c:idx val="2"/>
          <c:order val="2"/>
          <c:tx>
            <c:strRef>
              <c:f>'Table 10.39'!$S$11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10.39'!$U$11:$Y$11</c:f>
              <c:numCache>
                <c:formatCode>#,##0</c:formatCode>
                <c:ptCount val="5"/>
                <c:pt idx="0">
                  <c:v>5726</c:v>
                </c:pt>
                <c:pt idx="1">
                  <c:v>5858</c:v>
                </c:pt>
                <c:pt idx="2">
                  <c:v>5876</c:v>
                </c:pt>
                <c:pt idx="3">
                  <c:v>5883</c:v>
                </c:pt>
                <c:pt idx="4">
                  <c:v>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F7-48E0-946B-D5A04754F4C2}"/>
            </c:ext>
          </c:extLst>
        </c:ser>
        <c:ser>
          <c:idx val="3"/>
          <c:order val="3"/>
          <c:tx>
            <c:strRef>
              <c:f>'Table 10.39'!$S$12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10.39'!$U$12:$Y$12</c:f>
              <c:numCache>
                <c:formatCode>#,##0</c:formatCode>
                <c:ptCount val="5"/>
                <c:pt idx="0">
                  <c:v>1047</c:v>
                </c:pt>
                <c:pt idx="1">
                  <c:v>1055</c:v>
                </c:pt>
                <c:pt idx="2">
                  <c:v>1127</c:v>
                </c:pt>
                <c:pt idx="3">
                  <c:v>1110</c:v>
                </c:pt>
                <c:pt idx="4">
                  <c:v>1206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F7-48E0-946B-D5A04754F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10.39'!$AA$15:$AA$33</c:f>
              <c:numCache>
                <c:formatCode>0.0%</c:formatCode>
                <c:ptCount val="19"/>
                <c:pt idx="0">
                  <c:v>0.23624338624338626</c:v>
                </c:pt>
                <c:pt idx="1">
                  <c:v>3.3068783068783067E-3</c:v>
                </c:pt>
                <c:pt idx="2">
                  <c:v>8.3333333333333329E-2</c:v>
                </c:pt>
                <c:pt idx="3">
                  <c:v>7.0105820105820105E-3</c:v>
                </c:pt>
                <c:pt idx="4">
                  <c:v>2.7513227513227514E-2</c:v>
                </c:pt>
                <c:pt idx="5">
                  <c:v>2.5396825396825397E-2</c:v>
                </c:pt>
                <c:pt idx="6">
                  <c:v>7.1031746031746029E-2</c:v>
                </c:pt>
                <c:pt idx="7">
                  <c:v>5.5687830687830689E-2</c:v>
                </c:pt>
                <c:pt idx="8">
                  <c:v>3.1481481481481478E-2</c:v>
                </c:pt>
                <c:pt idx="9">
                  <c:v>1.984126984126984E-3</c:v>
                </c:pt>
                <c:pt idx="10">
                  <c:v>1.6534391534391533E-2</c:v>
                </c:pt>
                <c:pt idx="11">
                  <c:v>1.4417989417989418E-2</c:v>
                </c:pt>
                <c:pt idx="12">
                  <c:v>2.5661375661375663E-2</c:v>
                </c:pt>
                <c:pt idx="13">
                  <c:v>6.7063492063492061E-2</c:v>
                </c:pt>
                <c:pt idx="14">
                  <c:v>2.8703703703703703E-2</c:v>
                </c:pt>
                <c:pt idx="15">
                  <c:v>4.417989417989418E-2</c:v>
                </c:pt>
                <c:pt idx="16">
                  <c:v>6.5211640211640207E-2</c:v>
                </c:pt>
                <c:pt idx="17">
                  <c:v>6.084656084656085E-3</c:v>
                </c:pt>
                <c:pt idx="18">
                  <c:v>1.9973544973544973E-2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62-4B7A-A854-CABB5549CC7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62-4B7A-A854-CABB5549C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10.39'!$Y$44:$Y$60</c:f>
              <c:numCache>
                <c:formatCode>#,##0</c:formatCode>
                <c:ptCount val="17"/>
                <c:pt idx="0">
                  <c:v>12</c:v>
                </c:pt>
                <c:pt idx="1">
                  <c:v>116</c:v>
                </c:pt>
                <c:pt idx="2">
                  <c:v>289</c:v>
                </c:pt>
                <c:pt idx="3">
                  <c:v>393</c:v>
                </c:pt>
                <c:pt idx="4">
                  <c:v>539</c:v>
                </c:pt>
                <c:pt idx="5">
                  <c:v>430</c:v>
                </c:pt>
                <c:pt idx="6">
                  <c:v>393</c:v>
                </c:pt>
                <c:pt idx="7">
                  <c:v>348</c:v>
                </c:pt>
                <c:pt idx="8">
                  <c:v>408</c:v>
                </c:pt>
                <c:pt idx="9">
                  <c:v>325</c:v>
                </c:pt>
                <c:pt idx="10">
                  <c:v>346</c:v>
                </c:pt>
                <c:pt idx="11">
                  <c:v>278</c:v>
                </c:pt>
                <c:pt idx="12">
                  <c:v>138</c:v>
                </c:pt>
                <c:pt idx="13">
                  <c:v>89</c:v>
                </c:pt>
                <c:pt idx="14">
                  <c:v>41</c:v>
                </c:pt>
                <c:pt idx="15">
                  <c:v>15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DC-4361-B562-DBBE1FFAE256}"/>
            </c:ext>
          </c:extLst>
        </c:ser>
        <c:ser>
          <c:idx val="1"/>
          <c:order val="1"/>
          <c:tx>
            <c:strRef>
              <c:f>'Table 10.39'!$S$62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10.39'!$Y$63:$Y$79</c:f>
              <c:numCache>
                <c:formatCode>#,##0</c:formatCode>
                <c:ptCount val="17"/>
                <c:pt idx="0">
                  <c:v>17</c:v>
                </c:pt>
                <c:pt idx="1">
                  <c:v>95</c:v>
                </c:pt>
                <c:pt idx="2">
                  <c:v>262</c:v>
                </c:pt>
                <c:pt idx="3">
                  <c:v>301</c:v>
                </c:pt>
                <c:pt idx="4">
                  <c:v>384</c:v>
                </c:pt>
                <c:pt idx="5">
                  <c:v>331</c:v>
                </c:pt>
                <c:pt idx="6">
                  <c:v>370</c:v>
                </c:pt>
                <c:pt idx="7">
                  <c:v>295</c:v>
                </c:pt>
                <c:pt idx="8">
                  <c:v>358</c:v>
                </c:pt>
                <c:pt idx="9">
                  <c:v>272</c:v>
                </c:pt>
                <c:pt idx="10">
                  <c:v>281</c:v>
                </c:pt>
                <c:pt idx="11">
                  <c:v>212</c:v>
                </c:pt>
                <c:pt idx="12">
                  <c:v>109</c:v>
                </c:pt>
                <c:pt idx="13">
                  <c:v>48</c:v>
                </c:pt>
                <c:pt idx="14">
                  <c:v>27</c:v>
                </c:pt>
                <c:pt idx="15">
                  <c:v>18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DC-4361-B562-DBBE1FFAE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10.39'!$Y$83:$Y$90</c:f>
              <c:numCache>
                <c:formatCode>#,##0</c:formatCode>
                <c:ptCount val="8"/>
                <c:pt idx="0">
                  <c:v>260</c:v>
                </c:pt>
                <c:pt idx="1">
                  <c:v>137</c:v>
                </c:pt>
                <c:pt idx="2">
                  <c:v>413</c:v>
                </c:pt>
                <c:pt idx="3">
                  <c:v>54</c:v>
                </c:pt>
                <c:pt idx="4">
                  <c:v>43</c:v>
                </c:pt>
                <c:pt idx="5">
                  <c:v>110</c:v>
                </c:pt>
                <c:pt idx="6">
                  <c:v>205</c:v>
                </c:pt>
                <c:pt idx="7">
                  <c:v>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4-44FF-A569-685E6DE27059}"/>
            </c:ext>
          </c:extLst>
        </c:ser>
        <c:ser>
          <c:idx val="1"/>
          <c:order val="1"/>
          <c:tx>
            <c:strRef>
              <c:f>'Table 10.39'!$S$92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10.39'!$Y$93:$Y$100</c:f>
              <c:numCache>
                <c:formatCode>#,##0</c:formatCode>
                <c:ptCount val="8"/>
                <c:pt idx="0">
                  <c:v>118</c:v>
                </c:pt>
                <c:pt idx="1">
                  <c:v>296</c:v>
                </c:pt>
                <c:pt idx="2">
                  <c:v>67</c:v>
                </c:pt>
                <c:pt idx="3">
                  <c:v>280</c:v>
                </c:pt>
                <c:pt idx="4">
                  <c:v>279</c:v>
                </c:pt>
                <c:pt idx="5">
                  <c:v>220</c:v>
                </c:pt>
                <c:pt idx="6">
                  <c:v>20</c:v>
                </c:pt>
                <c:pt idx="7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4-44FF-A569-685E6DE27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10.39'!$U$8:$Y$8</c:f>
              <c:numCache>
                <c:formatCode>General</c:formatCode>
                <c:ptCount val="5"/>
                <c:pt idx="0">
                  <c:v>24973.94</c:v>
                </c:pt>
                <c:pt idx="1">
                  <c:v>26700.54</c:v>
                </c:pt>
                <c:pt idx="2">
                  <c:v>28835</c:v>
                </c:pt>
                <c:pt idx="3">
                  <c:v>27553.53</c:v>
                </c:pt>
                <c:pt idx="4">
                  <c:v>26707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5E-41C3-92B4-FB5125464A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5E-41C3-92B4-FB5125464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10.39'!$T$4:$Y$4</c:f>
              <c:numCache>
                <c:formatCode>#,##0</c:formatCode>
                <c:ptCount val="6"/>
                <c:pt idx="0">
                  <c:v>6503</c:v>
                </c:pt>
                <c:pt idx="1">
                  <c:v>6772</c:v>
                </c:pt>
                <c:pt idx="2">
                  <c:v>6914</c:v>
                </c:pt>
                <c:pt idx="3">
                  <c:v>6997</c:v>
                </c:pt>
                <c:pt idx="4">
                  <c:v>6997</c:v>
                </c:pt>
                <c:pt idx="5">
                  <c:v>7560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4E-4905-926B-A7ACF9A09796}"/>
            </c:ext>
          </c:extLst>
        </c:ser>
        <c:ser>
          <c:idx val="1"/>
          <c:order val="1"/>
          <c:tx>
            <c:strRef>
              <c:f>'Table 10.39'!$S$7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10.39'!$T$7:$Y$7</c:f>
              <c:numCache>
                <c:formatCode>#,##0</c:formatCode>
                <c:ptCount val="6"/>
                <c:pt idx="0">
                  <c:v>4190</c:v>
                </c:pt>
                <c:pt idx="1">
                  <c:v>4392</c:v>
                </c:pt>
                <c:pt idx="2">
                  <c:v>4434</c:v>
                </c:pt>
                <c:pt idx="3">
                  <c:v>4553</c:v>
                </c:pt>
                <c:pt idx="4">
                  <c:v>4475</c:v>
                </c:pt>
                <c:pt idx="5">
                  <c:v>4775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4E-4905-926B-A7ACF9A09796}"/>
            </c:ext>
          </c:extLst>
        </c:ser>
        <c:ser>
          <c:idx val="2"/>
          <c:order val="2"/>
          <c:tx>
            <c:strRef>
              <c:f>'Table 10.39'!$S$11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10.39'!$T$11:$Y$11</c:f>
              <c:numCache>
                <c:formatCode>#,##0</c:formatCode>
                <c:ptCount val="6"/>
                <c:pt idx="0">
                  <c:v>5477</c:v>
                </c:pt>
                <c:pt idx="1">
                  <c:v>5726</c:v>
                </c:pt>
                <c:pt idx="2">
                  <c:v>5858</c:v>
                </c:pt>
                <c:pt idx="3">
                  <c:v>5876</c:v>
                </c:pt>
                <c:pt idx="4">
                  <c:v>5883</c:v>
                </c:pt>
                <c:pt idx="5">
                  <c:v>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4E-4905-926B-A7ACF9A09796}"/>
            </c:ext>
          </c:extLst>
        </c:ser>
        <c:ser>
          <c:idx val="3"/>
          <c:order val="3"/>
          <c:tx>
            <c:strRef>
              <c:f>'Table 10.39'!$S$12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10.39'!$T$12:$Y$12</c:f>
              <c:numCache>
                <c:formatCode>#,##0</c:formatCode>
                <c:ptCount val="6"/>
                <c:pt idx="0">
                  <c:v>1027</c:v>
                </c:pt>
                <c:pt idx="1">
                  <c:v>1047</c:v>
                </c:pt>
                <c:pt idx="2">
                  <c:v>1055</c:v>
                </c:pt>
                <c:pt idx="3">
                  <c:v>1127</c:v>
                </c:pt>
                <c:pt idx="4">
                  <c:v>1110</c:v>
                </c:pt>
                <c:pt idx="5">
                  <c:v>1206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4E-4905-926B-A7ACF9A09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10.39'!$AA$15:$AA$33</c:f>
              <c:numCache>
                <c:formatCode>0.0%</c:formatCode>
                <c:ptCount val="19"/>
                <c:pt idx="0">
                  <c:v>0.23624338624338626</c:v>
                </c:pt>
                <c:pt idx="1">
                  <c:v>3.3068783068783067E-3</c:v>
                </c:pt>
                <c:pt idx="2">
                  <c:v>8.3333333333333329E-2</c:v>
                </c:pt>
                <c:pt idx="3">
                  <c:v>7.0105820105820105E-3</c:v>
                </c:pt>
                <c:pt idx="4">
                  <c:v>2.7513227513227514E-2</c:v>
                </c:pt>
                <c:pt idx="5">
                  <c:v>2.5396825396825397E-2</c:v>
                </c:pt>
                <c:pt idx="6">
                  <c:v>7.1031746031746029E-2</c:v>
                </c:pt>
                <c:pt idx="7">
                  <c:v>5.5687830687830689E-2</c:v>
                </c:pt>
                <c:pt idx="8">
                  <c:v>3.1481481481481478E-2</c:v>
                </c:pt>
                <c:pt idx="9">
                  <c:v>1.984126984126984E-3</c:v>
                </c:pt>
                <c:pt idx="10">
                  <c:v>1.6534391534391533E-2</c:v>
                </c:pt>
                <c:pt idx="11">
                  <c:v>1.4417989417989418E-2</c:v>
                </c:pt>
                <c:pt idx="12">
                  <c:v>2.5661375661375663E-2</c:v>
                </c:pt>
                <c:pt idx="13">
                  <c:v>6.7063492063492061E-2</c:v>
                </c:pt>
                <c:pt idx="14">
                  <c:v>2.8703703703703703E-2</c:v>
                </c:pt>
                <c:pt idx="15">
                  <c:v>4.417989417989418E-2</c:v>
                </c:pt>
                <c:pt idx="16">
                  <c:v>6.5211640211640207E-2</c:v>
                </c:pt>
                <c:pt idx="17">
                  <c:v>6.084656084656085E-3</c:v>
                </c:pt>
                <c:pt idx="18">
                  <c:v>1.9973544973544973E-2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8-4172-8A01-140A931898A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18-4172-8A01-140A93189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10.39'!$Y$44:$Y$60</c:f>
              <c:numCache>
                <c:formatCode>#,##0</c:formatCode>
                <c:ptCount val="17"/>
                <c:pt idx="0">
                  <c:v>12</c:v>
                </c:pt>
                <c:pt idx="1">
                  <c:v>116</c:v>
                </c:pt>
                <c:pt idx="2">
                  <c:v>289</c:v>
                </c:pt>
                <c:pt idx="3">
                  <c:v>393</c:v>
                </c:pt>
                <c:pt idx="4">
                  <c:v>539</c:v>
                </c:pt>
                <c:pt idx="5">
                  <c:v>430</c:v>
                </c:pt>
                <c:pt idx="6">
                  <c:v>393</c:v>
                </c:pt>
                <c:pt idx="7">
                  <c:v>348</c:v>
                </c:pt>
                <c:pt idx="8">
                  <c:v>408</c:v>
                </c:pt>
                <c:pt idx="9">
                  <c:v>325</c:v>
                </c:pt>
                <c:pt idx="10">
                  <c:v>346</c:v>
                </c:pt>
                <c:pt idx="11">
                  <c:v>278</c:v>
                </c:pt>
                <c:pt idx="12">
                  <c:v>138</c:v>
                </c:pt>
                <c:pt idx="13">
                  <c:v>89</c:v>
                </c:pt>
                <c:pt idx="14">
                  <c:v>41</c:v>
                </c:pt>
                <c:pt idx="15">
                  <c:v>15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6-4C8A-9340-7804C854D426}"/>
            </c:ext>
          </c:extLst>
        </c:ser>
        <c:ser>
          <c:idx val="1"/>
          <c:order val="1"/>
          <c:tx>
            <c:strRef>
              <c:f>'Table 10.39'!$S$62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10.39'!$Y$63:$Y$79</c:f>
              <c:numCache>
                <c:formatCode>#,##0</c:formatCode>
                <c:ptCount val="17"/>
                <c:pt idx="0">
                  <c:v>17</c:v>
                </c:pt>
                <c:pt idx="1">
                  <c:v>95</c:v>
                </c:pt>
                <c:pt idx="2">
                  <c:v>262</c:v>
                </c:pt>
                <c:pt idx="3">
                  <c:v>301</c:v>
                </c:pt>
                <c:pt idx="4">
                  <c:v>384</c:v>
                </c:pt>
                <c:pt idx="5">
                  <c:v>331</c:v>
                </c:pt>
                <c:pt idx="6">
                  <c:v>370</c:v>
                </c:pt>
                <c:pt idx="7">
                  <c:v>295</c:v>
                </c:pt>
                <c:pt idx="8">
                  <c:v>358</c:v>
                </c:pt>
                <c:pt idx="9">
                  <c:v>272</c:v>
                </c:pt>
                <c:pt idx="10">
                  <c:v>281</c:v>
                </c:pt>
                <c:pt idx="11">
                  <c:v>212</c:v>
                </c:pt>
                <c:pt idx="12">
                  <c:v>109</c:v>
                </c:pt>
                <c:pt idx="13">
                  <c:v>48</c:v>
                </c:pt>
                <c:pt idx="14">
                  <c:v>27</c:v>
                </c:pt>
                <c:pt idx="15">
                  <c:v>18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76-4C8A-9340-7804C854D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10.39'!$Y$83:$Y$90</c:f>
              <c:numCache>
                <c:formatCode>#,##0</c:formatCode>
                <c:ptCount val="8"/>
                <c:pt idx="0">
                  <c:v>260</c:v>
                </c:pt>
                <c:pt idx="1">
                  <c:v>137</c:v>
                </c:pt>
                <c:pt idx="2">
                  <c:v>413</c:v>
                </c:pt>
                <c:pt idx="3">
                  <c:v>54</c:v>
                </c:pt>
                <c:pt idx="4">
                  <c:v>43</c:v>
                </c:pt>
                <c:pt idx="5">
                  <c:v>110</c:v>
                </c:pt>
                <c:pt idx="6">
                  <c:v>205</c:v>
                </c:pt>
                <c:pt idx="7">
                  <c:v>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91-4CB7-B04E-C50F499FD1D0}"/>
            </c:ext>
          </c:extLst>
        </c:ser>
        <c:ser>
          <c:idx val="1"/>
          <c:order val="1"/>
          <c:tx>
            <c:strRef>
              <c:f>'Table 10.39'!$S$92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10.39'!$Y$93:$Y$100</c:f>
              <c:numCache>
                <c:formatCode>#,##0</c:formatCode>
                <c:ptCount val="8"/>
                <c:pt idx="0">
                  <c:v>118</c:v>
                </c:pt>
                <c:pt idx="1">
                  <c:v>296</c:v>
                </c:pt>
                <c:pt idx="2">
                  <c:v>67</c:v>
                </c:pt>
                <c:pt idx="3">
                  <c:v>280</c:v>
                </c:pt>
                <c:pt idx="4">
                  <c:v>279</c:v>
                </c:pt>
                <c:pt idx="5">
                  <c:v>220</c:v>
                </c:pt>
                <c:pt idx="6">
                  <c:v>20</c:v>
                </c:pt>
                <c:pt idx="7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91-4CB7-B04E-C50F499FD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10.4'!$Y$83:$Y$90</c:f>
              <c:numCache>
                <c:formatCode>#,##0</c:formatCode>
                <c:ptCount val="8"/>
                <c:pt idx="0">
                  <c:v>570</c:v>
                </c:pt>
                <c:pt idx="1">
                  <c:v>538</c:v>
                </c:pt>
                <c:pt idx="2">
                  <c:v>972</c:v>
                </c:pt>
                <c:pt idx="3">
                  <c:v>296</c:v>
                </c:pt>
                <c:pt idx="4">
                  <c:v>200</c:v>
                </c:pt>
                <c:pt idx="5">
                  <c:v>288</c:v>
                </c:pt>
                <c:pt idx="6">
                  <c:v>579</c:v>
                </c:pt>
                <c:pt idx="7">
                  <c:v>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7-4FFD-807B-81654982D755}"/>
            </c:ext>
          </c:extLst>
        </c:ser>
        <c:ser>
          <c:idx val="1"/>
          <c:order val="1"/>
          <c:tx>
            <c:strRef>
              <c:f>'Table 10.4'!$S$92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10.4'!$Y$93:$Y$100</c:f>
              <c:numCache>
                <c:formatCode>#,##0</c:formatCode>
                <c:ptCount val="8"/>
                <c:pt idx="0">
                  <c:v>349</c:v>
                </c:pt>
                <c:pt idx="1">
                  <c:v>1024</c:v>
                </c:pt>
                <c:pt idx="2">
                  <c:v>230</c:v>
                </c:pt>
                <c:pt idx="3">
                  <c:v>1031</c:v>
                </c:pt>
                <c:pt idx="4">
                  <c:v>950</c:v>
                </c:pt>
                <c:pt idx="5">
                  <c:v>597</c:v>
                </c:pt>
                <c:pt idx="6">
                  <c:v>48</c:v>
                </c:pt>
                <c:pt idx="7">
                  <c:v>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7-4FFD-807B-81654982D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10.39'!$T$8:$Y$8</c:f>
              <c:numCache>
                <c:formatCode>General</c:formatCode>
                <c:ptCount val="6"/>
                <c:pt idx="0">
                  <c:v>25085</c:v>
                </c:pt>
                <c:pt idx="1">
                  <c:v>24973.94</c:v>
                </c:pt>
                <c:pt idx="2">
                  <c:v>26700.54</c:v>
                </c:pt>
                <c:pt idx="3">
                  <c:v>28835</c:v>
                </c:pt>
                <c:pt idx="4">
                  <c:v>27553.53</c:v>
                </c:pt>
                <c:pt idx="5">
                  <c:v>26707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E-4BED-B020-BD93FCCBEA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5E-4BED-B020-BD93FCCBE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10.40'!$U$4:$Y$4</c:f>
              <c:numCache>
                <c:formatCode>#,##0</c:formatCode>
                <c:ptCount val="5"/>
                <c:pt idx="0">
                  <c:v>2750</c:v>
                </c:pt>
                <c:pt idx="1">
                  <c:v>2920</c:v>
                </c:pt>
                <c:pt idx="2">
                  <c:v>2878</c:v>
                </c:pt>
                <c:pt idx="3">
                  <c:v>2839</c:v>
                </c:pt>
                <c:pt idx="4">
                  <c:v>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49-4398-94DE-DA0F625D04ED}"/>
            </c:ext>
          </c:extLst>
        </c:ser>
        <c:ser>
          <c:idx val="1"/>
          <c:order val="1"/>
          <c:tx>
            <c:strRef>
              <c:f>'Table 10.40'!$S$7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10.40'!$U$7:$Y$7</c:f>
              <c:numCache>
                <c:formatCode>#,##0</c:formatCode>
                <c:ptCount val="5"/>
                <c:pt idx="0">
                  <c:v>1911</c:v>
                </c:pt>
                <c:pt idx="1">
                  <c:v>1975</c:v>
                </c:pt>
                <c:pt idx="2">
                  <c:v>1955</c:v>
                </c:pt>
                <c:pt idx="3">
                  <c:v>1955</c:v>
                </c:pt>
                <c:pt idx="4">
                  <c:v>2157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49-4398-94DE-DA0F625D04ED}"/>
            </c:ext>
          </c:extLst>
        </c:ser>
        <c:ser>
          <c:idx val="2"/>
          <c:order val="2"/>
          <c:tx>
            <c:strRef>
              <c:f>'Table 10.40'!$S$11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10.40'!$U$11:$Y$11</c:f>
              <c:numCache>
                <c:formatCode>#,##0</c:formatCode>
                <c:ptCount val="5"/>
                <c:pt idx="0">
                  <c:v>2220</c:v>
                </c:pt>
                <c:pt idx="1">
                  <c:v>2353</c:v>
                </c:pt>
                <c:pt idx="2">
                  <c:v>2309</c:v>
                </c:pt>
                <c:pt idx="3">
                  <c:v>2284</c:v>
                </c:pt>
                <c:pt idx="4">
                  <c:v>2550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49-4398-94DE-DA0F625D04ED}"/>
            </c:ext>
          </c:extLst>
        </c:ser>
        <c:ser>
          <c:idx val="3"/>
          <c:order val="3"/>
          <c:tx>
            <c:strRef>
              <c:f>'Table 10.40'!$S$12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10.40'!$U$12:$Y$12</c:f>
              <c:numCache>
                <c:formatCode>#,##0</c:formatCode>
                <c:ptCount val="5"/>
                <c:pt idx="0">
                  <c:v>532</c:v>
                </c:pt>
                <c:pt idx="1">
                  <c:v>568</c:v>
                </c:pt>
                <c:pt idx="2">
                  <c:v>572</c:v>
                </c:pt>
                <c:pt idx="3">
                  <c:v>557</c:v>
                </c:pt>
                <c:pt idx="4">
                  <c:v>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49-4398-94DE-DA0F625D0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10.40'!$AA$15:$AA$33</c:f>
              <c:numCache>
                <c:formatCode>0.0%</c:formatCode>
                <c:ptCount val="19"/>
                <c:pt idx="0">
                  <c:v>0.13643459256946613</c:v>
                </c:pt>
                <c:pt idx="1">
                  <c:v>1.1239463003434281E-2</c:v>
                </c:pt>
                <c:pt idx="2">
                  <c:v>5.3387449266312829E-2</c:v>
                </c:pt>
                <c:pt idx="3">
                  <c:v>1.2488292226038089E-2</c:v>
                </c:pt>
                <c:pt idx="4">
                  <c:v>5.6509522322822352E-2</c:v>
                </c:pt>
                <c:pt idx="5">
                  <c:v>2.778645020293475E-2</c:v>
                </c:pt>
                <c:pt idx="6">
                  <c:v>7.6490789884483296E-2</c:v>
                </c:pt>
                <c:pt idx="7">
                  <c:v>3.0596315953793318E-2</c:v>
                </c:pt>
                <c:pt idx="8">
                  <c:v>5.1201998126756167E-2</c:v>
                </c:pt>
                <c:pt idx="9">
                  <c:v>3.1220730565095223E-3</c:v>
                </c:pt>
                <c:pt idx="10">
                  <c:v>1.4985950671245708E-2</c:v>
                </c:pt>
                <c:pt idx="11">
                  <c:v>8.4295972525757108E-3</c:v>
                </c:pt>
                <c:pt idx="12">
                  <c:v>3.0596315953793318E-2</c:v>
                </c:pt>
                <c:pt idx="13">
                  <c:v>4.7455510458944743E-2</c:v>
                </c:pt>
                <c:pt idx="14">
                  <c:v>4.7767717764595694E-2</c:v>
                </c:pt>
                <c:pt idx="15">
                  <c:v>6.525132688104901E-2</c:v>
                </c:pt>
                <c:pt idx="16">
                  <c:v>0.10115516703090853</c:v>
                </c:pt>
                <c:pt idx="17">
                  <c:v>2.8098657508585701E-3</c:v>
                </c:pt>
                <c:pt idx="18">
                  <c:v>3.5591632844208555E-2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78-42B5-8E43-C3063A5D72D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78-42B5-8E43-C3063A5D7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10.40'!$Y$44:$Y$60</c:f>
              <c:numCache>
                <c:formatCode>#,##0</c:formatCode>
                <c:ptCount val="17"/>
                <c:pt idx="0">
                  <c:v>0</c:v>
                </c:pt>
                <c:pt idx="1">
                  <c:v>30</c:v>
                </c:pt>
                <c:pt idx="2">
                  <c:v>115</c:v>
                </c:pt>
                <c:pt idx="3">
                  <c:v>157</c:v>
                </c:pt>
                <c:pt idx="4">
                  <c:v>186</c:v>
                </c:pt>
                <c:pt idx="5">
                  <c:v>176</c:v>
                </c:pt>
                <c:pt idx="6">
                  <c:v>136</c:v>
                </c:pt>
                <c:pt idx="7">
                  <c:v>120</c:v>
                </c:pt>
                <c:pt idx="8">
                  <c:v>141</c:v>
                </c:pt>
                <c:pt idx="9">
                  <c:v>155</c:v>
                </c:pt>
                <c:pt idx="10">
                  <c:v>193</c:v>
                </c:pt>
                <c:pt idx="11">
                  <c:v>136</c:v>
                </c:pt>
                <c:pt idx="12">
                  <c:v>104</c:v>
                </c:pt>
                <c:pt idx="13">
                  <c:v>52</c:v>
                </c:pt>
                <c:pt idx="14">
                  <c:v>14</c:v>
                </c:pt>
                <c:pt idx="15">
                  <c:v>5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A-49B0-B002-1F1F20F86691}"/>
            </c:ext>
          </c:extLst>
        </c:ser>
        <c:ser>
          <c:idx val="1"/>
          <c:order val="1"/>
          <c:tx>
            <c:strRef>
              <c:f>'Table 10.40'!$S$62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10.40'!$Y$63:$Y$79</c:f>
              <c:numCache>
                <c:formatCode>#,##0</c:formatCode>
                <c:ptCount val="17"/>
                <c:pt idx="0">
                  <c:v>0</c:v>
                </c:pt>
                <c:pt idx="1">
                  <c:v>35</c:v>
                </c:pt>
                <c:pt idx="2">
                  <c:v>75</c:v>
                </c:pt>
                <c:pt idx="3">
                  <c:v>117</c:v>
                </c:pt>
                <c:pt idx="4">
                  <c:v>132</c:v>
                </c:pt>
                <c:pt idx="5">
                  <c:v>120</c:v>
                </c:pt>
                <c:pt idx="6">
                  <c:v>107</c:v>
                </c:pt>
                <c:pt idx="7">
                  <c:v>124</c:v>
                </c:pt>
                <c:pt idx="8">
                  <c:v>168</c:v>
                </c:pt>
                <c:pt idx="9">
                  <c:v>170</c:v>
                </c:pt>
                <c:pt idx="10">
                  <c:v>187</c:v>
                </c:pt>
                <c:pt idx="11">
                  <c:v>128</c:v>
                </c:pt>
                <c:pt idx="12">
                  <c:v>69</c:v>
                </c:pt>
                <c:pt idx="13">
                  <c:v>21</c:v>
                </c:pt>
                <c:pt idx="14">
                  <c:v>10</c:v>
                </c:pt>
                <c:pt idx="15">
                  <c:v>5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A-49B0-B002-1F1F20F86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10.40'!$Y$83:$Y$90</c:f>
              <c:numCache>
                <c:formatCode>#,##0</c:formatCode>
                <c:ptCount val="8"/>
                <c:pt idx="0">
                  <c:v>84</c:v>
                </c:pt>
                <c:pt idx="1">
                  <c:v>56</c:v>
                </c:pt>
                <c:pt idx="2">
                  <c:v>215</c:v>
                </c:pt>
                <c:pt idx="3">
                  <c:v>19</c:v>
                </c:pt>
                <c:pt idx="4">
                  <c:v>30</c:v>
                </c:pt>
                <c:pt idx="5">
                  <c:v>47</c:v>
                </c:pt>
                <c:pt idx="6">
                  <c:v>157</c:v>
                </c:pt>
                <c:pt idx="7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CF-4185-86E0-D046AD5BBD93}"/>
            </c:ext>
          </c:extLst>
        </c:ser>
        <c:ser>
          <c:idx val="1"/>
          <c:order val="1"/>
          <c:tx>
            <c:strRef>
              <c:f>'Table 10.40'!$S$92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10.40'!$Y$93:$Y$100</c:f>
              <c:numCache>
                <c:formatCode>#,##0</c:formatCode>
                <c:ptCount val="8"/>
                <c:pt idx="0">
                  <c:v>54</c:v>
                </c:pt>
                <c:pt idx="1">
                  <c:v>209</c:v>
                </c:pt>
                <c:pt idx="2">
                  <c:v>29</c:v>
                </c:pt>
                <c:pt idx="3">
                  <c:v>155</c:v>
                </c:pt>
                <c:pt idx="4">
                  <c:v>131</c:v>
                </c:pt>
                <c:pt idx="5">
                  <c:v>110</c:v>
                </c:pt>
                <c:pt idx="6">
                  <c:v>7</c:v>
                </c:pt>
                <c:pt idx="7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CF-4185-86E0-D046AD5BB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10.40'!$U$8:$Y$8</c:f>
              <c:numCache>
                <c:formatCode>General</c:formatCode>
                <c:ptCount val="5"/>
                <c:pt idx="0">
                  <c:v>29661.63</c:v>
                </c:pt>
                <c:pt idx="1">
                  <c:v>29949</c:v>
                </c:pt>
                <c:pt idx="2">
                  <c:v>30717</c:v>
                </c:pt>
                <c:pt idx="3">
                  <c:v>30025</c:v>
                </c:pt>
                <c:pt idx="4">
                  <c:v>32829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2-460C-86D4-7ADFDB47FD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2-460C-86D4-7ADFDB47F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10.40'!$T$4:$Y$4</c:f>
              <c:numCache>
                <c:formatCode>#,##0</c:formatCode>
                <c:ptCount val="6"/>
                <c:pt idx="0">
                  <c:v>2766</c:v>
                </c:pt>
                <c:pt idx="1">
                  <c:v>2750</c:v>
                </c:pt>
                <c:pt idx="2">
                  <c:v>2920</c:v>
                </c:pt>
                <c:pt idx="3">
                  <c:v>2878</c:v>
                </c:pt>
                <c:pt idx="4">
                  <c:v>2839</c:v>
                </c:pt>
                <c:pt idx="5">
                  <c:v>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6-41CA-BC4A-1C8A48238F1B}"/>
            </c:ext>
          </c:extLst>
        </c:ser>
        <c:ser>
          <c:idx val="1"/>
          <c:order val="1"/>
          <c:tx>
            <c:strRef>
              <c:f>'Table 10.40'!$S$7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10.40'!$T$7:$Y$7</c:f>
              <c:numCache>
                <c:formatCode>#,##0</c:formatCode>
                <c:ptCount val="6"/>
                <c:pt idx="0">
                  <c:v>1846</c:v>
                </c:pt>
                <c:pt idx="1">
                  <c:v>1911</c:v>
                </c:pt>
                <c:pt idx="2">
                  <c:v>1975</c:v>
                </c:pt>
                <c:pt idx="3">
                  <c:v>1955</c:v>
                </c:pt>
                <c:pt idx="4">
                  <c:v>1955</c:v>
                </c:pt>
                <c:pt idx="5">
                  <c:v>2157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46-41CA-BC4A-1C8A48238F1B}"/>
            </c:ext>
          </c:extLst>
        </c:ser>
        <c:ser>
          <c:idx val="2"/>
          <c:order val="2"/>
          <c:tx>
            <c:strRef>
              <c:f>'Table 10.40'!$S$11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10.40'!$T$11:$Y$11</c:f>
              <c:numCache>
                <c:formatCode>#,##0</c:formatCode>
                <c:ptCount val="6"/>
                <c:pt idx="0">
                  <c:v>2235</c:v>
                </c:pt>
                <c:pt idx="1">
                  <c:v>2220</c:v>
                </c:pt>
                <c:pt idx="2">
                  <c:v>2353</c:v>
                </c:pt>
                <c:pt idx="3">
                  <c:v>2309</c:v>
                </c:pt>
                <c:pt idx="4">
                  <c:v>2284</c:v>
                </c:pt>
                <c:pt idx="5">
                  <c:v>2550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46-41CA-BC4A-1C8A48238F1B}"/>
            </c:ext>
          </c:extLst>
        </c:ser>
        <c:ser>
          <c:idx val="3"/>
          <c:order val="3"/>
          <c:tx>
            <c:strRef>
              <c:f>'Table 10.40'!$S$12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10.40'!$T$12:$Y$12</c:f>
              <c:numCache>
                <c:formatCode>#,##0</c:formatCode>
                <c:ptCount val="6"/>
                <c:pt idx="0">
                  <c:v>524</c:v>
                </c:pt>
                <c:pt idx="1">
                  <c:v>532</c:v>
                </c:pt>
                <c:pt idx="2">
                  <c:v>568</c:v>
                </c:pt>
                <c:pt idx="3">
                  <c:v>572</c:v>
                </c:pt>
                <c:pt idx="4">
                  <c:v>557</c:v>
                </c:pt>
                <c:pt idx="5">
                  <c:v>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46-41CA-BC4A-1C8A48238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10.40'!$AA$15:$AA$33</c:f>
              <c:numCache>
                <c:formatCode>0.0%</c:formatCode>
                <c:ptCount val="19"/>
                <c:pt idx="0">
                  <c:v>0.13643459256946613</c:v>
                </c:pt>
                <c:pt idx="1">
                  <c:v>1.1239463003434281E-2</c:v>
                </c:pt>
                <c:pt idx="2">
                  <c:v>5.3387449266312829E-2</c:v>
                </c:pt>
                <c:pt idx="3">
                  <c:v>1.2488292226038089E-2</c:v>
                </c:pt>
                <c:pt idx="4">
                  <c:v>5.6509522322822352E-2</c:v>
                </c:pt>
                <c:pt idx="5">
                  <c:v>2.778645020293475E-2</c:v>
                </c:pt>
                <c:pt idx="6">
                  <c:v>7.6490789884483296E-2</c:v>
                </c:pt>
                <c:pt idx="7">
                  <c:v>3.0596315953793318E-2</c:v>
                </c:pt>
                <c:pt idx="8">
                  <c:v>5.1201998126756167E-2</c:v>
                </c:pt>
                <c:pt idx="9">
                  <c:v>3.1220730565095223E-3</c:v>
                </c:pt>
                <c:pt idx="10">
                  <c:v>1.4985950671245708E-2</c:v>
                </c:pt>
                <c:pt idx="11">
                  <c:v>8.4295972525757108E-3</c:v>
                </c:pt>
                <c:pt idx="12">
                  <c:v>3.0596315953793318E-2</c:v>
                </c:pt>
                <c:pt idx="13">
                  <c:v>4.7455510458944743E-2</c:v>
                </c:pt>
                <c:pt idx="14">
                  <c:v>4.7767717764595694E-2</c:v>
                </c:pt>
                <c:pt idx="15">
                  <c:v>6.525132688104901E-2</c:v>
                </c:pt>
                <c:pt idx="16">
                  <c:v>0.10115516703090853</c:v>
                </c:pt>
                <c:pt idx="17">
                  <c:v>2.8098657508585701E-3</c:v>
                </c:pt>
                <c:pt idx="18">
                  <c:v>3.5591632844208555E-2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7F-4F69-8EFE-C90E69435A4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7F-4F69-8EFE-C90E69435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10.40'!$Y$44:$Y$60</c:f>
              <c:numCache>
                <c:formatCode>#,##0</c:formatCode>
                <c:ptCount val="17"/>
                <c:pt idx="0">
                  <c:v>0</c:v>
                </c:pt>
                <c:pt idx="1">
                  <c:v>30</c:v>
                </c:pt>
                <c:pt idx="2">
                  <c:v>115</c:v>
                </c:pt>
                <c:pt idx="3">
                  <c:v>157</c:v>
                </c:pt>
                <c:pt idx="4">
                  <c:v>186</c:v>
                </c:pt>
                <c:pt idx="5">
                  <c:v>176</c:v>
                </c:pt>
                <c:pt idx="6">
                  <c:v>136</c:v>
                </c:pt>
                <c:pt idx="7">
                  <c:v>120</c:v>
                </c:pt>
                <c:pt idx="8">
                  <c:v>141</c:v>
                </c:pt>
                <c:pt idx="9">
                  <c:v>155</c:v>
                </c:pt>
                <c:pt idx="10">
                  <c:v>193</c:v>
                </c:pt>
                <c:pt idx="11">
                  <c:v>136</c:v>
                </c:pt>
                <c:pt idx="12">
                  <c:v>104</c:v>
                </c:pt>
                <c:pt idx="13">
                  <c:v>52</c:v>
                </c:pt>
                <c:pt idx="14">
                  <c:v>14</c:v>
                </c:pt>
                <c:pt idx="15">
                  <c:v>5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2-4490-91A2-F354C5539C8A}"/>
            </c:ext>
          </c:extLst>
        </c:ser>
        <c:ser>
          <c:idx val="1"/>
          <c:order val="1"/>
          <c:tx>
            <c:strRef>
              <c:f>'Table 10.40'!$S$62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10.40'!$Y$63:$Y$79</c:f>
              <c:numCache>
                <c:formatCode>#,##0</c:formatCode>
                <c:ptCount val="17"/>
                <c:pt idx="0">
                  <c:v>0</c:v>
                </c:pt>
                <c:pt idx="1">
                  <c:v>35</c:v>
                </c:pt>
                <c:pt idx="2">
                  <c:v>75</c:v>
                </c:pt>
                <c:pt idx="3">
                  <c:v>117</c:v>
                </c:pt>
                <c:pt idx="4">
                  <c:v>132</c:v>
                </c:pt>
                <c:pt idx="5">
                  <c:v>120</c:v>
                </c:pt>
                <c:pt idx="6">
                  <c:v>107</c:v>
                </c:pt>
                <c:pt idx="7">
                  <c:v>124</c:v>
                </c:pt>
                <c:pt idx="8">
                  <c:v>168</c:v>
                </c:pt>
                <c:pt idx="9">
                  <c:v>170</c:v>
                </c:pt>
                <c:pt idx="10">
                  <c:v>187</c:v>
                </c:pt>
                <c:pt idx="11">
                  <c:v>128</c:v>
                </c:pt>
                <c:pt idx="12">
                  <c:v>69</c:v>
                </c:pt>
                <c:pt idx="13">
                  <c:v>21</c:v>
                </c:pt>
                <c:pt idx="14">
                  <c:v>10</c:v>
                </c:pt>
                <c:pt idx="15">
                  <c:v>5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2-4490-91A2-F354C5539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10.40'!$Y$83:$Y$90</c:f>
              <c:numCache>
                <c:formatCode>#,##0</c:formatCode>
                <c:ptCount val="8"/>
                <c:pt idx="0">
                  <c:v>84</c:v>
                </c:pt>
                <c:pt idx="1">
                  <c:v>56</c:v>
                </c:pt>
                <c:pt idx="2">
                  <c:v>215</c:v>
                </c:pt>
                <c:pt idx="3">
                  <c:v>19</c:v>
                </c:pt>
                <c:pt idx="4">
                  <c:v>30</c:v>
                </c:pt>
                <c:pt idx="5">
                  <c:v>47</c:v>
                </c:pt>
                <c:pt idx="6">
                  <c:v>157</c:v>
                </c:pt>
                <c:pt idx="7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8A-4C84-854E-1306ABAFC4F2}"/>
            </c:ext>
          </c:extLst>
        </c:ser>
        <c:ser>
          <c:idx val="1"/>
          <c:order val="1"/>
          <c:tx>
            <c:strRef>
              <c:f>'Table 10.40'!$S$92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10.40'!$Y$93:$Y$100</c:f>
              <c:numCache>
                <c:formatCode>#,##0</c:formatCode>
                <c:ptCount val="8"/>
                <c:pt idx="0">
                  <c:v>54</c:v>
                </c:pt>
                <c:pt idx="1">
                  <c:v>209</c:v>
                </c:pt>
                <c:pt idx="2">
                  <c:v>29</c:v>
                </c:pt>
                <c:pt idx="3">
                  <c:v>155</c:v>
                </c:pt>
                <c:pt idx="4">
                  <c:v>131</c:v>
                </c:pt>
                <c:pt idx="5">
                  <c:v>110</c:v>
                </c:pt>
                <c:pt idx="6">
                  <c:v>7</c:v>
                </c:pt>
                <c:pt idx="7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8A-4C84-854E-1306ABAFC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10.1'!$Y$83:$Y$90</c:f>
              <c:numCache>
                <c:formatCode>#,##0</c:formatCode>
                <c:ptCount val="8"/>
                <c:pt idx="0">
                  <c:v>800</c:v>
                </c:pt>
                <c:pt idx="1">
                  <c:v>1679</c:v>
                </c:pt>
                <c:pt idx="2">
                  <c:v>475</c:v>
                </c:pt>
                <c:pt idx="3">
                  <c:v>402</c:v>
                </c:pt>
                <c:pt idx="4">
                  <c:v>383</c:v>
                </c:pt>
                <c:pt idx="5">
                  <c:v>241</c:v>
                </c:pt>
                <c:pt idx="6">
                  <c:v>106</c:v>
                </c:pt>
                <c:pt idx="7">
                  <c:v>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2-42FA-A7A0-E88CF516E4BD}"/>
            </c:ext>
          </c:extLst>
        </c:ser>
        <c:ser>
          <c:idx val="1"/>
          <c:order val="1"/>
          <c:tx>
            <c:strRef>
              <c:f>'Table 10.1'!$S$92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10.1'!$Y$93:$Y$100</c:f>
              <c:numCache>
                <c:formatCode>#,##0</c:formatCode>
                <c:ptCount val="8"/>
                <c:pt idx="0">
                  <c:v>513</c:v>
                </c:pt>
                <c:pt idx="1">
                  <c:v>1552</c:v>
                </c:pt>
                <c:pt idx="2">
                  <c:v>149</c:v>
                </c:pt>
                <c:pt idx="3">
                  <c:v>593</c:v>
                </c:pt>
                <c:pt idx="4">
                  <c:v>835</c:v>
                </c:pt>
                <c:pt idx="5">
                  <c:v>334</c:v>
                </c:pt>
                <c:pt idx="6">
                  <c:v>14</c:v>
                </c:pt>
                <c:pt idx="7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02-42FA-A7A0-E88CF516E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10.4'!$T$8:$Y$8</c:f>
              <c:numCache>
                <c:formatCode>General</c:formatCode>
                <c:ptCount val="6"/>
                <c:pt idx="0">
                  <c:v>31084.5</c:v>
                </c:pt>
                <c:pt idx="1">
                  <c:v>32373</c:v>
                </c:pt>
                <c:pt idx="2">
                  <c:v>32421</c:v>
                </c:pt>
                <c:pt idx="3">
                  <c:v>33945.5</c:v>
                </c:pt>
                <c:pt idx="4">
                  <c:v>35782.44</c:v>
                </c:pt>
                <c:pt idx="5">
                  <c:v>36207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98-498B-8C72-C5F1AB5928A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8-498B-8C72-C5F1AB592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10.40'!$T$8:$Y$8</c:f>
              <c:numCache>
                <c:formatCode>General</c:formatCode>
                <c:ptCount val="6"/>
                <c:pt idx="0">
                  <c:v>28859.5</c:v>
                </c:pt>
                <c:pt idx="1">
                  <c:v>29661.63</c:v>
                </c:pt>
                <c:pt idx="2">
                  <c:v>29949</c:v>
                </c:pt>
                <c:pt idx="3">
                  <c:v>30717</c:v>
                </c:pt>
                <c:pt idx="4">
                  <c:v>30025</c:v>
                </c:pt>
                <c:pt idx="5">
                  <c:v>32829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DF-45AD-8E1F-D15D9310785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F-45AD-8E1F-D15D93107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10.41'!$U$4:$Y$4</c:f>
              <c:numCache>
                <c:formatCode>#,##0</c:formatCode>
                <c:ptCount val="5"/>
                <c:pt idx="0">
                  <c:v>28845</c:v>
                </c:pt>
                <c:pt idx="1">
                  <c:v>28645</c:v>
                </c:pt>
                <c:pt idx="2">
                  <c:v>28275</c:v>
                </c:pt>
                <c:pt idx="3">
                  <c:v>28198</c:v>
                </c:pt>
                <c:pt idx="4">
                  <c:v>28527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3F-44C9-B09A-C392D4ABDF79}"/>
            </c:ext>
          </c:extLst>
        </c:ser>
        <c:ser>
          <c:idx val="1"/>
          <c:order val="1"/>
          <c:tx>
            <c:strRef>
              <c:f>'Table 10.41'!$S$7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10.41'!$U$7:$Y$7</c:f>
              <c:numCache>
                <c:formatCode>#,##0</c:formatCode>
                <c:ptCount val="5"/>
                <c:pt idx="0">
                  <c:v>20341</c:v>
                </c:pt>
                <c:pt idx="1">
                  <c:v>20250</c:v>
                </c:pt>
                <c:pt idx="2">
                  <c:v>19979</c:v>
                </c:pt>
                <c:pt idx="3">
                  <c:v>19926</c:v>
                </c:pt>
                <c:pt idx="4">
                  <c:v>20051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3F-44C9-B09A-C392D4ABDF79}"/>
            </c:ext>
          </c:extLst>
        </c:ser>
        <c:ser>
          <c:idx val="2"/>
          <c:order val="2"/>
          <c:tx>
            <c:strRef>
              <c:f>'Table 10.41'!$S$11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10.41'!$U$11:$Y$11</c:f>
              <c:numCache>
                <c:formatCode>#,##0</c:formatCode>
                <c:ptCount val="5"/>
                <c:pt idx="0">
                  <c:v>25493</c:v>
                </c:pt>
                <c:pt idx="1">
                  <c:v>25323</c:v>
                </c:pt>
                <c:pt idx="2">
                  <c:v>25073</c:v>
                </c:pt>
                <c:pt idx="3">
                  <c:v>24917</c:v>
                </c:pt>
                <c:pt idx="4">
                  <c:v>25143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3F-44C9-B09A-C392D4ABDF79}"/>
            </c:ext>
          </c:extLst>
        </c:ser>
        <c:ser>
          <c:idx val="3"/>
          <c:order val="3"/>
          <c:tx>
            <c:strRef>
              <c:f>'Table 10.41'!$S$12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10.41'!$U$12:$Y$12</c:f>
              <c:numCache>
                <c:formatCode>#,##0</c:formatCode>
                <c:ptCount val="5"/>
                <c:pt idx="0">
                  <c:v>3351</c:v>
                </c:pt>
                <c:pt idx="1">
                  <c:v>3323</c:v>
                </c:pt>
                <c:pt idx="2">
                  <c:v>3200</c:v>
                </c:pt>
                <c:pt idx="3">
                  <c:v>3278</c:v>
                </c:pt>
                <c:pt idx="4">
                  <c:v>3384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3F-44C9-B09A-C392D4ABD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10.41'!$AA$15:$AA$33</c:f>
              <c:numCache>
                <c:formatCode>0.0%</c:formatCode>
                <c:ptCount val="19"/>
                <c:pt idx="0">
                  <c:v>9.6399901847372665E-3</c:v>
                </c:pt>
                <c:pt idx="1">
                  <c:v>7.3614470501630032E-3</c:v>
                </c:pt>
                <c:pt idx="2">
                  <c:v>3.7192834858204508E-2</c:v>
                </c:pt>
                <c:pt idx="3">
                  <c:v>4.9777403863006976E-3</c:v>
                </c:pt>
                <c:pt idx="4">
                  <c:v>3.9821923090405581E-2</c:v>
                </c:pt>
                <c:pt idx="5">
                  <c:v>3.1023241139972658E-2</c:v>
                </c:pt>
                <c:pt idx="6">
                  <c:v>7.7154975987660815E-2</c:v>
                </c:pt>
                <c:pt idx="7">
                  <c:v>8.3149297157079263E-2</c:v>
                </c:pt>
                <c:pt idx="8">
                  <c:v>1.7351982332527081E-2</c:v>
                </c:pt>
                <c:pt idx="9">
                  <c:v>1.773758193991657E-2</c:v>
                </c:pt>
                <c:pt idx="10">
                  <c:v>3.5054509762680972E-2</c:v>
                </c:pt>
                <c:pt idx="11">
                  <c:v>1.8754162723034318E-2</c:v>
                </c:pt>
                <c:pt idx="12">
                  <c:v>9.0510744207242255E-2</c:v>
                </c:pt>
                <c:pt idx="13">
                  <c:v>7.2457671679461558E-2</c:v>
                </c:pt>
                <c:pt idx="14">
                  <c:v>6.5376660707400003E-2</c:v>
                </c:pt>
                <c:pt idx="15">
                  <c:v>0.11280541241630736</c:v>
                </c:pt>
                <c:pt idx="16">
                  <c:v>0.14505556139797385</c:v>
                </c:pt>
                <c:pt idx="17">
                  <c:v>2.4748483892452763E-2</c:v>
                </c:pt>
                <c:pt idx="18">
                  <c:v>2.755284467346724E-2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EE-47BF-9F64-329F1CF397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EE-47BF-9F64-329F1CF39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10.41'!$Y$44:$Y$60</c:f>
              <c:numCache>
                <c:formatCode>#,##0</c:formatCode>
                <c:ptCount val="17"/>
                <c:pt idx="0">
                  <c:v>13</c:v>
                </c:pt>
                <c:pt idx="1">
                  <c:v>138</c:v>
                </c:pt>
                <c:pt idx="2">
                  <c:v>582</c:v>
                </c:pt>
                <c:pt idx="3">
                  <c:v>1456</c:v>
                </c:pt>
                <c:pt idx="4">
                  <c:v>1972</c:v>
                </c:pt>
                <c:pt idx="5">
                  <c:v>1789</c:v>
                </c:pt>
                <c:pt idx="6">
                  <c:v>1478</c:v>
                </c:pt>
                <c:pt idx="7">
                  <c:v>1334</c:v>
                </c:pt>
                <c:pt idx="8">
                  <c:v>1251</c:v>
                </c:pt>
                <c:pt idx="9">
                  <c:v>1196</c:v>
                </c:pt>
                <c:pt idx="10">
                  <c:v>1093</c:v>
                </c:pt>
                <c:pt idx="11">
                  <c:v>826</c:v>
                </c:pt>
                <c:pt idx="12">
                  <c:v>495</c:v>
                </c:pt>
                <c:pt idx="13">
                  <c:v>253</c:v>
                </c:pt>
                <c:pt idx="14">
                  <c:v>94</c:v>
                </c:pt>
                <c:pt idx="15">
                  <c:v>46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36-4201-8815-8E5EEB7DD6F5}"/>
            </c:ext>
          </c:extLst>
        </c:ser>
        <c:ser>
          <c:idx val="1"/>
          <c:order val="1"/>
          <c:tx>
            <c:strRef>
              <c:f>'Table 10.41'!$S$62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10.41'!$Y$63:$Y$79</c:f>
              <c:numCache>
                <c:formatCode>#,##0</c:formatCode>
                <c:ptCount val="17"/>
                <c:pt idx="0">
                  <c:v>5</c:v>
                </c:pt>
                <c:pt idx="1">
                  <c:v>198</c:v>
                </c:pt>
                <c:pt idx="2">
                  <c:v>686</c:v>
                </c:pt>
                <c:pt idx="3">
                  <c:v>1510</c:v>
                </c:pt>
                <c:pt idx="4">
                  <c:v>2060</c:v>
                </c:pt>
                <c:pt idx="5">
                  <c:v>1725</c:v>
                </c:pt>
                <c:pt idx="6">
                  <c:v>1395</c:v>
                </c:pt>
                <c:pt idx="7">
                  <c:v>1305</c:v>
                </c:pt>
                <c:pt idx="8">
                  <c:v>1393</c:v>
                </c:pt>
                <c:pt idx="9">
                  <c:v>1293</c:v>
                </c:pt>
                <c:pt idx="10">
                  <c:v>1157</c:v>
                </c:pt>
                <c:pt idx="11">
                  <c:v>916</c:v>
                </c:pt>
                <c:pt idx="12">
                  <c:v>478</c:v>
                </c:pt>
                <c:pt idx="13">
                  <c:v>183</c:v>
                </c:pt>
                <c:pt idx="14">
                  <c:v>78</c:v>
                </c:pt>
                <c:pt idx="15">
                  <c:v>37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36-4201-8815-8E5EEB7DD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10.41'!$Y$83:$Y$90</c:f>
              <c:numCache>
                <c:formatCode>#,##0</c:formatCode>
                <c:ptCount val="8"/>
                <c:pt idx="0">
                  <c:v>1325</c:v>
                </c:pt>
                <c:pt idx="1">
                  <c:v>2618</c:v>
                </c:pt>
                <c:pt idx="2">
                  <c:v>993</c:v>
                </c:pt>
                <c:pt idx="3">
                  <c:v>673</c:v>
                </c:pt>
                <c:pt idx="4">
                  <c:v>584</c:v>
                </c:pt>
                <c:pt idx="5">
                  <c:v>612</c:v>
                </c:pt>
                <c:pt idx="6">
                  <c:v>332</c:v>
                </c:pt>
                <c:pt idx="7">
                  <c:v>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1-4E7D-93FF-A9434AA613D7}"/>
            </c:ext>
          </c:extLst>
        </c:ser>
        <c:ser>
          <c:idx val="1"/>
          <c:order val="1"/>
          <c:tx>
            <c:strRef>
              <c:f>'Table 10.41'!$S$92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10.41'!$Y$93:$Y$100</c:f>
              <c:numCache>
                <c:formatCode>#,##0</c:formatCode>
                <c:ptCount val="8"/>
                <c:pt idx="0">
                  <c:v>928</c:v>
                </c:pt>
                <c:pt idx="1">
                  <c:v>3067</c:v>
                </c:pt>
                <c:pt idx="2">
                  <c:v>249</c:v>
                </c:pt>
                <c:pt idx="3">
                  <c:v>1165</c:v>
                </c:pt>
                <c:pt idx="4">
                  <c:v>1727</c:v>
                </c:pt>
                <c:pt idx="5">
                  <c:v>815</c:v>
                </c:pt>
                <c:pt idx="6">
                  <c:v>23</c:v>
                </c:pt>
                <c:pt idx="7">
                  <c:v>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1-4E7D-93FF-A9434AA61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10.41'!$U$8:$Y$8</c:f>
              <c:numCache>
                <c:formatCode>General</c:formatCode>
                <c:ptCount val="5"/>
                <c:pt idx="0">
                  <c:v>39203.839999999997</c:v>
                </c:pt>
                <c:pt idx="1">
                  <c:v>38991.769999999997</c:v>
                </c:pt>
                <c:pt idx="2">
                  <c:v>39720</c:v>
                </c:pt>
                <c:pt idx="3">
                  <c:v>40805</c:v>
                </c:pt>
                <c:pt idx="4">
                  <c:v>42364.35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B3-4AAD-8CEB-CD0876B0C4B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B3-4AAD-8CEB-CD0876B0C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10.41'!$T$4:$Y$4</c:f>
              <c:numCache>
                <c:formatCode>#,##0</c:formatCode>
                <c:ptCount val="6"/>
                <c:pt idx="0">
                  <c:v>28894</c:v>
                </c:pt>
                <c:pt idx="1">
                  <c:v>28845</c:v>
                </c:pt>
                <c:pt idx="2">
                  <c:v>28645</c:v>
                </c:pt>
                <c:pt idx="3">
                  <c:v>28275</c:v>
                </c:pt>
                <c:pt idx="4">
                  <c:v>28198</c:v>
                </c:pt>
                <c:pt idx="5">
                  <c:v>28527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61-4D9E-9A82-28DAB3FE4AC7}"/>
            </c:ext>
          </c:extLst>
        </c:ser>
        <c:ser>
          <c:idx val="1"/>
          <c:order val="1"/>
          <c:tx>
            <c:strRef>
              <c:f>'Table 10.41'!$S$7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10.41'!$T$7:$Y$7</c:f>
              <c:numCache>
                <c:formatCode>#,##0</c:formatCode>
                <c:ptCount val="6"/>
                <c:pt idx="0">
                  <c:v>20312</c:v>
                </c:pt>
                <c:pt idx="1">
                  <c:v>20341</c:v>
                </c:pt>
                <c:pt idx="2">
                  <c:v>20250</c:v>
                </c:pt>
                <c:pt idx="3">
                  <c:v>19979</c:v>
                </c:pt>
                <c:pt idx="4">
                  <c:v>19926</c:v>
                </c:pt>
                <c:pt idx="5">
                  <c:v>20051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61-4D9E-9A82-28DAB3FE4AC7}"/>
            </c:ext>
          </c:extLst>
        </c:ser>
        <c:ser>
          <c:idx val="2"/>
          <c:order val="2"/>
          <c:tx>
            <c:strRef>
              <c:f>'Table 10.41'!$S$11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10.41'!$T$11:$Y$11</c:f>
              <c:numCache>
                <c:formatCode>#,##0</c:formatCode>
                <c:ptCount val="6"/>
                <c:pt idx="0">
                  <c:v>25487</c:v>
                </c:pt>
                <c:pt idx="1">
                  <c:v>25493</c:v>
                </c:pt>
                <c:pt idx="2">
                  <c:v>25323</c:v>
                </c:pt>
                <c:pt idx="3">
                  <c:v>25073</c:v>
                </c:pt>
                <c:pt idx="4">
                  <c:v>24917</c:v>
                </c:pt>
                <c:pt idx="5">
                  <c:v>25143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61-4D9E-9A82-28DAB3FE4AC7}"/>
            </c:ext>
          </c:extLst>
        </c:ser>
        <c:ser>
          <c:idx val="3"/>
          <c:order val="3"/>
          <c:tx>
            <c:strRef>
              <c:f>'Table 10.41'!$S$12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10.41'!$T$12:$Y$12</c:f>
              <c:numCache>
                <c:formatCode>#,##0</c:formatCode>
                <c:ptCount val="6"/>
                <c:pt idx="0">
                  <c:v>3410</c:v>
                </c:pt>
                <c:pt idx="1">
                  <c:v>3351</c:v>
                </c:pt>
                <c:pt idx="2">
                  <c:v>3323</c:v>
                </c:pt>
                <c:pt idx="3">
                  <c:v>3200</c:v>
                </c:pt>
                <c:pt idx="4">
                  <c:v>3278</c:v>
                </c:pt>
                <c:pt idx="5">
                  <c:v>3384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61-4D9E-9A82-28DAB3FE4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10.41'!$AA$15:$AA$33</c:f>
              <c:numCache>
                <c:formatCode>0.0%</c:formatCode>
                <c:ptCount val="19"/>
                <c:pt idx="0">
                  <c:v>9.6399901847372665E-3</c:v>
                </c:pt>
                <c:pt idx="1">
                  <c:v>7.3614470501630032E-3</c:v>
                </c:pt>
                <c:pt idx="2">
                  <c:v>3.7192834858204508E-2</c:v>
                </c:pt>
                <c:pt idx="3">
                  <c:v>4.9777403863006976E-3</c:v>
                </c:pt>
                <c:pt idx="4">
                  <c:v>3.9821923090405581E-2</c:v>
                </c:pt>
                <c:pt idx="5">
                  <c:v>3.1023241139972658E-2</c:v>
                </c:pt>
                <c:pt idx="6">
                  <c:v>7.7154975987660815E-2</c:v>
                </c:pt>
                <c:pt idx="7">
                  <c:v>8.3149297157079263E-2</c:v>
                </c:pt>
                <c:pt idx="8">
                  <c:v>1.7351982332527081E-2</c:v>
                </c:pt>
                <c:pt idx="9">
                  <c:v>1.773758193991657E-2</c:v>
                </c:pt>
                <c:pt idx="10">
                  <c:v>3.5054509762680972E-2</c:v>
                </c:pt>
                <c:pt idx="11">
                  <c:v>1.8754162723034318E-2</c:v>
                </c:pt>
                <c:pt idx="12">
                  <c:v>9.0510744207242255E-2</c:v>
                </c:pt>
                <c:pt idx="13">
                  <c:v>7.2457671679461558E-2</c:v>
                </c:pt>
                <c:pt idx="14">
                  <c:v>6.5376660707400003E-2</c:v>
                </c:pt>
                <c:pt idx="15">
                  <c:v>0.11280541241630736</c:v>
                </c:pt>
                <c:pt idx="16">
                  <c:v>0.14505556139797385</c:v>
                </c:pt>
                <c:pt idx="17">
                  <c:v>2.4748483892452763E-2</c:v>
                </c:pt>
                <c:pt idx="18">
                  <c:v>2.755284467346724E-2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68-49DA-B2AF-C2CAAF9CBF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68-49DA-B2AF-C2CAAF9CB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10.41'!$Y$44:$Y$60</c:f>
              <c:numCache>
                <c:formatCode>#,##0</c:formatCode>
                <c:ptCount val="17"/>
                <c:pt idx="0">
                  <c:v>13</c:v>
                </c:pt>
                <c:pt idx="1">
                  <c:v>138</c:v>
                </c:pt>
                <c:pt idx="2">
                  <c:v>582</c:v>
                </c:pt>
                <c:pt idx="3">
                  <c:v>1456</c:v>
                </c:pt>
                <c:pt idx="4">
                  <c:v>1972</c:v>
                </c:pt>
                <c:pt idx="5">
                  <c:v>1789</c:v>
                </c:pt>
                <c:pt idx="6">
                  <c:v>1478</c:v>
                </c:pt>
                <c:pt idx="7">
                  <c:v>1334</c:v>
                </c:pt>
                <c:pt idx="8">
                  <c:v>1251</c:v>
                </c:pt>
                <c:pt idx="9">
                  <c:v>1196</c:v>
                </c:pt>
                <c:pt idx="10">
                  <c:v>1093</c:v>
                </c:pt>
                <c:pt idx="11">
                  <c:v>826</c:v>
                </c:pt>
                <c:pt idx="12">
                  <c:v>495</c:v>
                </c:pt>
                <c:pt idx="13">
                  <c:v>253</c:v>
                </c:pt>
                <c:pt idx="14">
                  <c:v>94</c:v>
                </c:pt>
                <c:pt idx="15">
                  <c:v>46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4-4303-A5C2-A8051CF73133}"/>
            </c:ext>
          </c:extLst>
        </c:ser>
        <c:ser>
          <c:idx val="1"/>
          <c:order val="1"/>
          <c:tx>
            <c:strRef>
              <c:f>'Table 10.41'!$S$62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10.41'!$Y$63:$Y$79</c:f>
              <c:numCache>
                <c:formatCode>#,##0</c:formatCode>
                <c:ptCount val="17"/>
                <c:pt idx="0">
                  <c:v>5</c:v>
                </c:pt>
                <c:pt idx="1">
                  <c:v>198</c:v>
                </c:pt>
                <c:pt idx="2">
                  <c:v>686</c:v>
                </c:pt>
                <c:pt idx="3">
                  <c:v>1510</c:v>
                </c:pt>
                <c:pt idx="4">
                  <c:v>2060</c:v>
                </c:pt>
                <c:pt idx="5">
                  <c:v>1725</c:v>
                </c:pt>
                <c:pt idx="6">
                  <c:v>1395</c:v>
                </c:pt>
                <c:pt idx="7">
                  <c:v>1305</c:v>
                </c:pt>
                <c:pt idx="8">
                  <c:v>1393</c:v>
                </c:pt>
                <c:pt idx="9">
                  <c:v>1293</c:v>
                </c:pt>
                <c:pt idx="10">
                  <c:v>1157</c:v>
                </c:pt>
                <c:pt idx="11">
                  <c:v>916</c:v>
                </c:pt>
                <c:pt idx="12">
                  <c:v>478</c:v>
                </c:pt>
                <c:pt idx="13">
                  <c:v>183</c:v>
                </c:pt>
                <c:pt idx="14">
                  <c:v>78</c:v>
                </c:pt>
                <c:pt idx="15">
                  <c:v>37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D4-4303-A5C2-A8051CF73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10.41'!$Y$83:$Y$90</c:f>
              <c:numCache>
                <c:formatCode>#,##0</c:formatCode>
                <c:ptCount val="8"/>
                <c:pt idx="0">
                  <c:v>1325</c:v>
                </c:pt>
                <c:pt idx="1">
                  <c:v>2618</c:v>
                </c:pt>
                <c:pt idx="2">
                  <c:v>993</c:v>
                </c:pt>
                <c:pt idx="3">
                  <c:v>673</c:v>
                </c:pt>
                <c:pt idx="4">
                  <c:v>584</c:v>
                </c:pt>
                <c:pt idx="5">
                  <c:v>612</c:v>
                </c:pt>
                <c:pt idx="6">
                  <c:v>332</c:v>
                </c:pt>
                <c:pt idx="7">
                  <c:v>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1-470F-9422-EEB6E44346A3}"/>
            </c:ext>
          </c:extLst>
        </c:ser>
        <c:ser>
          <c:idx val="1"/>
          <c:order val="1"/>
          <c:tx>
            <c:strRef>
              <c:f>'Table 10.41'!$S$92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10.41'!$Y$93:$Y$100</c:f>
              <c:numCache>
                <c:formatCode>#,##0</c:formatCode>
                <c:ptCount val="8"/>
                <c:pt idx="0">
                  <c:v>928</c:v>
                </c:pt>
                <c:pt idx="1">
                  <c:v>3067</c:v>
                </c:pt>
                <c:pt idx="2">
                  <c:v>249</c:v>
                </c:pt>
                <c:pt idx="3">
                  <c:v>1165</c:v>
                </c:pt>
                <c:pt idx="4">
                  <c:v>1727</c:v>
                </c:pt>
                <c:pt idx="5">
                  <c:v>815</c:v>
                </c:pt>
                <c:pt idx="6">
                  <c:v>23</c:v>
                </c:pt>
                <c:pt idx="7">
                  <c:v>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1-470F-9422-EEB6E4434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10.5'!$U$4:$Y$4</c:f>
              <c:numCache>
                <c:formatCode>#,##0</c:formatCode>
                <c:ptCount val="5"/>
                <c:pt idx="0">
                  <c:v>358</c:v>
                </c:pt>
                <c:pt idx="1">
                  <c:v>284</c:v>
                </c:pt>
                <c:pt idx="2">
                  <c:v>265</c:v>
                </c:pt>
                <c:pt idx="3">
                  <c:v>260</c:v>
                </c:pt>
                <c:pt idx="4">
                  <c:v>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F2-4BE2-9474-F1151D733B68}"/>
            </c:ext>
          </c:extLst>
        </c:ser>
        <c:ser>
          <c:idx val="1"/>
          <c:order val="1"/>
          <c:tx>
            <c:strRef>
              <c:f>'Table 10.5'!$S$7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10.5'!$U$7:$Y$7</c:f>
              <c:numCache>
                <c:formatCode>#,##0</c:formatCode>
                <c:ptCount val="5"/>
                <c:pt idx="0">
                  <c:v>272</c:v>
                </c:pt>
                <c:pt idx="1">
                  <c:v>225</c:v>
                </c:pt>
                <c:pt idx="2">
                  <c:v>194</c:v>
                </c:pt>
                <c:pt idx="3">
                  <c:v>175</c:v>
                </c:pt>
                <c:pt idx="4">
                  <c:v>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F2-4BE2-9474-F1151D733B68}"/>
            </c:ext>
          </c:extLst>
        </c:ser>
        <c:ser>
          <c:idx val="2"/>
          <c:order val="2"/>
          <c:tx>
            <c:strRef>
              <c:f>'Table 10.5'!$S$11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10.5'!$U$11:$Y$11</c:f>
              <c:numCache>
                <c:formatCode>#,##0</c:formatCode>
                <c:ptCount val="5"/>
                <c:pt idx="0">
                  <c:v>359</c:v>
                </c:pt>
                <c:pt idx="1">
                  <c:v>286</c:v>
                </c:pt>
                <c:pt idx="2">
                  <c:v>263</c:v>
                </c:pt>
                <c:pt idx="3">
                  <c:v>256</c:v>
                </c:pt>
                <c:pt idx="4">
                  <c:v>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2-4BE2-9474-F1151D733B68}"/>
            </c:ext>
          </c:extLst>
        </c:ser>
        <c:ser>
          <c:idx val="3"/>
          <c:order val="3"/>
          <c:tx>
            <c:strRef>
              <c:f>'Table 10.5'!$S$12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10.5'!$U$12:$Y$12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F2-4BE2-9474-F1151D733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10.41'!$T$8:$Y$8</c:f>
              <c:numCache>
                <c:formatCode>General</c:formatCode>
                <c:ptCount val="6"/>
                <c:pt idx="0">
                  <c:v>37308.81</c:v>
                </c:pt>
                <c:pt idx="1">
                  <c:v>39203.839999999997</c:v>
                </c:pt>
                <c:pt idx="2">
                  <c:v>38991.769999999997</c:v>
                </c:pt>
                <c:pt idx="3">
                  <c:v>39720</c:v>
                </c:pt>
                <c:pt idx="4">
                  <c:v>40805</c:v>
                </c:pt>
                <c:pt idx="5">
                  <c:v>42364.35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AF-42E9-9345-A86DB8BB0DF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AF-42E9-9345-A86DB8BB0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10.42'!$U$4:$Y$4</c:f>
              <c:numCache>
                <c:formatCode>#,##0</c:formatCode>
                <c:ptCount val="5"/>
                <c:pt idx="0">
                  <c:v>117689</c:v>
                </c:pt>
                <c:pt idx="1">
                  <c:v>117675</c:v>
                </c:pt>
                <c:pt idx="2">
                  <c:v>117311</c:v>
                </c:pt>
                <c:pt idx="3">
                  <c:v>115753</c:v>
                </c:pt>
                <c:pt idx="4">
                  <c:v>118734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B0-42E5-890E-67A960F274EA}"/>
            </c:ext>
          </c:extLst>
        </c:ser>
        <c:ser>
          <c:idx val="1"/>
          <c:order val="1"/>
          <c:tx>
            <c:strRef>
              <c:f>'Table 10.42'!$S$7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10.42'!$U$7:$Y$7</c:f>
              <c:numCache>
                <c:formatCode>#,##0</c:formatCode>
                <c:ptCount val="5"/>
                <c:pt idx="0">
                  <c:v>87481</c:v>
                </c:pt>
                <c:pt idx="1">
                  <c:v>87854</c:v>
                </c:pt>
                <c:pt idx="2">
                  <c:v>87380</c:v>
                </c:pt>
                <c:pt idx="3">
                  <c:v>87300</c:v>
                </c:pt>
                <c:pt idx="4">
                  <c:v>88334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B0-42E5-890E-67A960F274EA}"/>
            </c:ext>
          </c:extLst>
        </c:ser>
        <c:ser>
          <c:idx val="2"/>
          <c:order val="2"/>
          <c:tx>
            <c:strRef>
              <c:f>'Table 10.42'!$S$11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10.42'!$U$11:$Y$11</c:f>
              <c:numCache>
                <c:formatCode>#,##0</c:formatCode>
                <c:ptCount val="5"/>
                <c:pt idx="0">
                  <c:v>105733</c:v>
                </c:pt>
                <c:pt idx="1">
                  <c:v>106054</c:v>
                </c:pt>
                <c:pt idx="2">
                  <c:v>105870</c:v>
                </c:pt>
                <c:pt idx="3">
                  <c:v>104006</c:v>
                </c:pt>
                <c:pt idx="4">
                  <c:v>106713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B0-42E5-890E-67A960F274EA}"/>
            </c:ext>
          </c:extLst>
        </c:ser>
        <c:ser>
          <c:idx val="3"/>
          <c:order val="3"/>
          <c:tx>
            <c:strRef>
              <c:f>'Table 10.42'!$S$12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10.42'!$U$12:$Y$12</c:f>
              <c:numCache>
                <c:formatCode>#,##0</c:formatCode>
                <c:ptCount val="5"/>
                <c:pt idx="0">
                  <c:v>11956</c:v>
                </c:pt>
                <c:pt idx="1">
                  <c:v>11621</c:v>
                </c:pt>
                <c:pt idx="2">
                  <c:v>11441</c:v>
                </c:pt>
                <c:pt idx="3">
                  <c:v>11747</c:v>
                </c:pt>
                <c:pt idx="4">
                  <c:v>12021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B0-42E5-890E-67A960F27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10.42'!$AA$15:$AA$33</c:f>
              <c:numCache>
                <c:formatCode>0.0%</c:formatCode>
                <c:ptCount val="19"/>
                <c:pt idx="0">
                  <c:v>1.2683814240234475E-2</c:v>
                </c:pt>
                <c:pt idx="1">
                  <c:v>7.1841258611686628E-3</c:v>
                </c:pt>
                <c:pt idx="2">
                  <c:v>6.8337628648912699E-2</c:v>
                </c:pt>
                <c:pt idx="3">
                  <c:v>8.093722101504202E-3</c:v>
                </c:pt>
                <c:pt idx="4">
                  <c:v>7.9497026967844095E-2</c:v>
                </c:pt>
                <c:pt idx="5">
                  <c:v>3.2358044031195785E-2</c:v>
                </c:pt>
                <c:pt idx="6">
                  <c:v>0.10783768760422457</c:v>
                </c:pt>
                <c:pt idx="7">
                  <c:v>6.4025468694729401E-2</c:v>
                </c:pt>
                <c:pt idx="8">
                  <c:v>2.8744925632085166E-2</c:v>
                </c:pt>
                <c:pt idx="9">
                  <c:v>9.5086495864705987E-3</c:v>
                </c:pt>
                <c:pt idx="10">
                  <c:v>3.4370946822308693E-2</c:v>
                </c:pt>
                <c:pt idx="11">
                  <c:v>1.3930297976990583E-2</c:v>
                </c:pt>
                <c:pt idx="12">
                  <c:v>4.6574696380143853E-2</c:v>
                </c:pt>
                <c:pt idx="13">
                  <c:v>8.1813128505735508E-2</c:v>
                </c:pt>
                <c:pt idx="14">
                  <c:v>5.9645931241261982E-2</c:v>
                </c:pt>
                <c:pt idx="15">
                  <c:v>8.0507689457105805E-2</c:v>
                </c:pt>
                <c:pt idx="16">
                  <c:v>0.13776171947378174</c:v>
                </c:pt>
                <c:pt idx="17">
                  <c:v>1.4999915778125894E-2</c:v>
                </c:pt>
                <c:pt idx="18">
                  <c:v>3.6249094614853372E-2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BB-45AC-BD35-D31ED060BA4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BB-45AC-BD35-D31ED060B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10.42'!$Y$44:$Y$60</c:f>
              <c:numCache>
                <c:formatCode>#,##0</c:formatCode>
                <c:ptCount val="17"/>
                <c:pt idx="0">
                  <c:v>29</c:v>
                </c:pt>
                <c:pt idx="1">
                  <c:v>983</c:v>
                </c:pt>
                <c:pt idx="2">
                  <c:v>3358</c:v>
                </c:pt>
                <c:pt idx="3">
                  <c:v>5472</c:v>
                </c:pt>
                <c:pt idx="4">
                  <c:v>6979</c:v>
                </c:pt>
                <c:pt idx="5">
                  <c:v>7154</c:v>
                </c:pt>
                <c:pt idx="6">
                  <c:v>6212</c:v>
                </c:pt>
                <c:pt idx="7">
                  <c:v>6223</c:v>
                </c:pt>
                <c:pt idx="8">
                  <c:v>6328</c:v>
                </c:pt>
                <c:pt idx="9">
                  <c:v>5730</c:v>
                </c:pt>
                <c:pt idx="10">
                  <c:v>5195</c:v>
                </c:pt>
                <c:pt idx="11">
                  <c:v>3951</c:v>
                </c:pt>
                <c:pt idx="12">
                  <c:v>1954</c:v>
                </c:pt>
                <c:pt idx="13">
                  <c:v>669</c:v>
                </c:pt>
                <c:pt idx="14">
                  <c:v>190</c:v>
                </c:pt>
                <c:pt idx="15">
                  <c:v>95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0B-4AAF-9F4A-2639F2B38873}"/>
            </c:ext>
          </c:extLst>
        </c:ser>
        <c:ser>
          <c:idx val="1"/>
          <c:order val="1"/>
          <c:tx>
            <c:strRef>
              <c:f>'Table 10.42'!$S$62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10.42'!$Y$63:$Y$79</c:f>
              <c:numCache>
                <c:formatCode>#,##0</c:formatCode>
                <c:ptCount val="17"/>
                <c:pt idx="0">
                  <c:v>41</c:v>
                </c:pt>
                <c:pt idx="1">
                  <c:v>1263</c:v>
                </c:pt>
                <c:pt idx="2">
                  <c:v>3792</c:v>
                </c:pt>
                <c:pt idx="3">
                  <c:v>5663</c:v>
                </c:pt>
                <c:pt idx="4">
                  <c:v>6208</c:v>
                </c:pt>
                <c:pt idx="5">
                  <c:v>6142</c:v>
                </c:pt>
                <c:pt idx="6">
                  <c:v>5694</c:v>
                </c:pt>
                <c:pt idx="7">
                  <c:v>5735</c:v>
                </c:pt>
                <c:pt idx="8">
                  <c:v>6339</c:v>
                </c:pt>
                <c:pt idx="9">
                  <c:v>5907</c:v>
                </c:pt>
                <c:pt idx="10">
                  <c:v>5341</c:v>
                </c:pt>
                <c:pt idx="11">
                  <c:v>3703</c:v>
                </c:pt>
                <c:pt idx="12">
                  <c:v>1516</c:v>
                </c:pt>
                <c:pt idx="13">
                  <c:v>463</c:v>
                </c:pt>
                <c:pt idx="14">
                  <c:v>178</c:v>
                </c:pt>
                <c:pt idx="15">
                  <c:v>87</c:v>
                </c:pt>
                <c:pt idx="16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0B-4AAF-9F4A-2639F2B3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10.42'!$Y$83:$Y$90</c:f>
              <c:numCache>
                <c:formatCode>#,##0</c:formatCode>
                <c:ptCount val="8"/>
                <c:pt idx="0">
                  <c:v>4659</c:v>
                </c:pt>
                <c:pt idx="1">
                  <c:v>4895</c:v>
                </c:pt>
                <c:pt idx="2">
                  <c:v>9447</c:v>
                </c:pt>
                <c:pt idx="3">
                  <c:v>3073</c:v>
                </c:pt>
                <c:pt idx="4">
                  <c:v>2412</c:v>
                </c:pt>
                <c:pt idx="5">
                  <c:v>2658</c:v>
                </c:pt>
                <c:pt idx="6">
                  <c:v>3851</c:v>
                </c:pt>
                <c:pt idx="7">
                  <c:v>5346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A2-4B84-8C47-2BFE0E946A0B}"/>
            </c:ext>
          </c:extLst>
        </c:ser>
        <c:ser>
          <c:idx val="1"/>
          <c:order val="1"/>
          <c:tx>
            <c:strRef>
              <c:f>'Table 10.42'!$S$92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10.42'!$Y$93:$Y$100</c:f>
              <c:numCache>
                <c:formatCode>#,##0</c:formatCode>
                <c:ptCount val="8"/>
                <c:pt idx="0">
                  <c:v>3307</c:v>
                </c:pt>
                <c:pt idx="1">
                  <c:v>7663</c:v>
                </c:pt>
                <c:pt idx="2">
                  <c:v>1542</c:v>
                </c:pt>
                <c:pt idx="3">
                  <c:v>7991</c:v>
                </c:pt>
                <c:pt idx="4">
                  <c:v>8494</c:v>
                </c:pt>
                <c:pt idx="5">
                  <c:v>4954</c:v>
                </c:pt>
                <c:pt idx="6">
                  <c:v>282</c:v>
                </c:pt>
                <c:pt idx="7">
                  <c:v>2383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A2-4B84-8C47-2BFE0E946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10.42'!$U$8:$Y$8</c:f>
              <c:numCache>
                <c:formatCode>General</c:formatCode>
                <c:ptCount val="5"/>
                <c:pt idx="0">
                  <c:v>39522.5</c:v>
                </c:pt>
                <c:pt idx="1">
                  <c:v>39735.57</c:v>
                </c:pt>
                <c:pt idx="2">
                  <c:v>40680.769999999997</c:v>
                </c:pt>
                <c:pt idx="3">
                  <c:v>42425.42</c:v>
                </c:pt>
                <c:pt idx="4">
                  <c:v>42961.47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AC-4969-A992-DF59FD836C7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AC-4969-A992-DF59FD836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10.42'!$T$4:$Y$4</c:f>
              <c:numCache>
                <c:formatCode>#,##0</c:formatCode>
                <c:ptCount val="6"/>
                <c:pt idx="0">
                  <c:v>117879</c:v>
                </c:pt>
                <c:pt idx="1">
                  <c:v>117689</c:v>
                </c:pt>
                <c:pt idx="2">
                  <c:v>117675</c:v>
                </c:pt>
                <c:pt idx="3">
                  <c:v>117311</c:v>
                </c:pt>
                <c:pt idx="4">
                  <c:v>115753</c:v>
                </c:pt>
                <c:pt idx="5">
                  <c:v>118734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2B-4A46-BDB6-1B83F3823197}"/>
            </c:ext>
          </c:extLst>
        </c:ser>
        <c:ser>
          <c:idx val="1"/>
          <c:order val="1"/>
          <c:tx>
            <c:strRef>
              <c:f>'Table 10.42'!$S$7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10.42'!$T$7:$Y$7</c:f>
              <c:numCache>
                <c:formatCode>#,##0</c:formatCode>
                <c:ptCount val="6"/>
                <c:pt idx="0">
                  <c:v>87776</c:v>
                </c:pt>
                <c:pt idx="1">
                  <c:v>87481</c:v>
                </c:pt>
                <c:pt idx="2">
                  <c:v>87854</c:v>
                </c:pt>
                <c:pt idx="3">
                  <c:v>87380</c:v>
                </c:pt>
                <c:pt idx="4">
                  <c:v>87300</c:v>
                </c:pt>
                <c:pt idx="5">
                  <c:v>88334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2B-4A46-BDB6-1B83F3823197}"/>
            </c:ext>
          </c:extLst>
        </c:ser>
        <c:ser>
          <c:idx val="2"/>
          <c:order val="2"/>
          <c:tx>
            <c:strRef>
              <c:f>'Table 10.42'!$S$11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10.42'!$T$11:$Y$11</c:f>
              <c:numCache>
                <c:formatCode>#,##0</c:formatCode>
                <c:ptCount val="6"/>
                <c:pt idx="0">
                  <c:v>105466</c:v>
                </c:pt>
                <c:pt idx="1">
                  <c:v>105733</c:v>
                </c:pt>
                <c:pt idx="2">
                  <c:v>106054</c:v>
                </c:pt>
                <c:pt idx="3">
                  <c:v>105870</c:v>
                </c:pt>
                <c:pt idx="4">
                  <c:v>104006</c:v>
                </c:pt>
                <c:pt idx="5">
                  <c:v>106713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2B-4A46-BDB6-1B83F3823197}"/>
            </c:ext>
          </c:extLst>
        </c:ser>
        <c:ser>
          <c:idx val="3"/>
          <c:order val="3"/>
          <c:tx>
            <c:strRef>
              <c:f>'Table 10.42'!$S$12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10.42'!$T$12:$Y$12</c:f>
              <c:numCache>
                <c:formatCode>#,##0</c:formatCode>
                <c:ptCount val="6"/>
                <c:pt idx="0">
                  <c:v>12413</c:v>
                </c:pt>
                <c:pt idx="1">
                  <c:v>11956</c:v>
                </c:pt>
                <c:pt idx="2">
                  <c:v>11621</c:v>
                </c:pt>
                <c:pt idx="3">
                  <c:v>11441</c:v>
                </c:pt>
                <c:pt idx="4">
                  <c:v>11747</c:v>
                </c:pt>
                <c:pt idx="5">
                  <c:v>12021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2B-4A46-BDB6-1B83F3823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10.42'!$AA$15:$AA$33</c:f>
              <c:numCache>
                <c:formatCode>0.0%</c:formatCode>
                <c:ptCount val="19"/>
                <c:pt idx="0">
                  <c:v>1.2683814240234475E-2</c:v>
                </c:pt>
                <c:pt idx="1">
                  <c:v>7.1841258611686628E-3</c:v>
                </c:pt>
                <c:pt idx="2">
                  <c:v>6.8337628648912699E-2</c:v>
                </c:pt>
                <c:pt idx="3">
                  <c:v>8.093722101504202E-3</c:v>
                </c:pt>
                <c:pt idx="4">
                  <c:v>7.9497026967844095E-2</c:v>
                </c:pt>
                <c:pt idx="5">
                  <c:v>3.2358044031195785E-2</c:v>
                </c:pt>
                <c:pt idx="6">
                  <c:v>0.10783768760422457</c:v>
                </c:pt>
                <c:pt idx="7">
                  <c:v>6.4025468694729401E-2</c:v>
                </c:pt>
                <c:pt idx="8">
                  <c:v>2.8744925632085166E-2</c:v>
                </c:pt>
                <c:pt idx="9">
                  <c:v>9.5086495864705987E-3</c:v>
                </c:pt>
                <c:pt idx="10">
                  <c:v>3.4370946822308693E-2</c:v>
                </c:pt>
                <c:pt idx="11">
                  <c:v>1.3930297976990583E-2</c:v>
                </c:pt>
                <c:pt idx="12">
                  <c:v>4.6574696380143853E-2</c:v>
                </c:pt>
                <c:pt idx="13">
                  <c:v>8.1813128505735508E-2</c:v>
                </c:pt>
                <c:pt idx="14">
                  <c:v>5.9645931241261982E-2</c:v>
                </c:pt>
                <c:pt idx="15">
                  <c:v>8.0507689457105805E-2</c:v>
                </c:pt>
                <c:pt idx="16">
                  <c:v>0.13776171947378174</c:v>
                </c:pt>
                <c:pt idx="17">
                  <c:v>1.4999915778125894E-2</c:v>
                </c:pt>
                <c:pt idx="18">
                  <c:v>3.6249094614853372E-2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45-4606-A4F9-788AFEB60A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45-4606-A4F9-788AFEB60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10.42'!$Y$44:$Y$60</c:f>
              <c:numCache>
                <c:formatCode>#,##0</c:formatCode>
                <c:ptCount val="17"/>
                <c:pt idx="0">
                  <c:v>29</c:v>
                </c:pt>
                <c:pt idx="1">
                  <c:v>983</c:v>
                </c:pt>
                <c:pt idx="2">
                  <c:v>3358</c:v>
                </c:pt>
                <c:pt idx="3">
                  <c:v>5472</c:v>
                </c:pt>
                <c:pt idx="4">
                  <c:v>6979</c:v>
                </c:pt>
                <c:pt idx="5">
                  <c:v>7154</c:v>
                </c:pt>
                <c:pt idx="6">
                  <c:v>6212</c:v>
                </c:pt>
                <c:pt idx="7">
                  <c:v>6223</c:v>
                </c:pt>
                <c:pt idx="8">
                  <c:v>6328</c:v>
                </c:pt>
                <c:pt idx="9">
                  <c:v>5730</c:v>
                </c:pt>
                <c:pt idx="10">
                  <c:v>5195</c:v>
                </c:pt>
                <c:pt idx="11">
                  <c:v>3951</c:v>
                </c:pt>
                <c:pt idx="12">
                  <c:v>1954</c:v>
                </c:pt>
                <c:pt idx="13">
                  <c:v>669</c:v>
                </c:pt>
                <c:pt idx="14">
                  <c:v>190</c:v>
                </c:pt>
                <c:pt idx="15">
                  <c:v>95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C5-4160-A81A-8729C8442B57}"/>
            </c:ext>
          </c:extLst>
        </c:ser>
        <c:ser>
          <c:idx val="1"/>
          <c:order val="1"/>
          <c:tx>
            <c:strRef>
              <c:f>'Table 10.42'!$S$62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10.42'!$Y$63:$Y$79</c:f>
              <c:numCache>
                <c:formatCode>#,##0</c:formatCode>
                <c:ptCount val="17"/>
                <c:pt idx="0">
                  <c:v>41</c:v>
                </c:pt>
                <c:pt idx="1">
                  <c:v>1263</c:v>
                </c:pt>
                <c:pt idx="2">
                  <c:v>3792</c:v>
                </c:pt>
                <c:pt idx="3">
                  <c:v>5663</c:v>
                </c:pt>
                <c:pt idx="4">
                  <c:v>6208</c:v>
                </c:pt>
                <c:pt idx="5">
                  <c:v>6142</c:v>
                </c:pt>
                <c:pt idx="6">
                  <c:v>5694</c:v>
                </c:pt>
                <c:pt idx="7">
                  <c:v>5735</c:v>
                </c:pt>
                <c:pt idx="8">
                  <c:v>6339</c:v>
                </c:pt>
                <c:pt idx="9">
                  <c:v>5907</c:v>
                </c:pt>
                <c:pt idx="10">
                  <c:v>5341</c:v>
                </c:pt>
                <c:pt idx="11">
                  <c:v>3703</c:v>
                </c:pt>
                <c:pt idx="12">
                  <c:v>1516</c:v>
                </c:pt>
                <c:pt idx="13">
                  <c:v>463</c:v>
                </c:pt>
                <c:pt idx="14">
                  <c:v>178</c:v>
                </c:pt>
                <c:pt idx="15">
                  <c:v>87</c:v>
                </c:pt>
                <c:pt idx="16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C5-4160-A81A-8729C8442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10.42'!$Y$83:$Y$90</c:f>
              <c:numCache>
                <c:formatCode>#,##0</c:formatCode>
                <c:ptCount val="8"/>
                <c:pt idx="0">
                  <c:v>4659</c:v>
                </c:pt>
                <c:pt idx="1">
                  <c:v>4895</c:v>
                </c:pt>
                <c:pt idx="2">
                  <c:v>9447</c:v>
                </c:pt>
                <c:pt idx="3">
                  <c:v>3073</c:v>
                </c:pt>
                <c:pt idx="4">
                  <c:v>2412</c:v>
                </c:pt>
                <c:pt idx="5">
                  <c:v>2658</c:v>
                </c:pt>
                <c:pt idx="6">
                  <c:v>3851</c:v>
                </c:pt>
                <c:pt idx="7">
                  <c:v>5346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B00-A06B-9FE5206C91F4}"/>
            </c:ext>
          </c:extLst>
        </c:ser>
        <c:ser>
          <c:idx val="1"/>
          <c:order val="1"/>
          <c:tx>
            <c:strRef>
              <c:f>'Table 10.42'!$S$92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10.42'!$Y$93:$Y$100</c:f>
              <c:numCache>
                <c:formatCode>#,##0</c:formatCode>
                <c:ptCount val="8"/>
                <c:pt idx="0">
                  <c:v>3307</c:v>
                </c:pt>
                <c:pt idx="1">
                  <c:v>7663</c:v>
                </c:pt>
                <c:pt idx="2">
                  <c:v>1542</c:v>
                </c:pt>
                <c:pt idx="3">
                  <c:v>7991</c:v>
                </c:pt>
                <c:pt idx="4">
                  <c:v>8494</c:v>
                </c:pt>
                <c:pt idx="5">
                  <c:v>4954</c:v>
                </c:pt>
                <c:pt idx="6">
                  <c:v>282</c:v>
                </c:pt>
                <c:pt idx="7">
                  <c:v>2383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B00-A06B-9FE5206C9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10.5'!$AA$15:$AA$33</c:f>
              <c:numCache>
                <c:formatCode>0.0%</c:formatCode>
                <c:ptCount val="19"/>
                <c:pt idx="0">
                  <c:v>2.0202020202020204E-2</c:v>
                </c:pt>
                <c:pt idx="1">
                  <c:v>0</c:v>
                </c:pt>
                <c:pt idx="2">
                  <c:v>1.6835016835016835E-2</c:v>
                </c:pt>
                <c:pt idx="3">
                  <c:v>1.0101010101010102E-2</c:v>
                </c:pt>
                <c:pt idx="4">
                  <c:v>2.6936026936026935E-2</c:v>
                </c:pt>
                <c:pt idx="5">
                  <c:v>0</c:v>
                </c:pt>
                <c:pt idx="6">
                  <c:v>8.0808080808080815E-2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7.407407407407407E-2</c:v>
                </c:pt>
                <c:pt idx="11">
                  <c:v>1.6835016835016835E-2</c:v>
                </c:pt>
                <c:pt idx="12">
                  <c:v>3.7037037037037035E-2</c:v>
                </c:pt>
                <c:pt idx="13">
                  <c:v>0.10437710437710437</c:v>
                </c:pt>
                <c:pt idx="14">
                  <c:v>5.7239057239057242E-2</c:v>
                </c:pt>
                <c:pt idx="15">
                  <c:v>0.24242424242424243</c:v>
                </c:pt>
                <c:pt idx="16">
                  <c:v>0.16498316498316498</c:v>
                </c:pt>
                <c:pt idx="17">
                  <c:v>0</c:v>
                </c:pt>
                <c:pt idx="18">
                  <c:v>0.16835016835016836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E-458C-A70B-B1CF1291EF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AE-458C-A70B-B1CF1291E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10.42'!$T$8:$Y$8</c:f>
              <c:numCache>
                <c:formatCode>General</c:formatCode>
                <c:ptCount val="6"/>
                <c:pt idx="0">
                  <c:v>37959</c:v>
                </c:pt>
                <c:pt idx="1">
                  <c:v>39522.5</c:v>
                </c:pt>
                <c:pt idx="2">
                  <c:v>39735.57</c:v>
                </c:pt>
                <c:pt idx="3">
                  <c:v>40680.769999999997</c:v>
                </c:pt>
                <c:pt idx="4">
                  <c:v>42425.42</c:v>
                </c:pt>
                <c:pt idx="5">
                  <c:v>42961.47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B5-4AC8-B45F-60DCF79B057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B5-4AC8-B45F-60DCF79B0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10.43'!$U$4:$Y$4</c:f>
              <c:numCache>
                <c:formatCode>#,##0</c:formatCode>
                <c:ptCount val="5"/>
                <c:pt idx="0">
                  <c:v>701</c:v>
                </c:pt>
                <c:pt idx="1">
                  <c:v>666</c:v>
                </c:pt>
                <c:pt idx="2">
                  <c:v>710</c:v>
                </c:pt>
                <c:pt idx="3">
                  <c:v>587</c:v>
                </c:pt>
                <c:pt idx="4">
                  <c:v>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F5-4FEF-9D86-A09769A0145F}"/>
            </c:ext>
          </c:extLst>
        </c:ser>
        <c:ser>
          <c:idx val="1"/>
          <c:order val="1"/>
          <c:tx>
            <c:strRef>
              <c:f>'Table 10.43'!$S$7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10.43'!$U$7:$Y$7</c:f>
              <c:numCache>
                <c:formatCode>#,##0</c:formatCode>
                <c:ptCount val="5"/>
                <c:pt idx="0">
                  <c:v>386</c:v>
                </c:pt>
                <c:pt idx="1">
                  <c:v>386</c:v>
                </c:pt>
                <c:pt idx="2">
                  <c:v>399</c:v>
                </c:pt>
                <c:pt idx="3">
                  <c:v>354</c:v>
                </c:pt>
                <c:pt idx="4">
                  <c:v>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F5-4FEF-9D86-A09769A0145F}"/>
            </c:ext>
          </c:extLst>
        </c:ser>
        <c:ser>
          <c:idx val="2"/>
          <c:order val="2"/>
          <c:tx>
            <c:strRef>
              <c:f>'Table 10.43'!$S$11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10.43'!$U$11:$Y$11</c:f>
              <c:numCache>
                <c:formatCode>#,##0</c:formatCode>
                <c:ptCount val="5"/>
                <c:pt idx="0">
                  <c:v>536</c:v>
                </c:pt>
                <c:pt idx="1">
                  <c:v>505</c:v>
                </c:pt>
                <c:pt idx="2">
                  <c:v>541</c:v>
                </c:pt>
                <c:pt idx="3">
                  <c:v>438</c:v>
                </c:pt>
                <c:pt idx="4">
                  <c:v>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F5-4FEF-9D86-A09769A0145F}"/>
            </c:ext>
          </c:extLst>
        </c:ser>
        <c:ser>
          <c:idx val="3"/>
          <c:order val="3"/>
          <c:tx>
            <c:strRef>
              <c:f>'Table 10.43'!$S$12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10.43'!$U$12:$Y$12</c:f>
              <c:numCache>
                <c:formatCode>#,##0</c:formatCode>
                <c:ptCount val="5"/>
                <c:pt idx="0">
                  <c:v>165</c:v>
                </c:pt>
                <c:pt idx="1">
                  <c:v>164</c:v>
                </c:pt>
                <c:pt idx="2">
                  <c:v>165</c:v>
                </c:pt>
                <c:pt idx="3">
                  <c:v>147</c:v>
                </c:pt>
                <c:pt idx="4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F5-4FEF-9D86-A09769A01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10.43'!$AA$15:$AA$33</c:f>
              <c:numCache>
                <c:formatCode>0.0%</c:formatCode>
                <c:ptCount val="19"/>
                <c:pt idx="0">
                  <c:v>0.23378378378378378</c:v>
                </c:pt>
                <c:pt idx="1">
                  <c:v>2.2972972972972974E-2</c:v>
                </c:pt>
                <c:pt idx="2">
                  <c:v>4.3243243243243246E-2</c:v>
                </c:pt>
                <c:pt idx="3">
                  <c:v>6.7567567567567571E-3</c:v>
                </c:pt>
                <c:pt idx="4">
                  <c:v>3.1081081081081083E-2</c:v>
                </c:pt>
                <c:pt idx="5">
                  <c:v>1.3513513513513514E-2</c:v>
                </c:pt>
                <c:pt idx="6">
                  <c:v>5.8108108108108111E-2</c:v>
                </c:pt>
                <c:pt idx="7">
                  <c:v>2.837837837837838E-2</c:v>
                </c:pt>
                <c:pt idx="8">
                  <c:v>2.1621621621621623E-2</c:v>
                </c:pt>
                <c:pt idx="9">
                  <c:v>5.4054054054054057E-3</c:v>
                </c:pt>
                <c:pt idx="10">
                  <c:v>9.45945945945946E-3</c:v>
                </c:pt>
                <c:pt idx="11">
                  <c:v>0</c:v>
                </c:pt>
                <c:pt idx="12">
                  <c:v>1.3513513513513514E-2</c:v>
                </c:pt>
                <c:pt idx="13">
                  <c:v>3.1081081081081083E-2</c:v>
                </c:pt>
                <c:pt idx="14">
                  <c:v>5.2702702702702706E-2</c:v>
                </c:pt>
                <c:pt idx="15">
                  <c:v>7.0270270270270274E-2</c:v>
                </c:pt>
                <c:pt idx="16">
                  <c:v>0.10405405405405406</c:v>
                </c:pt>
                <c:pt idx="17">
                  <c:v>9.45945945945946E-3</c:v>
                </c:pt>
                <c:pt idx="18">
                  <c:v>1.3513513513513514E-2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D1-44A0-8963-ACA764D734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D1-44A0-8963-ACA764D73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10.43'!$Y$44:$Y$60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17</c:v>
                </c:pt>
                <c:pt idx="3">
                  <c:v>30</c:v>
                </c:pt>
                <c:pt idx="4">
                  <c:v>33</c:v>
                </c:pt>
                <c:pt idx="5">
                  <c:v>42</c:v>
                </c:pt>
                <c:pt idx="6">
                  <c:v>48</c:v>
                </c:pt>
                <c:pt idx="7">
                  <c:v>32</c:v>
                </c:pt>
                <c:pt idx="8">
                  <c:v>26</c:v>
                </c:pt>
                <c:pt idx="9">
                  <c:v>35</c:v>
                </c:pt>
                <c:pt idx="10">
                  <c:v>50</c:v>
                </c:pt>
                <c:pt idx="11">
                  <c:v>51</c:v>
                </c:pt>
                <c:pt idx="12">
                  <c:v>22</c:v>
                </c:pt>
                <c:pt idx="13">
                  <c:v>11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4-47BB-A7CC-018F9D8378DD}"/>
            </c:ext>
          </c:extLst>
        </c:ser>
        <c:ser>
          <c:idx val="1"/>
          <c:order val="1"/>
          <c:tx>
            <c:strRef>
              <c:f>'Table 10.43'!$S$62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6</c:v>
                </c:pt>
                <c:pt idx="3">
                  <c:v>36</c:v>
                </c:pt>
                <c:pt idx="4">
                  <c:v>31</c:v>
                </c:pt>
                <c:pt idx="5">
                  <c:v>35</c:v>
                </c:pt>
                <c:pt idx="6">
                  <c:v>22</c:v>
                </c:pt>
                <c:pt idx="7">
                  <c:v>25</c:v>
                </c:pt>
                <c:pt idx="8">
                  <c:v>32</c:v>
                </c:pt>
                <c:pt idx="9">
                  <c:v>46</c:v>
                </c:pt>
                <c:pt idx="10">
                  <c:v>37</c:v>
                </c:pt>
                <c:pt idx="11">
                  <c:v>23</c:v>
                </c:pt>
                <c:pt idx="12">
                  <c:v>8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4-47BB-A7CC-018F9D837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10.43'!$Y$83:$Y$90</c:f>
              <c:numCache>
                <c:formatCode>#,##0</c:formatCode>
                <c:ptCount val="8"/>
                <c:pt idx="0">
                  <c:v>20</c:v>
                </c:pt>
                <c:pt idx="1">
                  <c:v>13</c:v>
                </c:pt>
                <c:pt idx="2">
                  <c:v>41</c:v>
                </c:pt>
                <c:pt idx="3">
                  <c:v>10</c:v>
                </c:pt>
                <c:pt idx="4">
                  <c:v>0</c:v>
                </c:pt>
                <c:pt idx="5">
                  <c:v>7</c:v>
                </c:pt>
                <c:pt idx="6">
                  <c:v>16</c:v>
                </c:pt>
                <c:pt idx="7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CB-46F8-B764-A1DCDD79298A}"/>
            </c:ext>
          </c:extLst>
        </c:ser>
        <c:ser>
          <c:idx val="1"/>
          <c:order val="1"/>
          <c:tx>
            <c:strRef>
              <c:f>'Table 10.43'!$S$92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10.43'!$Y$93:$Y$100</c:f>
              <c:numCache>
                <c:formatCode>#,##0</c:formatCode>
                <c:ptCount val="8"/>
                <c:pt idx="0">
                  <c:v>11</c:v>
                </c:pt>
                <c:pt idx="1">
                  <c:v>46</c:v>
                </c:pt>
                <c:pt idx="2">
                  <c:v>3</c:v>
                </c:pt>
                <c:pt idx="3">
                  <c:v>32</c:v>
                </c:pt>
                <c:pt idx="4">
                  <c:v>20</c:v>
                </c:pt>
                <c:pt idx="5">
                  <c:v>8</c:v>
                </c:pt>
                <c:pt idx="6">
                  <c:v>0</c:v>
                </c:pt>
                <c:pt idx="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CB-46F8-B764-A1DCDD792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10.43'!$U$8:$Y$8</c:f>
              <c:numCache>
                <c:formatCode>General</c:formatCode>
                <c:ptCount val="5"/>
                <c:pt idx="0">
                  <c:v>20640</c:v>
                </c:pt>
                <c:pt idx="1">
                  <c:v>22074</c:v>
                </c:pt>
                <c:pt idx="2">
                  <c:v>21400</c:v>
                </c:pt>
                <c:pt idx="3">
                  <c:v>20180.5</c:v>
                </c:pt>
                <c:pt idx="4">
                  <c:v>23480.07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47-41BC-AD60-7236692E8EC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47-41BC-AD60-7236692E8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10.43'!$T$4:$Y$4</c:f>
              <c:numCache>
                <c:formatCode>#,##0</c:formatCode>
                <c:ptCount val="6"/>
                <c:pt idx="0">
                  <c:v>616</c:v>
                </c:pt>
                <c:pt idx="1">
                  <c:v>701</c:v>
                </c:pt>
                <c:pt idx="2">
                  <c:v>666</c:v>
                </c:pt>
                <c:pt idx="3">
                  <c:v>710</c:v>
                </c:pt>
                <c:pt idx="4">
                  <c:v>587</c:v>
                </c:pt>
                <c:pt idx="5">
                  <c:v>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B9-42AC-84C6-5E79B8E30408}"/>
            </c:ext>
          </c:extLst>
        </c:ser>
        <c:ser>
          <c:idx val="1"/>
          <c:order val="1"/>
          <c:tx>
            <c:strRef>
              <c:f>'Table 10.43'!$S$7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10.43'!$T$7:$Y$7</c:f>
              <c:numCache>
                <c:formatCode>#,##0</c:formatCode>
                <c:ptCount val="6"/>
                <c:pt idx="0">
                  <c:v>372</c:v>
                </c:pt>
                <c:pt idx="1">
                  <c:v>386</c:v>
                </c:pt>
                <c:pt idx="2">
                  <c:v>386</c:v>
                </c:pt>
                <c:pt idx="3">
                  <c:v>399</c:v>
                </c:pt>
                <c:pt idx="4">
                  <c:v>354</c:v>
                </c:pt>
                <c:pt idx="5">
                  <c:v>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B9-42AC-84C6-5E79B8E30408}"/>
            </c:ext>
          </c:extLst>
        </c:ser>
        <c:ser>
          <c:idx val="2"/>
          <c:order val="2"/>
          <c:tx>
            <c:strRef>
              <c:f>'Table 10.43'!$S$11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10.43'!$T$11:$Y$11</c:f>
              <c:numCache>
                <c:formatCode>#,##0</c:formatCode>
                <c:ptCount val="6"/>
                <c:pt idx="0">
                  <c:v>457</c:v>
                </c:pt>
                <c:pt idx="1">
                  <c:v>536</c:v>
                </c:pt>
                <c:pt idx="2">
                  <c:v>505</c:v>
                </c:pt>
                <c:pt idx="3">
                  <c:v>541</c:v>
                </c:pt>
                <c:pt idx="4">
                  <c:v>438</c:v>
                </c:pt>
                <c:pt idx="5">
                  <c:v>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B9-42AC-84C6-5E79B8E30408}"/>
            </c:ext>
          </c:extLst>
        </c:ser>
        <c:ser>
          <c:idx val="3"/>
          <c:order val="3"/>
          <c:tx>
            <c:strRef>
              <c:f>'Table 10.43'!$S$12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10.43'!$T$12:$Y$12</c:f>
              <c:numCache>
                <c:formatCode>#,##0</c:formatCode>
                <c:ptCount val="6"/>
                <c:pt idx="0">
                  <c:v>158</c:v>
                </c:pt>
                <c:pt idx="1">
                  <c:v>165</c:v>
                </c:pt>
                <c:pt idx="2">
                  <c:v>164</c:v>
                </c:pt>
                <c:pt idx="3">
                  <c:v>165</c:v>
                </c:pt>
                <c:pt idx="4">
                  <c:v>147</c:v>
                </c:pt>
                <c:pt idx="5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B9-42AC-84C6-5E79B8E30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10.43'!$AA$15:$AA$33</c:f>
              <c:numCache>
                <c:formatCode>0.0%</c:formatCode>
                <c:ptCount val="19"/>
                <c:pt idx="0">
                  <c:v>0.23378378378378378</c:v>
                </c:pt>
                <c:pt idx="1">
                  <c:v>2.2972972972972974E-2</c:v>
                </c:pt>
                <c:pt idx="2">
                  <c:v>4.3243243243243246E-2</c:v>
                </c:pt>
                <c:pt idx="3">
                  <c:v>6.7567567567567571E-3</c:v>
                </c:pt>
                <c:pt idx="4">
                  <c:v>3.1081081081081083E-2</c:v>
                </c:pt>
                <c:pt idx="5">
                  <c:v>1.3513513513513514E-2</c:v>
                </c:pt>
                <c:pt idx="6">
                  <c:v>5.8108108108108111E-2</c:v>
                </c:pt>
                <c:pt idx="7">
                  <c:v>2.837837837837838E-2</c:v>
                </c:pt>
                <c:pt idx="8">
                  <c:v>2.1621621621621623E-2</c:v>
                </c:pt>
                <c:pt idx="9">
                  <c:v>5.4054054054054057E-3</c:v>
                </c:pt>
                <c:pt idx="10">
                  <c:v>9.45945945945946E-3</c:v>
                </c:pt>
                <c:pt idx="11">
                  <c:v>0</c:v>
                </c:pt>
                <c:pt idx="12">
                  <c:v>1.3513513513513514E-2</c:v>
                </c:pt>
                <c:pt idx="13">
                  <c:v>3.1081081081081083E-2</c:v>
                </c:pt>
                <c:pt idx="14">
                  <c:v>5.2702702702702706E-2</c:v>
                </c:pt>
                <c:pt idx="15">
                  <c:v>7.0270270270270274E-2</c:v>
                </c:pt>
                <c:pt idx="16">
                  <c:v>0.10405405405405406</c:v>
                </c:pt>
                <c:pt idx="17">
                  <c:v>9.45945945945946E-3</c:v>
                </c:pt>
                <c:pt idx="18">
                  <c:v>1.3513513513513514E-2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D7-4595-BBE9-27C93265C3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D7-4595-BBE9-27C93265C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10.43'!$Y$44:$Y$60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17</c:v>
                </c:pt>
                <c:pt idx="3">
                  <c:v>30</c:v>
                </c:pt>
                <c:pt idx="4">
                  <c:v>33</c:v>
                </c:pt>
                <c:pt idx="5">
                  <c:v>42</c:v>
                </c:pt>
                <c:pt idx="6">
                  <c:v>48</c:v>
                </c:pt>
                <c:pt idx="7">
                  <c:v>32</c:v>
                </c:pt>
                <c:pt idx="8">
                  <c:v>26</c:v>
                </c:pt>
                <c:pt idx="9">
                  <c:v>35</c:v>
                </c:pt>
                <c:pt idx="10">
                  <c:v>50</c:v>
                </c:pt>
                <c:pt idx="11">
                  <c:v>51</c:v>
                </c:pt>
                <c:pt idx="12">
                  <c:v>22</c:v>
                </c:pt>
                <c:pt idx="13">
                  <c:v>11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86-4412-A21E-4DE9FC8FF88B}"/>
            </c:ext>
          </c:extLst>
        </c:ser>
        <c:ser>
          <c:idx val="1"/>
          <c:order val="1"/>
          <c:tx>
            <c:strRef>
              <c:f>'Table 10.43'!$S$62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6</c:v>
                </c:pt>
                <c:pt idx="3">
                  <c:v>36</c:v>
                </c:pt>
                <c:pt idx="4">
                  <c:v>31</c:v>
                </c:pt>
                <c:pt idx="5">
                  <c:v>35</c:v>
                </c:pt>
                <c:pt idx="6">
                  <c:v>22</c:v>
                </c:pt>
                <c:pt idx="7">
                  <c:v>25</c:v>
                </c:pt>
                <c:pt idx="8">
                  <c:v>32</c:v>
                </c:pt>
                <c:pt idx="9">
                  <c:v>46</c:v>
                </c:pt>
                <c:pt idx="10">
                  <c:v>37</c:v>
                </c:pt>
                <c:pt idx="11">
                  <c:v>23</c:v>
                </c:pt>
                <c:pt idx="12">
                  <c:v>8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86-4412-A21E-4DE9FC8FF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10.43'!$Y$83:$Y$90</c:f>
              <c:numCache>
                <c:formatCode>#,##0</c:formatCode>
                <c:ptCount val="8"/>
                <c:pt idx="0">
                  <c:v>20</c:v>
                </c:pt>
                <c:pt idx="1">
                  <c:v>13</c:v>
                </c:pt>
                <c:pt idx="2">
                  <c:v>41</c:v>
                </c:pt>
                <c:pt idx="3">
                  <c:v>10</c:v>
                </c:pt>
                <c:pt idx="4">
                  <c:v>0</c:v>
                </c:pt>
                <c:pt idx="5">
                  <c:v>7</c:v>
                </c:pt>
                <c:pt idx="6">
                  <c:v>16</c:v>
                </c:pt>
                <c:pt idx="7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9-48D7-9472-FC1FB5F132D2}"/>
            </c:ext>
          </c:extLst>
        </c:ser>
        <c:ser>
          <c:idx val="1"/>
          <c:order val="1"/>
          <c:tx>
            <c:strRef>
              <c:f>'Table 10.43'!$S$92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10.43'!$Y$93:$Y$100</c:f>
              <c:numCache>
                <c:formatCode>#,##0</c:formatCode>
                <c:ptCount val="8"/>
                <c:pt idx="0">
                  <c:v>11</c:v>
                </c:pt>
                <c:pt idx="1">
                  <c:v>46</c:v>
                </c:pt>
                <c:pt idx="2">
                  <c:v>3</c:v>
                </c:pt>
                <c:pt idx="3">
                  <c:v>32</c:v>
                </c:pt>
                <c:pt idx="4">
                  <c:v>20</c:v>
                </c:pt>
                <c:pt idx="5">
                  <c:v>8</c:v>
                </c:pt>
                <c:pt idx="6">
                  <c:v>0</c:v>
                </c:pt>
                <c:pt idx="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9-48D7-9472-FC1FB5F13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19</c:v>
                </c:pt>
                <c:pt idx="4">
                  <c:v>26</c:v>
                </c:pt>
                <c:pt idx="5">
                  <c:v>22</c:v>
                </c:pt>
                <c:pt idx="6">
                  <c:v>12</c:v>
                </c:pt>
                <c:pt idx="7">
                  <c:v>16</c:v>
                </c:pt>
                <c:pt idx="8">
                  <c:v>14</c:v>
                </c:pt>
                <c:pt idx="9">
                  <c:v>6</c:v>
                </c:pt>
                <c:pt idx="10">
                  <c:v>5</c:v>
                </c:pt>
                <c:pt idx="11">
                  <c:v>7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3F-4CEB-A892-2FF0389DBB40}"/>
            </c:ext>
          </c:extLst>
        </c:ser>
        <c:ser>
          <c:idx val="1"/>
          <c:order val="1"/>
          <c:tx>
            <c:strRef>
              <c:f>'Table 10.5'!$S$62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</c:v>
                </c:pt>
                <c:pt idx="4">
                  <c:v>27</c:v>
                </c:pt>
                <c:pt idx="5">
                  <c:v>17</c:v>
                </c:pt>
                <c:pt idx="6">
                  <c:v>17</c:v>
                </c:pt>
                <c:pt idx="7">
                  <c:v>11</c:v>
                </c:pt>
                <c:pt idx="8">
                  <c:v>20</c:v>
                </c:pt>
                <c:pt idx="9">
                  <c:v>22</c:v>
                </c:pt>
                <c:pt idx="10">
                  <c:v>6</c:v>
                </c:pt>
                <c:pt idx="11">
                  <c:v>10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3F-4CEB-A892-2FF0389DB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10.43'!$T$8:$Y$8</c:f>
              <c:numCache>
                <c:formatCode>General</c:formatCode>
                <c:ptCount val="6"/>
                <c:pt idx="0">
                  <c:v>18199.53</c:v>
                </c:pt>
                <c:pt idx="1">
                  <c:v>20640</c:v>
                </c:pt>
                <c:pt idx="2">
                  <c:v>22074</c:v>
                </c:pt>
                <c:pt idx="3">
                  <c:v>21400</c:v>
                </c:pt>
                <c:pt idx="4">
                  <c:v>20180.5</c:v>
                </c:pt>
                <c:pt idx="5">
                  <c:v>23480.07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6C-4B44-BA43-5A6AAF9022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6C-4B44-BA43-5A6AAF902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10.44'!$U$4:$Y$4</c:f>
              <c:numCache>
                <c:formatCode>#,##0</c:formatCode>
                <c:ptCount val="5"/>
                <c:pt idx="0">
                  <c:v>892</c:v>
                </c:pt>
                <c:pt idx="1">
                  <c:v>856</c:v>
                </c:pt>
                <c:pt idx="2">
                  <c:v>889</c:v>
                </c:pt>
                <c:pt idx="3">
                  <c:v>869</c:v>
                </c:pt>
                <c:pt idx="4">
                  <c:v>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40-41D7-9E36-D674A9BC3DB4}"/>
            </c:ext>
          </c:extLst>
        </c:ser>
        <c:ser>
          <c:idx val="1"/>
          <c:order val="1"/>
          <c:tx>
            <c:strRef>
              <c:f>'Table 10.44'!$S$7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10.44'!$U$7:$Y$7</c:f>
              <c:numCache>
                <c:formatCode>#,##0</c:formatCode>
                <c:ptCount val="5"/>
                <c:pt idx="0">
                  <c:v>620</c:v>
                </c:pt>
                <c:pt idx="1">
                  <c:v>592</c:v>
                </c:pt>
                <c:pt idx="2">
                  <c:v>611</c:v>
                </c:pt>
                <c:pt idx="3">
                  <c:v>593</c:v>
                </c:pt>
                <c:pt idx="4">
                  <c:v>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40-41D7-9E36-D674A9BC3DB4}"/>
            </c:ext>
          </c:extLst>
        </c:ser>
        <c:ser>
          <c:idx val="2"/>
          <c:order val="2"/>
          <c:tx>
            <c:strRef>
              <c:f>'Table 10.44'!$S$11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10.44'!$U$11:$Y$11</c:f>
              <c:numCache>
                <c:formatCode>#,##0</c:formatCode>
                <c:ptCount val="5"/>
                <c:pt idx="0">
                  <c:v>750</c:v>
                </c:pt>
                <c:pt idx="1">
                  <c:v>723</c:v>
                </c:pt>
                <c:pt idx="2">
                  <c:v>758</c:v>
                </c:pt>
                <c:pt idx="3">
                  <c:v>751</c:v>
                </c:pt>
                <c:pt idx="4">
                  <c:v>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40-41D7-9E36-D674A9BC3DB4}"/>
            </c:ext>
          </c:extLst>
        </c:ser>
        <c:ser>
          <c:idx val="3"/>
          <c:order val="3"/>
          <c:tx>
            <c:strRef>
              <c:f>'Table 10.44'!$S$12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10.44'!$U$12:$Y$12</c:f>
              <c:numCache>
                <c:formatCode>#,##0</c:formatCode>
                <c:ptCount val="5"/>
                <c:pt idx="0">
                  <c:v>137</c:v>
                </c:pt>
                <c:pt idx="1">
                  <c:v>130</c:v>
                </c:pt>
                <c:pt idx="2">
                  <c:v>125</c:v>
                </c:pt>
                <c:pt idx="3">
                  <c:v>117</c:v>
                </c:pt>
                <c:pt idx="4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40-41D7-9E36-D674A9BC3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10.44'!$AA$15:$AA$33</c:f>
              <c:numCache>
                <c:formatCode>0.0%</c:formatCode>
                <c:ptCount val="19"/>
                <c:pt idx="0">
                  <c:v>0.13546255506607929</c:v>
                </c:pt>
                <c:pt idx="1">
                  <c:v>1.1013215859030838E-2</c:v>
                </c:pt>
                <c:pt idx="2">
                  <c:v>0.10792951541850221</c:v>
                </c:pt>
                <c:pt idx="3">
                  <c:v>3.3039647577092512E-3</c:v>
                </c:pt>
                <c:pt idx="4">
                  <c:v>3.9647577092511016E-2</c:v>
                </c:pt>
                <c:pt idx="5">
                  <c:v>6.6079295154185024E-3</c:v>
                </c:pt>
                <c:pt idx="6">
                  <c:v>8.3700440528634359E-2</c:v>
                </c:pt>
                <c:pt idx="7">
                  <c:v>9.6916299559471369E-2</c:v>
                </c:pt>
                <c:pt idx="8">
                  <c:v>3.7444933920704845E-2</c:v>
                </c:pt>
                <c:pt idx="9">
                  <c:v>0</c:v>
                </c:pt>
                <c:pt idx="10">
                  <c:v>1.5418502202643172E-2</c:v>
                </c:pt>
                <c:pt idx="11">
                  <c:v>1.1013215859030838E-2</c:v>
                </c:pt>
                <c:pt idx="12">
                  <c:v>1.3215859030837005E-2</c:v>
                </c:pt>
                <c:pt idx="13">
                  <c:v>5.1762114537444934E-2</c:v>
                </c:pt>
                <c:pt idx="14">
                  <c:v>8.7004405286343608E-2</c:v>
                </c:pt>
                <c:pt idx="15">
                  <c:v>5.3964757709251104E-2</c:v>
                </c:pt>
                <c:pt idx="16">
                  <c:v>9.2511013215859028E-2</c:v>
                </c:pt>
                <c:pt idx="17">
                  <c:v>0</c:v>
                </c:pt>
                <c:pt idx="18">
                  <c:v>2.3127753303964757E-2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1C-40DF-86F4-8F37E792666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1C-40DF-86F4-8F37E7926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10.44'!$Y$44:$Y$60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45</c:v>
                </c:pt>
                <c:pt idx="3">
                  <c:v>41</c:v>
                </c:pt>
                <c:pt idx="4">
                  <c:v>42</c:v>
                </c:pt>
                <c:pt idx="5">
                  <c:v>41</c:v>
                </c:pt>
                <c:pt idx="6">
                  <c:v>25</c:v>
                </c:pt>
                <c:pt idx="7">
                  <c:v>37</c:v>
                </c:pt>
                <c:pt idx="8">
                  <c:v>34</c:v>
                </c:pt>
                <c:pt idx="9">
                  <c:v>48</c:v>
                </c:pt>
                <c:pt idx="10">
                  <c:v>58</c:v>
                </c:pt>
                <c:pt idx="11">
                  <c:v>51</c:v>
                </c:pt>
                <c:pt idx="12">
                  <c:v>34</c:v>
                </c:pt>
                <c:pt idx="13">
                  <c:v>14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FD-4BA7-9089-CBFCFB5CC747}"/>
            </c:ext>
          </c:extLst>
        </c:ser>
        <c:ser>
          <c:idx val="1"/>
          <c:order val="1"/>
          <c:tx>
            <c:strRef>
              <c:f>'Table 10.44'!$S$62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10.44'!$Y$63:$Y$79</c:f>
              <c:numCache>
                <c:formatCode>#,##0</c:formatCode>
                <c:ptCount val="17"/>
                <c:pt idx="0">
                  <c:v>0</c:v>
                </c:pt>
                <c:pt idx="1">
                  <c:v>15</c:v>
                </c:pt>
                <c:pt idx="2">
                  <c:v>18</c:v>
                </c:pt>
                <c:pt idx="3">
                  <c:v>26</c:v>
                </c:pt>
                <c:pt idx="4">
                  <c:v>24</c:v>
                </c:pt>
                <c:pt idx="5">
                  <c:v>37</c:v>
                </c:pt>
                <c:pt idx="6">
                  <c:v>36</c:v>
                </c:pt>
                <c:pt idx="7">
                  <c:v>32</c:v>
                </c:pt>
                <c:pt idx="8">
                  <c:v>41</c:v>
                </c:pt>
                <c:pt idx="9">
                  <c:v>46</c:v>
                </c:pt>
                <c:pt idx="10">
                  <c:v>76</c:v>
                </c:pt>
                <c:pt idx="11">
                  <c:v>46</c:v>
                </c:pt>
                <c:pt idx="12">
                  <c:v>21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FD-4BA7-9089-CBFCFB5CC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10.44'!$Y$83:$Y$90</c:f>
              <c:numCache>
                <c:formatCode>#,##0</c:formatCode>
                <c:ptCount val="8"/>
                <c:pt idx="0">
                  <c:v>14</c:v>
                </c:pt>
                <c:pt idx="1">
                  <c:v>6</c:v>
                </c:pt>
                <c:pt idx="2">
                  <c:v>40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43</c:v>
                </c:pt>
                <c:pt idx="7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54-4D68-A1A9-BDFFEA5FF5E0}"/>
            </c:ext>
          </c:extLst>
        </c:ser>
        <c:ser>
          <c:idx val="1"/>
          <c:order val="1"/>
          <c:tx>
            <c:strRef>
              <c:f>'Table 10.44'!$S$92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10.44'!$Y$93:$Y$100</c:f>
              <c:numCache>
                <c:formatCode>#,##0</c:formatCode>
                <c:ptCount val="8"/>
                <c:pt idx="0">
                  <c:v>11</c:v>
                </c:pt>
                <c:pt idx="1">
                  <c:v>37</c:v>
                </c:pt>
                <c:pt idx="2">
                  <c:v>11</c:v>
                </c:pt>
                <c:pt idx="3">
                  <c:v>50</c:v>
                </c:pt>
                <c:pt idx="4">
                  <c:v>26</c:v>
                </c:pt>
                <c:pt idx="5">
                  <c:v>34</c:v>
                </c:pt>
                <c:pt idx="6">
                  <c:v>0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54-4D68-A1A9-BDFFEA5FF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10.44'!$U$8:$Y$8</c:f>
              <c:numCache>
                <c:formatCode>General</c:formatCode>
                <c:ptCount val="5"/>
                <c:pt idx="0">
                  <c:v>26365.88</c:v>
                </c:pt>
                <c:pt idx="1">
                  <c:v>26269</c:v>
                </c:pt>
                <c:pt idx="2">
                  <c:v>24234</c:v>
                </c:pt>
                <c:pt idx="3">
                  <c:v>23986.86</c:v>
                </c:pt>
                <c:pt idx="4">
                  <c:v>23847.040000000001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0E-4378-A17E-FADE994D990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0E-4378-A17E-FADE994D9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10.44'!$T$4:$Y$4</c:f>
              <c:numCache>
                <c:formatCode>#,##0</c:formatCode>
                <c:ptCount val="6"/>
                <c:pt idx="0">
                  <c:v>925</c:v>
                </c:pt>
                <c:pt idx="1">
                  <c:v>892</c:v>
                </c:pt>
                <c:pt idx="2">
                  <c:v>856</c:v>
                </c:pt>
                <c:pt idx="3">
                  <c:v>889</c:v>
                </c:pt>
                <c:pt idx="4">
                  <c:v>869</c:v>
                </c:pt>
                <c:pt idx="5">
                  <c:v>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DD-4732-AF07-8CC6AB590BEF}"/>
            </c:ext>
          </c:extLst>
        </c:ser>
        <c:ser>
          <c:idx val="1"/>
          <c:order val="1"/>
          <c:tx>
            <c:strRef>
              <c:f>'Table 10.44'!$S$7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10.44'!$T$7:$Y$7</c:f>
              <c:numCache>
                <c:formatCode>#,##0</c:formatCode>
                <c:ptCount val="6"/>
                <c:pt idx="0">
                  <c:v>606</c:v>
                </c:pt>
                <c:pt idx="1">
                  <c:v>620</c:v>
                </c:pt>
                <c:pt idx="2">
                  <c:v>592</c:v>
                </c:pt>
                <c:pt idx="3">
                  <c:v>611</c:v>
                </c:pt>
                <c:pt idx="4">
                  <c:v>593</c:v>
                </c:pt>
                <c:pt idx="5">
                  <c:v>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DD-4732-AF07-8CC6AB590BEF}"/>
            </c:ext>
          </c:extLst>
        </c:ser>
        <c:ser>
          <c:idx val="2"/>
          <c:order val="2"/>
          <c:tx>
            <c:strRef>
              <c:f>'Table 10.44'!$S$11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10.44'!$T$11:$Y$11</c:f>
              <c:numCache>
                <c:formatCode>#,##0</c:formatCode>
                <c:ptCount val="6"/>
                <c:pt idx="0">
                  <c:v>778</c:v>
                </c:pt>
                <c:pt idx="1">
                  <c:v>750</c:v>
                </c:pt>
                <c:pt idx="2">
                  <c:v>723</c:v>
                </c:pt>
                <c:pt idx="3">
                  <c:v>758</c:v>
                </c:pt>
                <c:pt idx="4">
                  <c:v>751</c:v>
                </c:pt>
                <c:pt idx="5">
                  <c:v>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DD-4732-AF07-8CC6AB590BEF}"/>
            </c:ext>
          </c:extLst>
        </c:ser>
        <c:ser>
          <c:idx val="3"/>
          <c:order val="3"/>
          <c:tx>
            <c:strRef>
              <c:f>'Table 10.44'!$S$12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10.44'!$T$12:$Y$12</c:f>
              <c:numCache>
                <c:formatCode>#,##0</c:formatCode>
                <c:ptCount val="6"/>
                <c:pt idx="0">
                  <c:v>145</c:v>
                </c:pt>
                <c:pt idx="1">
                  <c:v>137</c:v>
                </c:pt>
                <c:pt idx="2">
                  <c:v>130</c:v>
                </c:pt>
                <c:pt idx="3">
                  <c:v>125</c:v>
                </c:pt>
                <c:pt idx="4">
                  <c:v>117</c:v>
                </c:pt>
                <c:pt idx="5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DD-4732-AF07-8CC6AB590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10.44'!$AA$15:$AA$33</c:f>
              <c:numCache>
                <c:formatCode>0.0%</c:formatCode>
                <c:ptCount val="19"/>
                <c:pt idx="0">
                  <c:v>0.13546255506607929</c:v>
                </c:pt>
                <c:pt idx="1">
                  <c:v>1.1013215859030838E-2</c:v>
                </c:pt>
                <c:pt idx="2">
                  <c:v>0.10792951541850221</c:v>
                </c:pt>
                <c:pt idx="3">
                  <c:v>3.3039647577092512E-3</c:v>
                </c:pt>
                <c:pt idx="4">
                  <c:v>3.9647577092511016E-2</c:v>
                </c:pt>
                <c:pt idx="5">
                  <c:v>6.6079295154185024E-3</c:v>
                </c:pt>
                <c:pt idx="6">
                  <c:v>8.3700440528634359E-2</c:v>
                </c:pt>
                <c:pt idx="7">
                  <c:v>9.6916299559471369E-2</c:v>
                </c:pt>
                <c:pt idx="8">
                  <c:v>3.7444933920704845E-2</c:v>
                </c:pt>
                <c:pt idx="9">
                  <c:v>0</c:v>
                </c:pt>
                <c:pt idx="10">
                  <c:v>1.5418502202643172E-2</c:v>
                </c:pt>
                <c:pt idx="11">
                  <c:v>1.1013215859030838E-2</c:v>
                </c:pt>
                <c:pt idx="12">
                  <c:v>1.3215859030837005E-2</c:v>
                </c:pt>
                <c:pt idx="13">
                  <c:v>5.1762114537444934E-2</c:v>
                </c:pt>
                <c:pt idx="14">
                  <c:v>8.7004405286343608E-2</c:v>
                </c:pt>
                <c:pt idx="15">
                  <c:v>5.3964757709251104E-2</c:v>
                </c:pt>
                <c:pt idx="16">
                  <c:v>9.2511013215859028E-2</c:v>
                </c:pt>
                <c:pt idx="17">
                  <c:v>0</c:v>
                </c:pt>
                <c:pt idx="18">
                  <c:v>2.3127753303964757E-2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2C-49B9-9E73-E29A32143C4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2C-49B9-9E73-E29A32143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10.44'!$Y$44:$Y$60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45</c:v>
                </c:pt>
                <c:pt idx="3">
                  <c:v>41</c:v>
                </c:pt>
                <c:pt idx="4">
                  <c:v>42</c:v>
                </c:pt>
                <c:pt idx="5">
                  <c:v>41</c:v>
                </c:pt>
                <c:pt idx="6">
                  <c:v>25</c:v>
                </c:pt>
                <c:pt idx="7">
                  <c:v>37</c:v>
                </c:pt>
                <c:pt idx="8">
                  <c:v>34</c:v>
                </c:pt>
                <c:pt idx="9">
                  <c:v>48</c:v>
                </c:pt>
                <c:pt idx="10">
                  <c:v>58</c:v>
                </c:pt>
                <c:pt idx="11">
                  <c:v>51</c:v>
                </c:pt>
                <c:pt idx="12">
                  <c:v>34</c:v>
                </c:pt>
                <c:pt idx="13">
                  <c:v>14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C4-41CA-AE42-03290FDFCF33}"/>
            </c:ext>
          </c:extLst>
        </c:ser>
        <c:ser>
          <c:idx val="1"/>
          <c:order val="1"/>
          <c:tx>
            <c:strRef>
              <c:f>'Table 10.44'!$S$62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10.44'!$Y$63:$Y$79</c:f>
              <c:numCache>
                <c:formatCode>#,##0</c:formatCode>
                <c:ptCount val="17"/>
                <c:pt idx="0">
                  <c:v>0</c:v>
                </c:pt>
                <c:pt idx="1">
                  <c:v>15</c:v>
                </c:pt>
                <c:pt idx="2">
                  <c:v>18</c:v>
                </c:pt>
                <c:pt idx="3">
                  <c:v>26</c:v>
                </c:pt>
                <c:pt idx="4">
                  <c:v>24</c:v>
                </c:pt>
                <c:pt idx="5">
                  <c:v>37</c:v>
                </c:pt>
                <c:pt idx="6">
                  <c:v>36</c:v>
                </c:pt>
                <c:pt idx="7">
                  <c:v>32</c:v>
                </c:pt>
                <c:pt idx="8">
                  <c:v>41</c:v>
                </c:pt>
                <c:pt idx="9">
                  <c:v>46</c:v>
                </c:pt>
                <c:pt idx="10">
                  <c:v>76</c:v>
                </c:pt>
                <c:pt idx="11">
                  <c:v>46</c:v>
                </c:pt>
                <c:pt idx="12">
                  <c:v>21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C4-41CA-AE42-03290FDFC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10.44'!$Y$83:$Y$90</c:f>
              <c:numCache>
                <c:formatCode>#,##0</c:formatCode>
                <c:ptCount val="8"/>
                <c:pt idx="0">
                  <c:v>14</c:v>
                </c:pt>
                <c:pt idx="1">
                  <c:v>6</c:v>
                </c:pt>
                <c:pt idx="2">
                  <c:v>40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43</c:v>
                </c:pt>
                <c:pt idx="7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72-4C43-8ACB-B9BEF12D3AFD}"/>
            </c:ext>
          </c:extLst>
        </c:ser>
        <c:ser>
          <c:idx val="1"/>
          <c:order val="1"/>
          <c:tx>
            <c:strRef>
              <c:f>'Table 10.44'!$S$92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10.44'!$Y$93:$Y$100</c:f>
              <c:numCache>
                <c:formatCode>#,##0</c:formatCode>
                <c:ptCount val="8"/>
                <c:pt idx="0">
                  <c:v>11</c:v>
                </c:pt>
                <c:pt idx="1">
                  <c:v>37</c:v>
                </c:pt>
                <c:pt idx="2">
                  <c:v>11</c:v>
                </c:pt>
                <c:pt idx="3">
                  <c:v>50</c:v>
                </c:pt>
                <c:pt idx="4">
                  <c:v>26</c:v>
                </c:pt>
                <c:pt idx="5">
                  <c:v>34</c:v>
                </c:pt>
                <c:pt idx="6">
                  <c:v>0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2-4C43-8ACB-B9BEF12D3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10.5'!$Y$83:$Y$90</c:f>
              <c:numCache>
                <c:formatCode>#,##0</c:formatCode>
                <c:ptCount val="8"/>
                <c:pt idx="0">
                  <c:v>6</c:v>
                </c:pt>
                <c:pt idx="1">
                  <c:v>16</c:v>
                </c:pt>
                <c:pt idx="2">
                  <c:v>6</c:v>
                </c:pt>
                <c:pt idx="3">
                  <c:v>21</c:v>
                </c:pt>
                <c:pt idx="4">
                  <c:v>0</c:v>
                </c:pt>
                <c:pt idx="5">
                  <c:v>4</c:v>
                </c:pt>
                <c:pt idx="6">
                  <c:v>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D-4E99-89F4-CDAD99220F00}"/>
            </c:ext>
          </c:extLst>
        </c:ser>
        <c:ser>
          <c:idx val="1"/>
          <c:order val="1"/>
          <c:tx>
            <c:strRef>
              <c:f>'Table 10.5'!$S$92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10.5'!$Y$93:$Y$100</c:f>
              <c:numCache>
                <c:formatCode>#,##0</c:formatCode>
                <c:ptCount val="8"/>
                <c:pt idx="0">
                  <c:v>4</c:v>
                </c:pt>
                <c:pt idx="1">
                  <c:v>33</c:v>
                </c:pt>
                <c:pt idx="2">
                  <c:v>3</c:v>
                </c:pt>
                <c:pt idx="3">
                  <c:v>29</c:v>
                </c:pt>
                <c:pt idx="4">
                  <c:v>6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0D-4E99-89F4-CDAD99220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10.44'!$T$8:$Y$8</c:f>
              <c:numCache>
                <c:formatCode>General</c:formatCode>
                <c:ptCount val="6"/>
                <c:pt idx="0">
                  <c:v>22812.09</c:v>
                </c:pt>
                <c:pt idx="1">
                  <c:v>26365.88</c:v>
                </c:pt>
                <c:pt idx="2">
                  <c:v>26269</c:v>
                </c:pt>
                <c:pt idx="3">
                  <c:v>24234</c:v>
                </c:pt>
                <c:pt idx="4">
                  <c:v>23986.86</c:v>
                </c:pt>
                <c:pt idx="5">
                  <c:v>23847.040000000001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2-4EEB-A3B5-36745A71509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2-4EEB-A3B5-36745A715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10.45'!$U$4:$Y$4</c:f>
              <c:numCache>
                <c:formatCode>#,##0</c:formatCode>
                <c:ptCount val="5"/>
                <c:pt idx="0">
                  <c:v>50793</c:v>
                </c:pt>
                <c:pt idx="1">
                  <c:v>51098</c:v>
                </c:pt>
                <c:pt idx="2">
                  <c:v>51040</c:v>
                </c:pt>
                <c:pt idx="3">
                  <c:v>50939</c:v>
                </c:pt>
                <c:pt idx="4">
                  <c:v>54126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B-489F-A2C9-623FD3A8558A}"/>
            </c:ext>
          </c:extLst>
        </c:ser>
        <c:ser>
          <c:idx val="1"/>
          <c:order val="1"/>
          <c:tx>
            <c:strRef>
              <c:f>'Table 10.45'!$S$7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10.45'!$U$7:$Y$7</c:f>
              <c:numCache>
                <c:formatCode>#,##0</c:formatCode>
                <c:ptCount val="5"/>
                <c:pt idx="0">
                  <c:v>37556</c:v>
                </c:pt>
                <c:pt idx="1">
                  <c:v>38237</c:v>
                </c:pt>
                <c:pt idx="2">
                  <c:v>38537</c:v>
                </c:pt>
                <c:pt idx="3">
                  <c:v>38882</c:v>
                </c:pt>
                <c:pt idx="4">
                  <c:v>40300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CB-489F-A2C9-623FD3A8558A}"/>
            </c:ext>
          </c:extLst>
        </c:ser>
        <c:ser>
          <c:idx val="2"/>
          <c:order val="2"/>
          <c:tx>
            <c:strRef>
              <c:f>'Table 10.45'!$S$11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10.45'!$U$11:$Y$11</c:f>
              <c:numCache>
                <c:formatCode>#,##0</c:formatCode>
                <c:ptCount val="5"/>
                <c:pt idx="0">
                  <c:v>47024</c:v>
                </c:pt>
                <c:pt idx="1">
                  <c:v>47219</c:v>
                </c:pt>
                <c:pt idx="2">
                  <c:v>47156</c:v>
                </c:pt>
                <c:pt idx="3">
                  <c:v>47065</c:v>
                </c:pt>
                <c:pt idx="4">
                  <c:v>50070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CB-489F-A2C9-623FD3A8558A}"/>
            </c:ext>
          </c:extLst>
        </c:ser>
        <c:ser>
          <c:idx val="3"/>
          <c:order val="3"/>
          <c:tx>
            <c:strRef>
              <c:f>'Table 10.45'!$S$12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10.45'!$U$12:$Y$12</c:f>
              <c:numCache>
                <c:formatCode>#,##0</c:formatCode>
                <c:ptCount val="5"/>
                <c:pt idx="0">
                  <c:v>3772</c:v>
                </c:pt>
                <c:pt idx="1">
                  <c:v>3876</c:v>
                </c:pt>
                <c:pt idx="2">
                  <c:v>3882</c:v>
                </c:pt>
                <c:pt idx="3">
                  <c:v>3873</c:v>
                </c:pt>
                <c:pt idx="4">
                  <c:v>4056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CB-489F-A2C9-623FD3A85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10.45'!$AA$15:$AA$33</c:f>
              <c:numCache>
                <c:formatCode>0.0%</c:formatCode>
                <c:ptCount val="19"/>
                <c:pt idx="0">
                  <c:v>1.7921146953405017E-2</c:v>
                </c:pt>
                <c:pt idx="1">
                  <c:v>4.4895244429664118E-3</c:v>
                </c:pt>
                <c:pt idx="2">
                  <c:v>0.10000739016369213</c:v>
                </c:pt>
                <c:pt idx="3">
                  <c:v>7.149983372131693E-3</c:v>
                </c:pt>
                <c:pt idx="4">
                  <c:v>6.4682407715330889E-2</c:v>
                </c:pt>
                <c:pt idx="5">
                  <c:v>4.5301703432731037E-2</c:v>
                </c:pt>
                <c:pt idx="6">
                  <c:v>0.11728189779403614</c:v>
                </c:pt>
                <c:pt idx="7">
                  <c:v>6.0617817684661714E-2</c:v>
                </c:pt>
                <c:pt idx="8">
                  <c:v>5.2470162214093043E-2</c:v>
                </c:pt>
                <c:pt idx="9">
                  <c:v>6.5587702767616303E-3</c:v>
                </c:pt>
                <c:pt idx="10">
                  <c:v>2.8304326940841739E-2</c:v>
                </c:pt>
                <c:pt idx="11">
                  <c:v>1.2101393045855965E-2</c:v>
                </c:pt>
                <c:pt idx="12">
                  <c:v>3.4789195580682115E-2</c:v>
                </c:pt>
                <c:pt idx="13">
                  <c:v>0.11172079961571149</c:v>
                </c:pt>
                <c:pt idx="14">
                  <c:v>6.6419096182980447E-2</c:v>
                </c:pt>
                <c:pt idx="15">
                  <c:v>5.2654916306396189E-2</c:v>
                </c:pt>
                <c:pt idx="16">
                  <c:v>0.11063075047112293</c:v>
                </c:pt>
                <c:pt idx="17">
                  <c:v>9.9767209843698041E-3</c:v>
                </c:pt>
                <c:pt idx="18">
                  <c:v>3.2184162879207771E-2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45-404E-B02C-5F0C1891FA0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45-404E-B02C-5F0C1891F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10.45'!$Y$44:$Y$60</c:f>
              <c:numCache>
                <c:formatCode>#,##0</c:formatCode>
                <c:ptCount val="17"/>
                <c:pt idx="0">
                  <c:v>22</c:v>
                </c:pt>
                <c:pt idx="1">
                  <c:v>480</c:v>
                </c:pt>
                <c:pt idx="2">
                  <c:v>1754</c:v>
                </c:pt>
                <c:pt idx="3">
                  <c:v>3316</c:v>
                </c:pt>
                <c:pt idx="4">
                  <c:v>4274</c:v>
                </c:pt>
                <c:pt idx="5">
                  <c:v>4152</c:v>
                </c:pt>
                <c:pt idx="6">
                  <c:v>3054</c:v>
                </c:pt>
                <c:pt idx="7">
                  <c:v>2832</c:v>
                </c:pt>
                <c:pt idx="8">
                  <c:v>2858</c:v>
                </c:pt>
                <c:pt idx="9">
                  <c:v>2703</c:v>
                </c:pt>
                <c:pt idx="10">
                  <c:v>2192</c:v>
                </c:pt>
                <c:pt idx="11">
                  <c:v>1369</c:v>
                </c:pt>
                <c:pt idx="12">
                  <c:v>543</c:v>
                </c:pt>
                <c:pt idx="13">
                  <c:v>154</c:v>
                </c:pt>
                <c:pt idx="14">
                  <c:v>62</c:v>
                </c:pt>
                <c:pt idx="15">
                  <c:v>21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DE-4103-80E9-9ADEDFED2F49}"/>
            </c:ext>
          </c:extLst>
        </c:ser>
        <c:ser>
          <c:idx val="1"/>
          <c:order val="1"/>
          <c:tx>
            <c:strRef>
              <c:f>'Table 10.45'!$S$62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10.45'!$Y$63:$Y$79</c:f>
              <c:numCache>
                <c:formatCode>#,##0</c:formatCode>
                <c:ptCount val="17"/>
                <c:pt idx="0">
                  <c:v>22</c:v>
                </c:pt>
                <c:pt idx="1">
                  <c:v>615</c:v>
                </c:pt>
                <c:pt idx="2">
                  <c:v>1819</c:v>
                </c:pt>
                <c:pt idx="3">
                  <c:v>2860</c:v>
                </c:pt>
                <c:pt idx="4">
                  <c:v>3327</c:v>
                </c:pt>
                <c:pt idx="5">
                  <c:v>2984</c:v>
                </c:pt>
                <c:pt idx="6">
                  <c:v>2271</c:v>
                </c:pt>
                <c:pt idx="7">
                  <c:v>2182</c:v>
                </c:pt>
                <c:pt idx="8">
                  <c:v>2421</c:v>
                </c:pt>
                <c:pt idx="9">
                  <c:v>2336</c:v>
                </c:pt>
                <c:pt idx="10">
                  <c:v>1872</c:v>
                </c:pt>
                <c:pt idx="11">
                  <c:v>1070</c:v>
                </c:pt>
                <c:pt idx="12">
                  <c:v>361</c:v>
                </c:pt>
                <c:pt idx="13">
                  <c:v>115</c:v>
                </c:pt>
                <c:pt idx="14">
                  <c:v>35</c:v>
                </c:pt>
                <c:pt idx="15">
                  <c:v>18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DE-4103-80E9-9ADEDFED2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10.45'!$Y$83:$Y$90</c:f>
              <c:numCache>
                <c:formatCode>#,##0</c:formatCode>
                <c:ptCount val="8"/>
                <c:pt idx="0">
                  <c:v>1630</c:v>
                </c:pt>
                <c:pt idx="1">
                  <c:v>1269</c:v>
                </c:pt>
                <c:pt idx="2">
                  <c:v>3848</c:v>
                </c:pt>
                <c:pt idx="3">
                  <c:v>1490</c:v>
                </c:pt>
                <c:pt idx="4">
                  <c:v>905</c:v>
                </c:pt>
                <c:pt idx="5">
                  <c:v>1195</c:v>
                </c:pt>
                <c:pt idx="6">
                  <c:v>3356</c:v>
                </c:pt>
                <c:pt idx="7">
                  <c:v>4214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4D-481D-AAF1-098A8C1B3F26}"/>
            </c:ext>
          </c:extLst>
        </c:ser>
        <c:ser>
          <c:idx val="1"/>
          <c:order val="1"/>
          <c:tx>
            <c:strRef>
              <c:f>'Table 10.45'!$S$92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10.45'!$Y$93:$Y$100</c:f>
              <c:numCache>
                <c:formatCode>#,##0</c:formatCode>
                <c:ptCount val="8"/>
                <c:pt idx="0">
                  <c:v>1284</c:v>
                </c:pt>
                <c:pt idx="1">
                  <c:v>2068</c:v>
                </c:pt>
                <c:pt idx="2">
                  <c:v>630</c:v>
                </c:pt>
                <c:pt idx="3">
                  <c:v>3617</c:v>
                </c:pt>
                <c:pt idx="4">
                  <c:v>3147</c:v>
                </c:pt>
                <c:pt idx="5">
                  <c:v>2433</c:v>
                </c:pt>
                <c:pt idx="6">
                  <c:v>257</c:v>
                </c:pt>
                <c:pt idx="7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4D-481D-AAF1-098A8C1B3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10.45'!$U$8:$Y$8</c:f>
              <c:numCache>
                <c:formatCode>General</c:formatCode>
                <c:ptCount val="5"/>
                <c:pt idx="0">
                  <c:v>38039.46</c:v>
                </c:pt>
                <c:pt idx="1">
                  <c:v>38860</c:v>
                </c:pt>
                <c:pt idx="2">
                  <c:v>40020</c:v>
                </c:pt>
                <c:pt idx="3">
                  <c:v>41443.199999999997</c:v>
                </c:pt>
                <c:pt idx="4">
                  <c:v>41494.870000000003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5B-44C8-87A2-726838A4D4D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5B-44C8-87A2-726838A4D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10.45'!$T$4:$Y$4</c:f>
              <c:numCache>
                <c:formatCode>#,##0</c:formatCode>
                <c:ptCount val="6"/>
                <c:pt idx="0">
                  <c:v>49952</c:v>
                </c:pt>
                <c:pt idx="1">
                  <c:v>50793</c:v>
                </c:pt>
                <c:pt idx="2">
                  <c:v>51098</c:v>
                </c:pt>
                <c:pt idx="3">
                  <c:v>51040</c:v>
                </c:pt>
                <c:pt idx="4">
                  <c:v>50939</c:v>
                </c:pt>
                <c:pt idx="5">
                  <c:v>54126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77-4110-B96F-941120A04501}"/>
            </c:ext>
          </c:extLst>
        </c:ser>
        <c:ser>
          <c:idx val="1"/>
          <c:order val="1"/>
          <c:tx>
            <c:strRef>
              <c:f>'Table 10.45'!$S$7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10.45'!$T$7:$Y$7</c:f>
              <c:numCache>
                <c:formatCode>#,##0</c:formatCode>
                <c:ptCount val="6"/>
                <c:pt idx="0">
                  <c:v>37044</c:v>
                </c:pt>
                <c:pt idx="1">
                  <c:v>37556</c:v>
                </c:pt>
                <c:pt idx="2">
                  <c:v>38237</c:v>
                </c:pt>
                <c:pt idx="3">
                  <c:v>38537</c:v>
                </c:pt>
                <c:pt idx="4">
                  <c:v>38882</c:v>
                </c:pt>
                <c:pt idx="5">
                  <c:v>40300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77-4110-B96F-941120A04501}"/>
            </c:ext>
          </c:extLst>
        </c:ser>
        <c:ser>
          <c:idx val="2"/>
          <c:order val="2"/>
          <c:tx>
            <c:strRef>
              <c:f>'Table 10.45'!$S$11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10.45'!$T$11:$Y$11</c:f>
              <c:numCache>
                <c:formatCode>#,##0</c:formatCode>
                <c:ptCount val="6"/>
                <c:pt idx="0">
                  <c:v>46151</c:v>
                </c:pt>
                <c:pt idx="1">
                  <c:v>47024</c:v>
                </c:pt>
                <c:pt idx="2">
                  <c:v>47219</c:v>
                </c:pt>
                <c:pt idx="3">
                  <c:v>47156</c:v>
                </c:pt>
                <c:pt idx="4">
                  <c:v>47065</c:v>
                </c:pt>
                <c:pt idx="5">
                  <c:v>50070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77-4110-B96F-941120A04501}"/>
            </c:ext>
          </c:extLst>
        </c:ser>
        <c:ser>
          <c:idx val="3"/>
          <c:order val="3"/>
          <c:tx>
            <c:strRef>
              <c:f>'Table 10.45'!$S$12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10.45'!$T$12:$Y$12</c:f>
              <c:numCache>
                <c:formatCode>#,##0</c:formatCode>
                <c:ptCount val="6"/>
                <c:pt idx="0">
                  <c:v>3800</c:v>
                </c:pt>
                <c:pt idx="1">
                  <c:v>3772</c:v>
                </c:pt>
                <c:pt idx="2">
                  <c:v>3876</c:v>
                </c:pt>
                <c:pt idx="3">
                  <c:v>3882</c:v>
                </c:pt>
                <c:pt idx="4">
                  <c:v>3873</c:v>
                </c:pt>
                <c:pt idx="5">
                  <c:v>4056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77-4110-B96F-941120A04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10.45'!$AA$15:$AA$33</c:f>
              <c:numCache>
                <c:formatCode>0.0%</c:formatCode>
                <c:ptCount val="19"/>
                <c:pt idx="0">
                  <c:v>1.7921146953405017E-2</c:v>
                </c:pt>
                <c:pt idx="1">
                  <c:v>4.4895244429664118E-3</c:v>
                </c:pt>
                <c:pt idx="2">
                  <c:v>0.10000739016369213</c:v>
                </c:pt>
                <c:pt idx="3">
                  <c:v>7.149983372131693E-3</c:v>
                </c:pt>
                <c:pt idx="4">
                  <c:v>6.4682407715330889E-2</c:v>
                </c:pt>
                <c:pt idx="5">
                  <c:v>4.5301703432731037E-2</c:v>
                </c:pt>
                <c:pt idx="6">
                  <c:v>0.11728189779403614</c:v>
                </c:pt>
                <c:pt idx="7">
                  <c:v>6.0617817684661714E-2</c:v>
                </c:pt>
                <c:pt idx="8">
                  <c:v>5.2470162214093043E-2</c:v>
                </c:pt>
                <c:pt idx="9">
                  <c:v>6.5587702767616303E-3</c:v>
                </c:pt>
                <c:pt idx="10">
                  <c:v>2.8304326940841739E-2</c:v>
                </c:pt>
                <c:pt idx="11">
                  <c:v>1.2101393045855965E-2</c:v>
                </c:pt>
                <c:pt idx="12">
                  <c:v>3.4789195580682115E-2</c:v>
                </c:pt>
                <c:pt idx="13">
                  <c:v>0.11172079961571149</c:v>
                </c:pt>
                <c:pt idx="14">
                  <c:v>6.6419096182980447E-2</c:v>
                </c:pt>
                <c:pt idx="15">
                  <c:v>5.2654916306396189E-2</c:v>
                </c:pt>
                <c:pt idx="16">
                  <c:v>0.11063075047112293</c:v>
                </c:pt>
                <c:pt idx="17">
                  <c:v>9.9767209843698041E-3</c:v>
                </c:pt>
                <c:pt idx="18">
                  <c:v>3.2184162879207771E-2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0D-4CFC-8F83-5834889349B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0D-4CFC-8F83-583488934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10.45'!$Y$44:$Y$60</c:f>
              <c:numCache>
                <c:formatCode>#,##0</c:formatCode>
                <c:ptCount val="17"/>
                <c:pt idx="0">
                  <c:v>22</c:v>
                </c:pt>
                <c:pt idx="1">
                  <c:v>480</c:v>
                </c:pt>
                <c:pt idx="2">
                  <c:v>1754</c:v>
                </c:pt>
                <c:pt idx="3">
                  <c:v>3316</c:v>
                </c:pt>
                <c:pt idx="4">
                  <c:v>4274</c:v>
                </c:pt>
                <c:pt idx="5">
                  <c:v>4152</c:v>
                </c:pt>
                <c:pt idx="6">
                  <c:v>3054</c:v>
                </c:pt>
                <c:pt idx="7">
                  <c:v>2832</c:v>
                </c:pt>
                <c:pt idx="8">
                  <c:v>2858</c:v>
                </c:pt>
                <c:pt idx="9">
                  <c:v>2703</c:v>
                </c:pt>
                <c:pt idx="10">
                  <c:v>2192</c:v>
                </c:pt>
                <c:pt idx="11">
                  <c:v>1369</c:v>
                </c:pt>
                <c:pt idx="12">
                  <c:v>543</c:v>
                </c:pt>
                <c:pt idx="13">
                  <c:v>154</c:v>
                </c:pt>
                <c:pt idx="14">
                  <c:v>62</c:v>
                </c:pt>
                <c:pt idx="15">
                  <c:v>21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14-4FDE-9573-6FCE77825830}"/>
            </c:ext>
          </c:extLst>
        </c:ser>
        <c:ser>
          <c:idx val="1"/>
          <c:order val="1"/>
          <c:tx>
            <c:strRef>
              <c:f>'Table 10.45'!$S$62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10.45'!$Y$63:$Y$79</c:f>
              <c:numCache>
                <c:formatCode>#,##0</c:formatCode>
                <c:ptCount val="17"/>
                <c:pt idx="0">
                  <c:v>22</c:v>
                </c:pt>
                <c:pt idx="1">
                  <c:v>615</c:v>
                </c:pt>
                <c:pt idx="2">
                  <c:v>1819</c:v>
                </c:pt>
                <c:pt idx="3">
                  <c:v>2860</c:v>
                </c:pt>
                <c:pt idx="4">
                  <c:v>3327</c:v>
                </c:pt>
                <c:pt idx="5">
                  <c:v>2984</c:v>
                </c:pt>
                <c:pt idx="6">
                  <c:v>2271</c:v>
                </c:pt>
                <c:pt idx="7">
                  <c:v>2182</c:v>
                </c:pt>
                <c:pt idx="8">
                  <c:v>2421</c:v>
                </c:pt>
                <c:pt idx="9">
                  <c:v>2336</c:v>
                </c:pt>
                <c:pt idx="10">
                  <c:v>1872</c:v>
                </c:pt>
                <c:pt idx="11">
                  <c:v>1070</c:v>
                </c:pt>
                <c:pt idx="12">
                  <c:v>361</c:v>
                </c:pt>
                <c:pt idx="13">
                  <c:v>115</c:v>
                </c:pt>
                <c:pt idx="14">
                  <c:v>35</c:v>
                </c:pt>
                <c:pt idx="15">
                  <c:v>18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14-4FDE-9573-6FCE77825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10.45'!$Y$83:$Y$90</c:f>
              <c:numCache>
                <c:formatCode>#,##0</c:formatCode>
                <c:ptCount val="8"/>
                <c:pt idx="0">
                  <c:v>1630</c:v>
                </c:pt>
                <c:pt idx="1">
                  <c:v>1269</c:v>
                </c:pt>
                <c:pt idx="2">
                  <c:v>3848</c:v>
                </c:pt>
                <c:pt idx="3">
                  <c:v>1490</c:v>
                </c:pt>
                <c:pt idx="4">
                  <c:v>905</c:v>
                </c:pt>
                <c:pt idx="5">
                  <c:v>1195</c:v>
                </c:pt>
                <c:pt idx="6">
                  <c:v>3356</c:v>
                </c:pt>
                <c:pt idx="7">
                  <c:v>4214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E7-4807-8B94-BAFA0EEDAF19}"/>
            </c:ext>
          </c:extLst>
        </c:ser>
        <c:ser>
          <c:idx val="1"/>
          <c:order val="1"/>
          <c:tx>
            <c:strRef>
              <c:f>'Table 10.45'!$S$92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10.45'!$Y$93:$Y$100</c:f>
              <c:numCache>
                <c:formatCode>#,##0</c:formatCode>
                <c:ptCount val="8"/>
                <c:pt idx="0">
                  <c:v>1284</c:v>
                </c:pt>
                <c:pt idx="1">
                  <c:v>2068</c:v>
                </c:pt>
                <c:pt idx="2">
                  <c:v>630</c:v>
                </c:pt>
                <c:pt idx="3">
                  <c:v>3617</c:v>
                </c:pt>
                <c:pt idx="4">
                  <c:v>3147</c:v>
                </c:pt>
                <c:pt idx="5">
                  <c:v>2433</c:v>
                </c:pt>
                <c:pt idx="6">
                  <c:v>257</c:v>
                </c:pt>
                <c:pt idx="7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E7-4807-8B94-BAFA0EEDA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10.5'!$U$8:$Y$8</c:f>
              <c:numCache>
                <c:formatCode>General</c:formatCode>
                <c:ptCount val="5"/>
                <c:pt idx="0">
                  <c:v>17918.18</c:v>
                </c:pt>
                <c:pt idx="1">
                  <c:v>20474</c:v>
                </c:pt>
                <c:pt idx="2">
                  <c:v>18736.669999999998</c:v>
                </c:pt>
                <c:pt idx="3">
                  <c:v>22230</c:v>
                </c:pt>
                <c:pt idx="4">
                  <c:v>15124.5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5F-4D62-A32E-1C52594443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5F-4D62-A32E-1C5259444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10.45'!$T$8:$Y$8</c:f>
              <c:numCache>
                <c:formatCode>General</c:formatCode>
                <c:ptCount val="6"/>
                <c:pt idx="0">
                  <c:v>37572</c:v>
                </c:pt>
                <c:pt idx="1">
                  <c:v>38039.46</c:v>
                </c:pt>
                <c:pt idx="2">
                  <c:v>38860</c:v>
                </c:pt>
                <c:pt idx="3">
                  <c:v>40020</c:v>
                </c:pt>
                <c:pt idx="4">
                  <c:v>41443.199999999997</c:v>
                </c:pt>
                <c:pt idx="5">
                  <c:v>41494.870000000003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05-40CB-A988-DA1F39CA17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5-40CB-A988-DA1F39CA1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10.46'!$U$4:$Y$4</c:f>
              <c:numCache>
                <c:formatCode>#,##0</c:formatCode>
                <c:ptCount val="5"/>
                <c:pt idx="0">
                  <c:v>84324</c:v>
                </c:pt>
                <c:pt idx="1">
                  <c:v>84043</c:v>
                </c:pt>
                <c:pt idx="2">
                  <c:v>83910</c:v>
                </c:pt>
                <c:pt idx="3">
                  <c:v>83786</c:v>
                </c:pt>
                <c:pt idx="4">
                  <c:v>88583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EF-4E12-BB52-630AD9451567}"/>
            </c:ext>
          </c:extLst>
        </c:ser>
        <c:ser>
          <c:idx val="1"/>
          <c:order val="1"/>
          <c:tx>
            <c:strRef>
              <c:f>'Table 10.46'!$S$7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10.46'!$U$7:$Y$7</c:f>
              <c:numCache>
                <c:formatCode>#,##0</c:formatCode>
                <c:ptCount val="5"/>
                <c:pt idx="0">
                  <c:v>60901</c:v>
                </c:pt>
                <c:pt idx="1">
                  <c:v>61491</c:v>
                </c:pt>
                <c:pt idx="2">
                  <c:v>61606</c:v>
                </c:pt>
                <c:pt idx="3">
                  <c:v>62131</c:v>
                </c:pt>
                <c:pt idx="4">
                  <c:v>63777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EF-4E12-BB52-630AD9451567}"/>
            </c:ext>
          </c:extLst>
        </c:ser>
        <c:ser>
          <c:idx val="2"/>
          <c:order val="2"/>
          <c:tx>
            <c:strRef>
              <c:f>'Table 10.46'!$S$11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10.46'!$U$11:$Y$11</c:f>
              <c:numCache>
                <c:formatCode>#,##0</c:formatCode>
                <c:ptCount val="5"/>
                <c:pt idx="0">
                  <c:v>76663</c:v>
                </c:pt>
                <c:pt idx="1">
                  <c:v>76436</c:v>
                </c:pt>
                <c:pt idx="2">
                  <c:v>76419</c:v>
                </c:pt>
                <c:pt idx="3">
                  <c:v>76091</c:v>
                </c:pt>
                <c:pt idx="4">
                  <c:v>80377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EF-4E12-BB52-630AD9451567}"/>
            </c:ext>
          </c:extLst>
        </c:ser>
        <c:ser>
          <c:idx val="3"/>
          <c:order val="3"/>
          <c:tx>
            <c:strRef>
              <c:f>'Table 10.46'!$S$12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10.46'!$U$12:$Y$12</c:f>
              <c:numCache>
                <c:formatCode>#,##0</c:formatCode>
                <c:ptCount val="5"/>
                <c:pt idx="0">
                  <c:v>7658</c:v>
                </c:pt>
                <c:pt idx="1">
                  <c:v>7604</c:v>
                </c:pt>
                <c:pt idx="2">
                  <c:v>7488</c:v>
                </c:pt>
                <c:pt idx="3">
                  <c:v>7695</c:v>
                </c:pt>
                <c:pt idx="4">
                  <c:v>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EF-4E12-BB52-630AD9451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10.46'!$AA$15:$AA$33</c:f>
              <c:numCache>
                <c:formatCode>0.0%</c:formatCode>
                <c:ptCount val="19"/>
                <c:pt idx="0">
                  <c:v>1.072440535994491E-2</c:v>
                </c:pt>
                <c:pt idx="1">
                  <c:v>4.5381167944187938E-3</c:v>
                </c:pt>
                <c:pt idx="2">
                  <c:v>7.4212885090818775E-2</c:v>
                </c:pt>
                <c:pt idx="3">
                  <c:v>7.2022848627840558E-3</c:v>
                </c:pt>
                <c:pt idx="4">
                  <c:v>5.2786652066423578E-2</c:v>
                </c:pt>
                <c:pt idx="5">
                  <c:v>3.8257905015635058E-2</c:v>
                </c:pt>
                <c:pt idx="6">
                  <c:v>9.166544370816071E-2</c:v>
                </c:pt>
                <c:pt idx="7">
                  <c:v>8.0297574026619106E-2</c:v>
                </c:pt>
                <c:pt idx="8">
                  <c:v>4.0696296129054108E-2</c:v>
                </c:pt>
                <c:pt idx="9">
                  <c:v>1.122111466082657E-2</c:v>
                </c:pt>
                <c:pt idx="10">
                  <c:v>2.9407448381743674E-2</c:v>
                </c:pt>
                <c:pt idx="11">
                  <c:v>1.2045200546380232E-2</c:v>
                </c:pt>
                <c:pt idx="12">
                  <c:v>5.3915536841154625E-2</c:v>
                </c:pt>
                <c:pt idx="13">
                  <c:v>0.10387997697075059</c:v>
                </c:pt>
                <c:pt idx="14">
                  <c:v>6.6796112120835832E-2</c:v>
                </c:pt>
                <c:pt idx="15">
                  <c:v>7.1955115541356696E-2</c:v>
                </c:pt>
                <c:pt idx="16">
                  <c:v>0.12791393382477451</c:v>
                </c:pt>
                <c:pt idx="17">
                  <c:v>1.6662339275030198E-2</c:v>
                </c:pt>
                <c:pt idx="18">
                  <c:v>3.522120497160855E-2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89-4629-9F9F-BDF15F19938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9-4629-9F9F-BDF15F199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10.46'!$Y$44:$Y$60</c:f>
              <c:numCache>
                <c:formatCode>#,##0</c:formatCode>
                <c:ptCount val="17"/>
                <c:pt idx="0">
                  <c:v>20</c:v>
                </c:pt>
                <c:pt idx="1">
                  <c:v>569</c:v>
                </c:pt>
                <c:pt idx="2">
                  <c:v>2090</c:v>
                </c:pt>
                <c:pt idx="3">
                  <c:v>4353</c:v>
                </c:pt>
                <c:pt idx="4">
                  <c:v>6754</c:v>
                </c:pt>
                <c:pt idx="5">
                  <c:v>7065</c:v>
                </c:pt>
                <c:pt idx="6">
                  <c:v>5959</c:v>
                </c:pt>
                <c:pt idx="7">
                  <c:v>4706</c:v>
                </c:pt>
                <c:pt idx="8">
                  <c:v>4259</c:v>
                </c:pt>
                <c:pt idx="9">
                  <c:v>3749</c:v>
                </c:pt>
                <c:pt idx="10">
                  <c:v>3351</c:v>
                </c:pt>
                <c:pt idx="11">
                  <c:v>2128</c:v>
                </c:pt>
                <c:pt idx="12">
                  <c:v>936</c:v>
                </c:pt>
                <c:pt idx="13">
                  <c:v>350</c:v>
                </c:pt>
                <c:pt idx="14">
                  <c:v>112</c:v>
                </c:pt>
                <c:pt idx="15">
                  <c:v>57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EE-4D80-B177-8D03F2E6950A}"/>
            </c:ext>
          </c:extLst>
        </c:ser>
        <c:ser>
          <c:idx val="1"/>
          <c:order val="1"/>
          <c:tx>
            <c:strRef>
              <c:f>'Table 10.46'!$S$62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10.46'!$Y$63:$Y$79</c:f>
              <c:numCache>
                <c:formatCode>#,##0</c:formatCode>
                <c:ptCount val="17"/>
                <c:pt idx="0">
                  <c:v>30</c:v>
                </c:pt>
                <c:pt idx="1">
                  <c:v>652</c:v>
                </c:pt>
                <c:pt idx="2">
                  <c:v>2195</c:v>
                </c:pt>
                <c:pt idx="3">
                  <c:v>4060</c:v>
                </c:pt>
                <c:pt idx="4">
                  <c:v>6114</c:v>
                </c:pt>
                <c:pt idx="5">
                  <c:v>5910</c:v>
                </c:pt>
                <c:pt idx="6">
                  <c:v>4650</c:v>
                </c:pt>
                <c:pt idx="7">
                  <c:v>4072</c:v>
                </c:pt>
                <c:pt idx="8">
                  <c:v>4107</c:v>
                </c:pt>
                <c:pt idx="9">
                  <c:v>3706</c:v>
                </c:pt>
                <c:pt idx="10">
                  <c:v>3208</c:v>
                </c:pt>
                <c:pt idx="11">
                  <c:v>2043</c:v>
                </c:pt>
                <c:pt idx="12">
                  <c:v>852</c:v>
                </c:pt>
                <c:pt idx="13">
                  <c:v>259</c:v>
                </c:pt>
                <c:pt idx="14">
                  <c:v>95</c:v>
                </c:pt>
                <c:pt idx="15">
                  <c:v>70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EE-4D80-B177-8D03F2E69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10.46'!$Y$83:$Y$90</c:f>
              <c:numCache>
                <c:formatCode>#,##0</c:formatCode>
                <c:ptCount val="8"/>
                <c:pt idx="0">
                  <c:v>3219</c:v>
                </c:pt>
                <c:pt idx="1">
                  <c:v>4811</c:v>
                </c:pt>
                <c:pt idx="2">
                  <c:v>5275</c:v>
                </c:pt>
                <c:pt idx="3">
                  <c:v>2281</c:v>
                </c:pt>
                <c:pt idx="4">
                  <c:v>1892</c:v>
                </c:pt>
                <c:pt idx="5">
                  <c:v>1741</c:v>
                </c:pt>
                <c:pt idx="6">
                  <c:v>2902</c:v>
                </c:pt>
                <c:pt idx="7">
                  <c:v>4706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90-4BFC-964F-DD3713B1D58E}"/>
            </c:ext>
          </c:extLst>
        </c:ser>
        <c:ser>
          <c:idx val="1"/>
          <c:order val="1"/>
          <c:tx>
            <c:strRef>
              <c:f>'Table 10.46'!$S$92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10.46'!$Y$93:$Y$100</c:f>
              <c:numCache>
                <c:formatCode>#,##0</c:formatCode>
                <c:ptCount val="8"/>
                <c:pt idx="0">
                  <c:v>2361</c:v>
                </c:pt>
                <c:pt idx="1">
                  <c:v>6491</c:v>
                </c:pt>
                <c:pt idx="2">
                  <c:v>1062</c:v>
                </c:pt>
                <c:pt idx="3">
                  <c:v>4852</c:v>
                </c:pt>
                <c:pt idx="4">
                  <c:v>5404</c:v>
                </c:pt>
                <c:pt idx="5">
                  <c:v>2648</c:v>
                </c:pt>
                <c:pt idx="6">
                  <c:v>250</c:v>
                </c:pt>
                <c:pt idx="7">
                  <c:v>2622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90-4BFC-964F-DD3713B1D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10.46'!$U$8:$Y$8</c:f>
              <c:numCache>
                <c:formatCode>General</c:formatCode>
                <c:ptCount val="5"/>
                <c:pt idx="0">
                  <c:v>39063.5</c:v>
                </c:pt>
                <c:pt idx="1">
                  <c:v>39751</c:v>
                </c:pt>
                <c:pt idx="2">
                  <c:v>41032.79</c:v>
                </c:pt>
                <c:pt idx="3">
                  <c:v>42506.01</c:v>
                </c:pt>
                <c:pt idx="4">
                  <c:v>42348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DA-45A4-A096-B605B586E7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DA-45A4-A096-B605B586E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10.46'!$T$4:$Y$4</c:f>
              <c:numCache>
                <c:formatCode>#,##0</c:formatCode>
                <c:ptCount val="6"/>
                <c:pt idx="0">
                  <c:v>83639</c:v>
                </c:pt>
                <c:pt idx="1">
                  <c:v>84324</c:v>
                </c:pt>
                <c:pt idx="2">
                  <c:v>84043</c:v>
                </c:pt>
                <c:pt idx="3">
                  <c:v>83910</c:v>
                </c:pt>
                <c:pt idx="4">
                  <c:v>83786</c:v>
                </c:pt>
                <c:pt idx="5">
                  <c:v>88583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FC-4B78-AB18-DDA05B9CEE08}"/>
            </c:ext>
          </c:extLst>
        </c:ser>
        <c:ser>
          <c:idx val="1"/>
          <c:order val="1"/>
          <c:tx>
            <c:strRef>
              <c:f>'Table 10.46'!$S$7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10.46'!$T$7:$Y$7</c:f>
              <c:numCache>
                <c:formatCode>#,##0</c:formatCode>
                <c:ptCount val="6"/>
                <c:pt idx="0">
                  <c:v>60321</c:v>
                </c:pt>
                <c:pt idx="1">
                  <c:v>60901</c:v>
                </c:pt>
                <c:pt idx="2">
                  <c:v>61491</c:v>
                </c:pt>
                <c:pt idx="3">
                  <c:v>61606</c:v>
                </c:pt>
                <c:pt idx="4">
                  <c:v>62131</c:v>
                </c:pt>
                <c:pt idx="5">
                  <c:v>63777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FC-4B78-AB18-DDA05B9CEE08}"/>
            </c:ext>
          </c:extLst>
        </c:ser>
        <c:ser>
          <c:idx val="2"/>
          <c:order val="2"/>
          <c:tx>
            <c:strRef>
              <c:f>'Table 10.46'!$S$11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10.46'!$T$11:$Y$11</c:f>
              <c:numCache>
                <c:formatCode>#,##0</c:formatCode>
                <c:ptCount val="6"/>
                <c:pt idx="0">
                  <c:v>75956</c:v>
                </c:pt>
                <c:pt idx="1">
                  <c:v>76663</c:v>
                </c:pt>
                <c:pt idx="2">
                  <c:v>76436</c:v>
                </c:pt>
                <c:pt idx="3">
                  <c:v>76419</c:v>
                </c:pt>
                <c:pt idx="4">
                  <c:v>76091</c:v>
                </c:pt>
                <c:pt idx="5">
                  <c:v>80377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FC-4B78-AB18-DDA05B9CEE08}"/>
            </c:ext>
          </c:extLst>
        </c:ser>
        <c:ser>
          <c:idx val="3"/>
          <c:order val="3"/>
          <c:tx>
            <c:strRef>
              <c:f>'Table 10.46'!$S$12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10.46'!$T$12:$Y$12</c:f>
              <c:numCache>
                <c:formatCode>#,##0</c:formatCode>
                <c:ptCount val="6"/>
                <c:pt idx="0">
                  <c:v>7682</c:v>
                </c:pt>
                <c:pt idx="1">
                  <c:v>7658</c:v>
                </c:pt>
                <c:pt idx="2">
                  <c:v>7604</c:v>
                </c:pt>
                <c:pt idx="3">
                  <c:v>7488</c:v>
                </c:pt>
                <c:pt idx="4">
                  <c:v>7695</c:v>
                </c:pt>
                <c:pt idx="5">
                  <c:v>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FC-4B78-AB18-DDA05B9CE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10.46'!$AA$15:$AA$33</c:f>
              <c:numCache>
                <c:formatCode>0.0%</c:formatCode>
                <c:ptCount val="19"/>
                <c:pt idx="0">
                  <c:v>1.072440535994491E-2</c:v>
                </c:pt>
                <c:pt idx="1">
                  <c:v>4.5381167944187938E-3</c:v>
                </c:pt>
                <c:pt idx="2">
                  <c:v>7.4212885090818775E-2</c:v>
                </c:pt>
                <c:pt idx="3">
                  <c:v>7.2022848627840558E-3</c:v>
                </c:pt>
                <c:pt idx="4">
                  <c:v>5.2786652066423578E-2</c:v>
                </c:pt>
                <c:pt idx="5">
                  <c:v>3.8257905015635058E-2</c:v>
                </c:pt>
                <c:pt idx="6">
                  <c:v>9.166544370816071E-2</c:v>
                </c:pt>
                <c:pt idx="7">
                  <c:v>8.0297574026619106E-2</c:v>
                </c:pt>
                <c:pt idx="8">
                  <c:v>4.0696296129054108E-2</c:v>
                </c:pt>
                <c:pt idx="9">
                  <c:v>1.122111466082657E-2</c:v>
                </c:pt>
                <c:pt idx="10">
                  <c:v>2.9407448381743674E-2</c:v>
                </c:pt>
                <c:pt idx="11">
                  <c:v>1.2045200546380232E-2</c:v>
                </c:pt>
                <c:pt idx="12">
                  <c:v>5.3915536841154625E-2</c:v>
                </c:pt>
                <c:pt idx="13">
                  <c:v>0.10387997697075059</c:v>
                </c:pt>
                <c:pt idx="14">
                  <c:v>6.6796112120835832E-2</c:v>
                </c:pt>
                <c:pt idx="15">
                  <c:v>7.1955115541356696E-2</c:v>
                </c:pt>
                <c:pt idx="16">
                  <c:v>0.12791393382477451</c:v>
                </c:pt>
                <c:pt idx="17">
                  <c:v>1.6662339275030198E-2</c:v>
                </c:pt>
                <c:pt idx="18">
                  <c:v>3.522120497160855E-2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27-4CAC-BF2D-C9E34563AD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27-4CAC-BF2D-C9E34563A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10.46'!$Y$44:$Y$60</c:f>
              <c:numCache>
                <c:formatCode>#,##0</c:formatCode>
                <c:ptCount val="17"/>
                <c:pt idx="0">
                  <c:v>20</c:v>
                </c:pt>
                <c:pt idx="1">
                  <c:v>569</c:v>
                </c:pt>
                <c:pt idx="2">
                  <c:v>2090</c:v>
                </c:pt>
                <c:pt idx="3">
                  <c:v>4353</c:v>
                </c:pt>
                <c:pt idx="4">
                  <c:v>6754</c:v>
                </c:pt>
                <c:pt idx="5">
                  <c:v>7065</c:v>
                </c:pt>
                <c:pt idx="6">
                  <c:v>5959</c:v>
                </c:pt>
                <c:pt idx="7">
                  <c:v>4706</c:v>
                </c:pt>
                <c:pt idx="8">
                  <c:v>4259</c:v>
                </c:pt>
                <c:pt idx="9">
                  <c:v>3749</c:v>
                </c:pt>
                <c:pt idx="10">
                  <c:v>3351</c:v>
                </c:pt>
                <c:pt idx="11">
                  <c:v>2128</c:v>
                </c:pt>
                <c:pt idx="12">
                  <c:v>936</c:v>
                </c:pt>
                <c:pt idx="13">
                  <c:v>350</c:v>
                </c:pt>
                <c:pt idx="14">
                  <c:v>112</c:v>
                </c:pt>
                <c:pt idx="15">
                  <c:v>57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C-4553-9278-AA86A4C69A84}"/>
            </c:ext>
          </c:extLst>
        </c:ser>
        <c:ser>
          <c:idx val="1"/>
          <c:order val="1"/>
          <c:tx>
            <c:strRef>
              <c:f>'Table 10.46'!$S$62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10.46'!$Y$63:$Y$79</c:f>
              <c:numCache>
                <c:formatCode>#,##0</c:formatCode>
                <c:ptCount val="17"/>
                <c:pt idx="0">
                  <c:v>30</c:v>
                </c:pt>
                <c:pt idx="1">
                  <c:v>652</c:v>
                </c:pt>
                <c:pt idx="2">
                  <c:v>2195</c:v>
                </c:pt>
                <c:pt idx="3">
                  <c:v>4060</c:v>
                </c:pt>
                <c:pt idx="4">
                  <c:v>6114</c:v>
                </c:pt>
                <c:pt idx="5">
                  <c:v>5910</c:v>
                </c:pt>
                <c:pt idx="6">
                  <c:v>4650</c:v>
                </c:pt>
                <c:pt idx="7">
                  <c:v>4072</c:v>
                </c:pt>
                <c:pt idx="8">
                  <c:v>4107</c:v>
                </c:pt>
                <c:pt idx="9">
                  <c:v>3706</c:v>
                </c:pt>
                <c:pt idx="10">
                  <c:v>3208</c:v>
                </c:pt>
                <c:pt idx="11">
                  <c:v>2043</c:v>
                </c:pt>
                <c:pt idx="12">
                  <c:v>852</c:v>
                </c:pt>
                <c:pt idx="13">
                  <c:v>259</c:v>
                </c:pt>
                <c:pt idx="14">
                  <c:v>95</c:v>
                </c:pt>
                <c:pt idx="15">
                  <c:v>70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FC-4553-9278-AA86A4C69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10.46'!$Y$83:$Y$90</c:f>
              <c:numCache>
                <c:formatCode>#,##0</c:formatCode>
                <c:ptCount val="8"/>
                <c:pt idx="0">
                  <c:v>3219</c:v>
                </c:pt>
                <c:pt idx="1">
                  <c:v>4811</c:v>
                </c:pt>
                <c:pt idx="2">
                  <c:v>5275</c:v>
                </c:pt>
                <c:pt idx="3">
                  <c:v>2281</c:v>
                </c:pt>
                <c:pt idx="4">
                  <c:v>1892</c:v>
                </c:pt>
                <c:pt idx="5">
                  <c:v>1741</c:v>
                </c:pt>
                <c:pt idx="6">
                  <c:v>2902</c:v>
                </c:pt>
                <c:pt idx="7">
                  <c:v>4706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FD-4F8B-898F-0ECE5504BBA3}"/>
            </c:ext>
          </c:extLst>
        </c:ser>
        <c:ser>
          <c:idx val="1"/>
          <c:order val="1"/>
          <c:tx>
            <c:strRef>
              <c:f>'Table 10.46'!$S$92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10.46'!$Y$93:$Y$100</c:f>
              <c:numCache>
                <c:formatCode>#,##0</c:formatCode>
                <c:ptCount val="8"/>
                <c:pt idx="0">
                  <c:v>2361</c:v>
                </c:pt>
                <c:pt idx="1">
                  <c:v>6491</c:v>
                </c:pt>
                <c:pt idx="2">
                  <c:v>1062</c:v>
                </c:pt>
                <c:pt idx="3">
                  <c:v>4852</c:v>
                </c:pt>
                <c:pt idx="4">
                  <c:v>5404</c:v>
                </c:pt>
                <c:pt idx="5">
                  <c:v>2648</c:v>
                </c:pt>
                <c:pt idx="6">
                  <c:v>250</c:v>
                </c:pt>
                <c:pt idx="7">
                  <c:v>2622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FD-4F8B-898F-0ECE5504B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10.5'!$T$4:$Y$4</c:f>
              <c:numCache>
                <c:formatCode>#,##0</c:formatCode>
                <c:ptCount val="6"/>
                <c:pt idx="0">
                  <c:v>420</c:v>
                </c:pt>
                <c:pt idx="1">
                  <c:v>358</c:v>
                </c:pt>
                <c:pt idx="2">
                  <c:v>284</c:v>
                </c:pt>
                <c:pt idx="3">
                  <c:v>265</c:v>
                </c:pt>
                <c:pt idx="4">
                  <c:v>260</c:v>
                </c:pt>
                <c:pt idx="5">
                  <c:v>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2-421F-96DD-9C80418A14D9}"/>
            </c:ext>
          </c:extLst>
        </c:ser>
        <c:ser>
          <c:idx val="1"/>
          <c:order val="1"/>
          <c:tx>
            <c:strRef>
              <c:f>'Table 10.5'!$S$7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10.5'!$T$7:$Y$7</c:f>
              <c:numCache>
                <c:formatCode>#,##0</c:formatCode>
                <c:ptCount val="6"/>
                <c:pt idx="0">
                  <c:v>296</c:v>
                </c:pt>
                <c:pt idx="1">
                  <c:v>272</c:v>
                </c:pt>
                <c:pt idx="2">
                  <c:v>225</c:v>
                </c:pt>
                <c:pt idx="3">
                  <c:v>194</c:v>
                </c:pt>
                <c:pt idx="4">
                  <c:v>175</c:v>
                </c:pt>
                <c:pt idx="5">
                  <c:v>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2-421F-96DD-9C80418A14D9}"/>
            </c:ext>
          </c:extLst>
        </c:ser>
        <c:ser>
          <c:idx val="2"/>
          <c:order val="2"/>
          <c:tx>
            <c:strRef>
              <c:f>'Table 10.5'!$S$11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10.5'!$T$11:$Y$11</c:f>
              <c:numCache>
                <c:formatCode>#,##0</c:formatCode>
                <c:ptCount val="6"/>
                <c:pt idx="0">
                  <c:v>419</c:v>
                </c:pt>
                <c:pt idx="1">
                  <c:v>359</c:v>
                </c:pt>
                <c:pt idx="2">
                  <c:v>286</c:v>
                </c:pt>
                <c:pt idx="3">
                  <c:v>263</c:v>
                </c:pt>
                <c:pt idx="4">
                  <c:v>256</c:v>
                </c:pt>
                <c:pt idx="5">
                  <c:v>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82-421F-96DD-9C80418A14D9}"/>
            </c:ext>
          </c:extLst>
        </c:ser>
        <c:ser>
          <c:idx val="3"/>
          <c:order val="3"/>
          <c:tx>
            <c:strRef>
              <c:f>'Table 10.5'!$S$12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10.5'!$T$12:$Y$12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0</c:v>
                </c:pt>
                <c:pt idx="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82-421F-96DD-9C80418A1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10.46'!$T$8:$Y$8</c:f>
              <c:numCache>
                <c:formatCode>General</c:formatCode>
                <c:ptCount val="6"/>
                <c:pt idx="0">
                  <c:v>37704</c:v>
                </c:pt>
                <c:pt idx="1">
                  <c:v>39063.5</c:v>
                </c:pt>
                <c:pt idx="2">
                  <c:v>39751</c:v>
                </c:pt>
                <c:pt idx="3">
                  <c:v>41032.79</c:v>
                </c:pt>
                <c:pt idx="4">
                  <c:v>42506.01</c:v>
                </c:pt>
                <c:pt idx="5">
                  <c:v>42348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2-4985-ADAC-23C878164B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2-4985-ADAC-23C878164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10.47'!$U$4:$Y$4</c:f>
              <c:numCache>
                <c:formatCode>#,##0</c:formatCode>
                <c:ptCount val="5"/>
                <c:pt idx="0">
                  <c:v>9454</c:v>
                </c:pt>
                <c:pt idx="1">
                  <c:v>9335</c:v>
                </c:pt>
                <c:pt idx="2">
                  <c:v>8847</c:v>
                </c:pt>
                <c:pt idx="3">
                  <c:v>8855</c:v>
                </c:pt>
                <c:pt idx="4">
                  <c:v>9238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CE-40B8-8820-19E39AFDF1B0}"/>
            </c:ext>
          </c:extLst>
        </c:ser>
        <c:ser>
          <c:idx val="1"/>
          <c:order val="1"/>
          <c:tx>
            <c:strRef>
              <c:f>'Table 10.47'!$S$7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10.47'!$U$7:$Y$7</c:f>
              <c:numCache>
                <c:formatCode>#,##0</c:formatCode>
                <c:ptCount val="5"/>
                <c:pt idx="0">
                  <c:v>6859</c:v>
                </c:pt>
                <c:pt idx="1">
                  <c:v>6807</c:v>
                </c:pt>
                <c:pt idx="2">
                  <c:v>6651</c:v>
                </c:pt>
                <c:pt idx="3">
                  <c:v>6471</c:v>
                </c:pt>
                <c:pt idx="4">
                  <c:v>6593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CE-40B8-8820-19E39AFDF1B0}"/>
            </c:ext>
          </c:extLst>
        </c:ser>
        <c:ser>
          <c:idx val="2"/>
          <c:order val="2"/>
          <c:tx>
            <c:strRef>
              <c:f>'Table 10.47'!$S$11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10.47'!$U$11:$Y$11</c:f>
              <c:numCache>
                <c:formatCode>#,##0</c:formatCode>
                <c:ptCount val="5"/>
                <c:pt idx="0">
                  <c:v>8807</c:v>
                </c:pt>
                <c:pt idx="1">
                  <c:v>8717</c:v>
                </c:pt>
                <c:pt idx="2">
                  <c:v>8276</c:v>
                </c:pt>
                <c:pt idx="3">
                  <c:v>8314</c:v>
                </c:pt>
                <c:pt idx="4">
                  <c:v>8626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CE-40B8-8820-19E39AFDF1B0}"/>
            </c:ext>
          </c:extLst>
        </c:ser>
        <c:ser>
          <c:idx val="3"/>
          <c:order val="3"/>
          <c:tx>
            <c:strRef>
              <c:f>'Table 10.47'!$S$12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10.47'!$U$12:$Y$12</c:f>
              <c:numCache>
                <c:formatCode>#,##0</c:formatCode>
                <c:ptCount val="5"/>
                <c:pt idx="0">
                  <c:v>644</c:v>
                </c:pt>
                <c:pt idx="1">
                  <c:v>615</c:v>
                </c:pt>
                <c:pt idx="2">
                  <c:v>572</c:v>
                </c:pt>
                <c:pt idx="3">
                  <c:v>542</c:v>
                </c:pt>
                <c:pt idx="4">
                  <c:v>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CE-40B8-8820-19E39AFDF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10.47'!$AA$15:$AA$33</c:f>
              <c:numCache>
                <c:formatCode>0.0%</c:formatCode>
                <c:ptCount val="19"/>
                <c:pt idx="0">
                  <c:v>3.7670491448365449E-2</c:v>
                </c:pt>
                <c:pt idx="1">
                  <c:v>2.5654903658800608E-2</c:v>
                </c:pt>
                <c:pt idx="2">
                  <c:v>2.0567222342498376E-2</c:v>
                </c:pt>
                <c:pt idx="3">
                  <c:v>1.3639315869235766E-2</c:v>
                </c:pt>
                <c:pt idx="4">
                  <c:v>6.581511149599481E-2</c:v>
                </c:pt>
                <c:pt idx="5">
                  <c:v>1.0067114093959731E-2</c:v>
                </c:pt>
                <c:pt idx="6">
                  <c:v>0.10012989824637368</c:v>
                </c:pt>
                <c:pt idx="7">
                  <c:v>9.1903009309374326E-2</c:v>
                </c:pt>
                <c:pt idx="8">
                  <c:v>5.3366529551851047E-2</c:v>
                </c:pt>
                <c:pt idx="9">
                  <c:v>5.4124269322364145E-3</c:v>
                </c:pt>
                <c:pt idx="10">
                  <c:v>1.7428014721801256E-2</c:v>
                </c:pt>
                <c:pt idx="11">
                  <c:v>1.8726997185537997E-2</c:v>
                </c:pt>
                <c:pt idx="12">
                  <c:v>2.5221909504221693E-2</c:v>
                </c:pt>
                <c:pt idx="13">
                  <c:v>9.7531933318900199E-2</c:v>
                </c:pt>
                <c:pt idx="14">
                  <c:v>0.12924875514180559</c:v>
                </c:pt>
                <c:pt idx="15">
                  <c:v>7.4258497510283614E-2</c:v>
                </c:pt>
                <c:pt idx="16">
                  <c:v>0.11712491881359602</c:v>
                </c:pt>
                <c:pt idx="17">
                  <c:v>4.8711842390127737E-3</c:v>
                </c:pt>
                <c:pt idx="18">
                  <c:v>3.6588006061918164E-2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9E-4C1D-9C22-AB1977A9E1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9E-4C1D-9C22-AB1977A9E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10.47'!$Y$44:$Y$60</c:f>
              <c:numCache>
                <c:formatCode>#,##0</c:formatCode>
                <c:ptCount val="17"/>
                <c:pt idx="0">
                  <c:v>11</c:v>
                </c:pt>
                <c:pt idx="1">
                  <c:v>104</c:v>
                </c:pt>
                <c:pt idx="2">
                  <c:v>254</c:v>
                </c:pt>
                <c:pt idx="3">
                  <c:v>503</c:v>
                </c:pt>
                <c:pt idx="4">
                  <c:v>633</c:v>
                </c:pt>
                <c:pt idx="5">
                  <c:v>570</c:v>
                </c:pt>
                <c:pt idx="6">
                  <c:v>354</c:v>
                </c:pt>
                <c:pt idx="7">
                  <c:v>402</c:v>
                </c:pt>
                <c:pt idx="8">
                  <c:v>491</c:v>
                </c:pt>
                <c:pt idx="9">
                  <c:v>467</c:v>
                </c:pt>
                <c:pt idx="10">
                  <c:v>509</c:v>
                </c:pt>
                <c:pt idx="11">
                  <c:v>351</c:v>
                </c:pt>
                <c:pt idx="12">
                  <c:v>132</c:v>
                </c:pt>
                <c:pt idx="13">
                  <c:v>53</c:v>
                </c:pt>
                <c:pt idx="14">
                  <c:v>24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7-497A-93B1-1C99AE3FAC4A}"/>
            </c:ext>
          </c:extLst>
        </c:ser>
        <c:ser>
          <c:idx val="1"/>
          <c:order val="1"/>
          <c:tx>
            <c:strRef>
              <c:f>'Table 10.47'!$S$62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10.47'!$Y$63:$Y$79</c:f>
              <c:numCache>
                <c:formatCode>#,##0</c:formatCode>
                <c:ptCount val="17"/>
                <c:pt idx="0">
                  <c:v>4</c:v>
                </c:pt>
                <c:pt idx="1">
                  <c:v>99</c:v>
                </c:pt>
                <c:pt idx="2">
                  <c:v>278</c:v>
                </c:pt>
                <c:pt idx="3">
                  <c:v>438</c:v>
                </c:pt>
                <c:pt idx="4">
                  <c:v>547</c:v>
                </c:pt>
                <c:pt idx="5">
                  <c:v>407</c:v>
                </c:pt>
                <c:pt idx="6">
                  <c:v>365</c:v>
                </c:pt>
                <c:pt idx="7">
                  <c:v>387</c:v>
                </c:pt>
                <c:pt idx="8">
                  <c:v>454</c:v>
                </c:pt>
                <c:pt idx="9">
                  <c:v>489</c:v>
                </c:pt>
                <c:pt idx="10">
                  <c:v>413</c:v>
                </c:pt>
                <c:pt idx="11">
                  <c:v>282</c:v>
                </c:pt>
                <c:pt idx="12">
                  <c:v>146</c:v>
                </c:pt>
                <c:pt idx="13">
                  <c:v>43</c:v>
                </c:pt>
                <c:pt idx="14">
                  <c:v>11</c:v>
                </c:pt>
                <c:pt idx="15">
                  <c:v>0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97-497A-93B1-1C99AE3FA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10.47'!$Y$83:$Y$90</c:f>
              <c:numCache>
                <c:formatCode>#,##0</c:formatCode>
                <c:ptCount val="8"/>
                <c:pt idx="0">
                  <c:v>199</c:v>
                </c:pt>
                <c:pt idx="1">
                  <c:v>230</c:v>
                </c:pt>
                <c:pt idx="2">
                  <c:v>740</c:v>
                </c:pt>
                <c:pt idx="3">
                  <c:v>365</c:v>
                </c:pt>
                <c:pt idx="4">
                  <c:v>130</c:v>
                </c:pt>
                <c:pt idx="5">
                  <c:v>142</c:v>
                </c:pt>
                <c:pt idx="6">
                  <c:v>518</c:v>
                </c:pt>
                <c:pt idx="7">
                  <c:v>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6F-4A7D-AA5F-119914279169}"/>
            </c:ext>
          </c:extLst>
        </c:ser>
        <c:ser>
          <c:idx val="1"/>
          <c:order val="1"/>
          <c:tx>
            <c:strRef>
              <c:f>'Table 10.47'!$S$92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10.47'!$Y$93:$Y$100</c:f>
              <c:numCache>
                <c:formatCode>#,##0</c:formatCode>
                <c:ptCount val="8"/>
                <c:pt idx="0">
                  <c:v>231</c:v>
                </c:pt>
                <c:pt idx="1">
                  <c:v>518</c:v>
                </c:pt>
                <c:pt idx="2">
                  <c:v>90</c:v>
                </c:pt>
                <c:pt idx="3">
                  <c:v>674</c:v>
                </c:pt>
                <c:pt idx="4">
                  <c:v>564</c:v>
                </c:pt>
                <c:pt idx="5">
                  <c:v>308</c:v>
                </c:pt>
                <c:pt idx="6">
                  <c:v>32</c:v>
                </c:pt>
                <c:pt idx="7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F-4A7D-AA5F-119914279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10.47'!$U$8:$Y$8</c:f>
              <c:numCache>
                <c:formatCode>General</c:formatCode>
                <c:ptCount val="5"/>
                <c:pt idx="0">
                  <c:v>39905.660000000003</c:v>
                </c:pt>
                <c:pt idx="1">
                  <c:v>39836</c:v>
                </c:pt>
                <c:pt idx="2">
                  <c:v>40704</c:v>
                </c:pt>
                <c:pt idx="3">
                  <c:v>43325.01</c:v>
                </c:pt>
                <c:pt idx="4">
                  <c:v>41688.65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E9-4D6E-8361-04A294DBCE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E9-4D6E-8361-04A294DBC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10.47'!$T$4:$Y$4</c:f>
              <c:numCache>
                <c:formatCode>#,##0</c:formatCode>
                <c:ptCount val="6"/>
                <c:pt idx="0">
                  <c:v>9539</c:v>
                </c:pt>
                <c:pt idx="1">
                  <c:v>9454</c:v>
                </c:pt>
                <c:pt idx="2">
                  <c:v>9335</c:v>
                </c:pt>
                <c:pt idx="3">
                  <c:v>8847</c:v>
                </c:pt>
                <c:pt idx="4">
                  <c:v>8855</c:v>
                </c:pt>
                <c:pt idx="5">
                  <c:v>9238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6-469A-9443-24BF625F2D02}"/>
            </c:ext>
          </c:extLst>
        </c:ser>
        <c:ser>
          <c:idx val="1"/>
          <c:order val="1"/>
          <c:tx>
            <c:strRef>
              <c:f>'Table 10.47'!$S$7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10.47'!$T$7:$Y$7</c:f>
              <c:numCache>
                <c:formatCode>#,##0</c:formatCode>
                <c:ptCount val="6"/>
                <c:pt idx="0">
                  <c:v>6828</c:v>
                </c:pt>
                <c:pt idx="1">
                  <c:v>6859</c:v>
                </c:pt>
                <c:pt idx="2">
                  <c:v>6807</c:v>
                </c:pt>
                <c:pt idx="3">
                  <c:v>6651</c:v>
                </c:pt>
                <c:pt idx="4">
                  <c:v>6471</c:v>
                </c:pt>
                <c:pt idx="5">
                  <c:v>6593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06-469A-9443-24BF625F2D02}"/>
            </c:ext>
          </c:extLst>
        </c:ser>
        <c:ser>
          <c:idx val="2"/>
          <c:order val="2"/>
          <c:tx>
            <c:strRef>
              <c:f>'Table 10.47'!$S$11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10.47'!$T$11:$Y$11</c:f>
              <c:numCache>
                <c:formatCode>#,##0</c:formatCode>
                <c:ptCount val="6"/>
                <c:pt idx="0">
                  <c:v>8856</c:v>
                </c:pt>
                <c:pt idx="1">
                  <c:v>8807</c:v>
                </c:pt>
                <c:pt idx="2">
                  <c:v>8717</c:v>
                </c:pt>
                <c:pt idx="3">
                  <c:v>8276</c:v>
                </c:pt>
                <c:pt idx="4">
                  <c:v>8314</c:v>
                </c:pt>
                <c:pt idx="5">
                  <c:v>8626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06-469A-9443-24BF625F2D02}"/>
            </c:ext>
          </c:extLst>
        </c:ser>
        <c:ser>
          <c:idx val="3"/>
          <c:order val="3"/>
          <c:tx>
            <c:strRef>
              <c:f>'Table 10.47'!$S$12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10.47'!$T$12:$Y$12</c:f>
              <c:numCache>
                <c:formatCode>#,##0</c:formatCode>
                <c:ptCount val="6"/>
                <c:pt idx="0">
                  <c:v>682</c:v>
                </c:pt>
                <c:pt idx="1">
                  <c:v>644</c:v>
                </c:pt>
                <c:pt idx="2">
                  <c:v>615</c:v>
                </c:pt>
                <c:pt idx="3">
                  <c:v>572</c:v>
                </c:pt>
                <c:pt idx="4">
                  <c:v>542</c:v>
                </c:pt>
                <c:pt idx="5">
                  <c:v>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06-469A-9443-24BF625F2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10.47'!$AA$15:$AA$33</c:f>
              <c:numCache>
                <c:formatCode>0.0%</c:formatCode>
                <c:ptCount val="19"/>
                <c:pt idx="0">
                  <c:v>3.7670491448365449E-2</c:v>
                </c:pt>
                <c:pt idx="1">
                  <c:v>2.5654903658800608E-2</c:v>
                </c:pt>
                <c:pt idx="2">
                  <c:v>2.0567222342498376E-2</c:v>
                </c:pt>
                <c:pt idx="3">
                  <c:v>1.3639315869235766E-2</c:v>
                </c:pt>
                <c:pt idx="4">
                  <c:v>6.581511149599481E-2</c:v>
                </c:pt>
                <c:pt idx="5">
                  <c:v>1.0067114093959731E-2</c:v>
                </c:pt>
                <c:pt idx="6">
                  <c:v>0.10012989824637368</c:v>
                </c:pt>
                <c:pt idx="7">
                  <c:v>9.1903009309374326E-2</c:v>
                </c:pt>
                <c:pt idx="8">
                  <c:v>5.3366529551851047E-2</c:v>
                </c:pt>
                <c:pt idx="9">
                  <c:v>5.4124269322364145E-3</c:v>
                </c:pt>
                <c:pt idx="10">
                  <c:v>1.7428014721801256E-2</c:v>
                </c:pt>
                <c:pt idx="11">
                  <c:v>1.8726997185537997E-2</c:v>
                </c:pt>
                <c:pt idx="12">
                  <c:v>2.5221909504221693E-2</c:v>
                </c:pt>
                <c:pt idx="13">
                  <c:v>9.7531933318900199E-2</c:v>
                </c:pt>
                <c:pt idx="14">
                  <c:v>0.12924875514180559</c:v>
                </c:pt>
                <c:pt idx="15">
                  <c:v>7.4258497510283614E-2</c:v>
                </c:pt>
                <c:pt idx="16">
                  <c:v>0.11712491881359602</c:v>
                </c:pt>
                <c:pt idx="17">
                  <c:v>4.8711842390127737E-3</c:v>
                </c:pt>
                <c:pt idx="18">
                  <c:v>3.6588006061918164E-2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B0-4679-9204-96CB12CDA28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B0-4679-9204-96CB12CDA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10.47'!$Y$44:$Y$60</c:f>
              <c:numCache>
                <c:formatCode>#,##0</c:formatCode>
                <c:ptCount val="17"/>
                <c:pt idx="0">
                  <c:v>11</c:v>
                </c:pt>
                <c:pt idx="1">
                  <c:v>104</c:v>
                </c:pt>
                <c:pt idx="2">
                  <c:v>254</c:v>
                </c:pt>
                <c:pt idx="3">
                  <c:v>503</c:v>
                </c:pt>
                <c:pt idx="4">
                  <c:v>633</c:v>
                </c:pt>
                <c:pt idx="5">
                  <c:v>570</c:v>
                </c:pt>
                <c:pt idx="6">
                  <c:v>354</c:v>
                </c:pt>
                <c:pt idx="7">
                  <c:v>402</c:v>
                </c:pt>
                <c:pt idx="8">
                  <c:v>491</c:v>
                </c:pt>
                <c:pt idx="9">
                  <c:v>467</c:v>
                </c:pt>
                <c:pt idx="10">
                  <c:v>509</c:v>
                </c:pt>
                <c:pt idx="11">
                  <c:v>351</c:v>
                </c:pt>
                <c:pt idx="12">
                  <c:v>132</c:v>
                </c:pt>
                <c:pt idx="13">
                  <c:v>53</c:v>
                </c:pt>
                <c:pt idx="14">
                  <c:v>24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FD-4563-9B12-4F79276D4B6E}"/>
            </c:ext>
          </c:extLst>
        </c:ser>
        <c:ser>
          <c:idx val="1"/>
          <c:order val="1"/>
          <c:tx>
            <c:strRef>
              <c:f>'Table 10.47'!$S$62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10.47'!$Y$63:$Y$79</c:f>
              <c:numCache>
                <c:formatCode>#,##0</c:formatCode>
                <c:ptCount val="17"/>
                <c:pt idx="0">
                  <c:v>4</c:v>
                </c:pt>
                <c:pt idx="1">
                  <c:v>99</c:v>
                </c:pt>
                <c:pt idx="2">
                  <c:v>278</c:v>
                </c:pt>
                <c:pt idx="3">
                  <c:v>438</c:v>
                </c:pt>
                <c:pt idx="4">
                  <c:v>547</c:v>
                </c:pt>
                <c:pt idx="5">
                  <c:v>407</c:v>
                </c:pt>
                <c:pt idx="6">
                  <c:v>365</c:v>
                </c:pt>
                <c:pt idx="7">
                  <c:v>387</c:v>
                </c:pt>
                <c:pt idx="8">
                  <c:v>454</c:v>
                </c:pt>
                <c:pt idx="9">
                  <c:v>489</c:v>
                </c:pt>
                <c:pt idx="10">
                  <c:v>413</c:v>
                </c:pt>
                <c:pt idx="11">
                  <c:v>282</c:v>
                </c:pt>
                <c:pt idx="12">
                  <c:v>146</c:v>
                </c:pt>
                <c:pt idx="13">
                  <c:v>43</c:v>
                </c:pt>
                <c:pt idx="14">
                  <c:v>11</c:v>
                </c:pt>
                <c:pt idx="15">
                  <c:v>0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FD-4563-9B12-4F79276D4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10.47'!$Y$83:$Y$90</c:f>
              <c:numCache>
                <c:formatCode>#,##0</c:formatCode>
                <c:ptCount val="8"/>
                <c:pt idx="0">
                  <c:v>199</c:v>
                </c:pt>
                <c:pt idx="1">
                  <c:v>230</c:v>
                </c:pt>
                <c:pt idx="2">
                  <c:v>740</c:v>
                </c:pt>
                <c:pt idx="3">
                  <c:v>365</c:v>
                </c:pt>
                <c:pt idx="4">
                  <c:v>130</c:v>
                </c:pt>
                <c:pt idx="5">
                  <c:v>142</c:v>
                </c:pt>
                <c:pt idx="6">
                  <c:v>518</c:v>
                </c:pt>
                <c:pt idx="7">
                  <c:v>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9-4316-9F78-A3E0D9D7B7C8}"/>
            </c:ext>
          </c:extLst>
        </c:ser>
        <c:ser>
          <c:idx val="1"/>
          <c:order val="1"/>
          <c:tx>
            <c:strRef>
              <c:f>'Table 10.47'!$S$92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10.47'!$Y$93:$Y$100</c:f>
              <c:numCache>
                <c:formatCode>#,##0</c:formatCode>
                <c:ptCount val="8"/>
                <c:pt idx="0">
                  <c:v>231</c:v>
                </c:pt>
                <c:pt idx="1">
                  <c:v>518</c:v>
                </c:pt>
                <c:pt idx="2">
                  <c:v>90</c:v>
                </c:pt>
                <c:pt idx="3">
                  <c:v>674</c:v>
                </c:pt>
                <c:pt idx="4">
                  <c:v>564</c:v>
                </c:pt>
                <c:pt idx="5">
                  <c:v>308</c:v>
                </c:pt>
                <c:pt idx="6">
                  <c:v>32</c:v>
                </c:pt>
                <c:pt idx="7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9-4316-9F78-A3E0D9D7B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10.5'!$AA$15:$AA$33</c:f>
              <c:numCache>
                <c:formatCode>0.0%</c:formatCode>
                <c:ptCount val="19"/>
                <c:pt idx="0">
                  <c:v>2.0202020202020204E-2</c:v>
                </c:pt>
                <c:pt idx="1">
                  <c:v>0</c:v>
                </c:pt>
                <c:pt idx="2">
                  <c:v>1.6835016835016835E-2</c:v>
                </c:pt>
                <c:pt idx="3">
                  <c:v>1.0101010101010102E-2</c:v>
                </c:pt>
                <c:pt idx="4">
                  <c:v>2.6936026936026935E-2</c:v>
                </c:pt>
                <c:pt idx="5">
                  <c:v>0</c:v>
                </c:pt>
                <c:pt idx="6">
                  <c:v>8.0808080808080815E-2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7.407407407407407E-2</c:v>
                </c:pt>
                <c:pt idx="11">
                  <c:v>1.6835016835016835E-2</c:v>
                </c:pt>
                <c:pt idx="12">
                  <c:v>3.7037037037037035E-2</c:v>
                </c:pt>
                <c:pt idx="13">
                  <c:v>0.10437710437710437</c:v>
                </c:pt>
                <c:pt idx="14">
                  <c:v>5.7239057239057242E-2</c:v>
                </c:pt>
                <c:pt idx="15">
                  <c:v>0.24242424242424243</c:v>
                </c:pt>
                <c:pt idx="16">
                  <c:v>0.16498316498316498</c:v>
                </c:pt>
                <c:pt idx="17">
                  <c:v>0</c:v>
                </c:pt>
                <c:pt idx="18">
                  <c:v>0.16835016835016836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4F-421D-A73B-3F173CC371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4F-421D-A73B-3F173CC37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10.47'!$T$8:$Y$8</c:f>
              <c:numCache>
                <c:formatCode>General</c:formatCode>
                <c:ptCount val="6"/>
                <c:pt idx="0">
                  <c:v>39480</c:v>
                </c:pt>
                <c:pt idx="1">
                  <c:v>39905.660000000003</c:v>
                </c:pt>
                <c:pt idx="2">
                  <c:v>39836</c:v>
                </c:pt>
                <c:pt idx="3">
                  <c:v>40704</c:v>
                </c:pt>
                <c:pt idx="4">
                  <c:v>43325.01</c:v>
                </c:pt>
                <c:pt idx="5">
                  <c:v>41688.65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AC-4B5F-8DCC-A7AD45C4FB7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AC-4B5F-8DCC-A7AD45C4F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10.48'!$U$4:$Y$4</c:f>
              <c:numCache>
                <c:formatCode>#,##0</c:formatCode>
                <c:ptCount val="5"/>
                <c:pt idx="0">
                  <c:v>11134</c:v>
                </c:pt>
                <c:pt idx="1">
                  <c:v>11129</c:v>
                </c:pt>
                <c:pt idx="2">
                  <c:v>10761</c:v>
                </c:pt>
                <c:pt idx="3">
                  <c:v>10465</c:v>
                </c:pt>
                <c:pt idx="4">
                  <c:v>10662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B1-41DA-9C10-BFC0848FF79B}"/>
            </c:ext>
          </c:extLst>
        </c:ser>
        <c:ser>
          <c:idx val="1"/>
          <c:order val="1"/>
          <c:tx>
            <c:strRef>
              <c:f>'Table 10.48'!$S$7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10.48'!$U$7:$Y$7</c:f>
              <c:numCache>
                <c:formatCode>#,##0</c:formatCode>
                <c:ptCount val="5"/>
                <c:pt idx="0">
                  <c:v>7679</c:v>
                </c:pt>
                <c:pt idx="1">
                  <c:v>7619</c:v>
                </c:pt>
                <c:pt idx="2">
                  <c:v>7419</c:v>
                </c:pt>
                <c:pt idx="3">
                  <c:v>7321</c:v>
                </c:pt>
                <c:pt idx="4">
                  <c:v>7431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B1-41DA-9C10-BFC0848FF79B}"/>
            </c:ext>
          </c:extLst>
        </c:ser>
        <c:ser>
          <c:idx val="2"/>
          <c:order val="2"/>
          <c:tx>
            <c:strRef>
              <c:f>'Table 10.48'!$S$11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10.48'!$U$11:$Y$11</c:f>
              <c:numCache>
                <c:formatCode>#,##0</c:formatCode>
                <c:ptCount val="5"/>
                <c:pt idx="0">
                  <c:v>9764</c:v>
                </c:pt>
                <c:pt idx="1">
                  <c:v>9803</c:v>
                </c:pt>
                <c:pt idx="2">
                  <c:v>9474</c:v>
                </c:pt>
                <c:pt idx="3">
                  <c:v>9170</c:v>
                </c:pt>
                <c:pt idx="4">
                  <c:v>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B1-41DA-9C10-BFC0848FF79B}"/>
            </c:ext>
          </c:extLst>
        </c:ser>
        <c:ser>
          <c:idx val="3"/>
          <c:order val="3"/>
          <c:tx>
            <c:strRef>
              <c:f>'Table 10.48'!$S$12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10.48'!$U$12:$Y$12</c:f>
              <c:numCache>
                <c:formatCode>#,##0</c:formatCode>
                <c:ptCount val="5"/>
                <c:pt idx="0">
                  <c:v>1375</c:v>
                </c:pt>
                <c:pt idx="1">
                  <c:v>1327</c:v>
                </c:pt>
                <c:pt idx="2">
                  <c:v>1288</c:v>
                </c:pt>
                <c:pt idx="3">
                  <c:v>1291</c:v>
                </c:pt>
                <c:pt idx="4">
                  <c:v>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B1-41DA-9C10-BFC0848FF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10.48'!$AA$15:$AA$33</c:f>
              <c:numCache>
                <c:formatCode>0.0%</c:formatCode>
                <c:ptCount val="19"/>
                <c:pt idx="0">
                  <c:v>0.11339335959482273</c:v>
                </c:pt>
                <c:pt idx="1">
                  <c:v>7.6908647533295814E-3</c:v>
                </c:pt>
                <c:pt idx="2">
                  <c:v>5.7493903582817481E-2</c:v>
                </c:pt>
                <c:pt idx="3">
                  <c:v>8.4411930219471017E-3</c:v>
                </c:pt>
                <c:pt idx="4">
                  <c:v>5.2335396736072029E-2</c:v>
                </c:pt>
                <c:pt idx="5">
                  <c:v>2.9356593509660477E-2</c:v>
                </c:pt>
                <c:pt idx="6">
                  <c:v>0.11461264303132621</c:v>
                </c:pt>
                <c:pt idx="7">
                  <c:v>6.255861939598574E-2</c:v>
                </c:pt>
                <c:pt idx="8">
                  <c:v>6.2464828362408555E-2</c:v>
                </c:pt>
                <c:pt idx="9">
                  <c:v>4.8771337460138814E-3</c:v>
                </c:pt>
                <c:pt idx="10">
                  <c:v>2.1478146689176515E-2</c:v>
                </c:pt>
                <c:pt idx="11">
                  <c:v>1.8383042581129244E-2</c:v>
                </c:pt>
                <c:pt idx="12">
                  <c:v>2.9825548677546426E-2</c:v>
                </c:pt>
                <c:pt idx="13">
                  <c:v>4.033014443819171E-2</c:v>
                </c:pt>
                <c:pt idx="14">
                  <c:v>4.5770024385668732E-2</c:v>
                </c:pt>
                <c:pt idx="15">
                  <c:v>6.9968111048583762E-2</c:v>
                </c:pt>
                <c:pt idx="16">
                  <c:v>9.5948227349465384E-2</c:v>
                </c:pt>
                <c:pt idx="17">
                  <c:v>1.5475520540236353E-2</c:v>
                </c:pt>
                <c:pt idx="18">
                  <c:v>3.3670981054211215E-2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E-40A9-B4DD-0E9C449C4B7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E-40A9-B4DD-0E9C449C4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10.48'!$Y$44:$Y$60</c:f>
              <c:numCache>
                <c:formatCode>#,##0</c:formatCode>
                <c:ptCount val="17"/>
                <c:pt idx="0">
                  <c:v>7</c:v>
                </c:pt>
                <c:pt idx="1">
                  <c:v>163</c:v>
                </c:pt>
                <c:pt idx="2">
                  <c:v>356</c:v>
                </c:pt>
                <c:pt idx="3">
                  <c:v>619</c:v>
                </c:pt>
                <c:pt idx="4">
                  <c:v>675</c:v>
                </c:pt>
                <c:pt idx="5">
                  <c:v>697</c:v>
                </c:pt>
                <c:pt idx="6">
                  <c:v>501</c:v>
                </c:pt>
                <c:pt idx="7">
                  <c:v>496</c:v>
                </c:pt>
                <c:pt idx="8">
                  <c:v>517</c:v>
                </c:pt>
                <c:pt idx="9">
                  <c:v>518</c:v>
                </c:pt>
                <c:pt idx="10">
                  <c:v>474</c:v>
                </c:pt>
                <c:pt idx="11">
                  <c:v>341</c:v>
                </c:pt>
                <c:pt idx="12">
                  <c:v>177</c:v>
                </c:pt>
                <c:pt idx="13">
                  <c:v>91</c:v>
                </c:pt>
                <c:pt idx="14">
                  <c:v>34</c:v>
                </c:pt>
                <c:pt idx="15">
                  <c:v>10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2-443B-A57A-7A26ECE63450}"/>
            </c:ext>
          </c:extLst>
        </c:ser>
        <c:ser>
          <c:idx val="1"/>
          <c:order val="1"/>
          <c:tx>
            <c:strRef>
              <c:f>'Table 10.48'!$S$62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10.48'!$Y$63:$Y$79</c:f>
              <c:numCache>
                <c:formatCode>#,##0</c:formatCode>
                <c:ptCount val="17"/>
                <c:pt idx="0">
                  <c:v>10</c:v>
                </c:pt>
                <c:pt idx="1">
                  <c:v>161</c:v>
                </c:pt>
                <c:pt idx="2">
                  <c:v>386</c:v>
                </c:pt>
                <c:pt idx="3">
                  <c:v>435</c:v>
                </c:pt>
                <c:pt idx="4">
                  <c:v>540</c:v>
                </c:pt>
                <c:pt idx="5">
                  <c:v>505</c:v>
                </c:pt>
                <c:pt idx="6">
                  <c:v>475</c:v>
                </c:pt>
                <c:pt idx="7">
                  <c:v>460</c:v>
                </c:pt>
                <c:pt idx="8">
                  <c:v>510</c:v>
                </c:pt>
                <c:pt idx="9">
                  <c:v>496</c:v>
                </c:pt>
                <c:pt idx="10">
                  <c:v>483</c:v>
                </c:pt>
                <c:pt idx="11">
                  <c:v>320</c:v>
                </c:pt>
                <c:pt idx="12">
                  <c:v>116</c:v>
                </c:pt>
                <c:pt idx="13">
                  <c:v>42</c:v>
                </c:pt>
                <c:pt idx="14">
                  <c:v>27</c:v>
                </c:pt>
                <c:pt idx="15">
                  <c:v>12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22-443B-A57A-7A26ECE63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10.48'!$Y$83:$Y$90</c:f>
              <c:numCache>
                <c:formatCode>#,##0</c:formatCode>
                <c:ptCount val="8"/>
                <c:pt idx="0">
                  <c:v>312</c:v>
                </c:pt>
                <c:pt idx="1">
                  <c:v>385</c:v>
                </c:pt>
                <c:pt idx="2">
                  <c:v>631</c:v>
                </c:pt>
                <c:pt idx="3">
                  <c:v>230</c:v>
                </c:pt>
                <c:pt idx="4">
                  <c:v>107</c:v>
                </c:pt>
                <c:pt idx="5">
                  <c:v>200</c:v>
                </c:pt>
                <c:pt idx="6">
                  <c:v>321</c:v>
                </c:pt>
                <c:pt idx="7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21-446F-A01F-D3E06F76BCD5}"/>
            </c:ext>
          </c:extLst>
        </c:ser>
        <c:ser>
          <c:idx val="1"/>
          <c:order val="1"/>
          <c:tx>
            <c:strRef>
              <c:f>'Table 10.48'!$S$92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10.48'!$Y$93:$Y$100</c:f>
              <c:numCache>
                <c:formatCode>#,##0</c:formatCode>
                <c:ptCount val="8"/>
                <c:pt idx="0">
                  <c:v>202</c:v>
                </c:pt>
                <c:pt idx="1">
                  <c:v>600</c:v>
                </c:pt>
                <c:pt idx="2">
                  <c:v>87</c:v>
                </c:pt>
                <c:pt idx="3">
                  <c:v>603</c:v>
                </c:pt>
                <c:pt idx="4">
                  <c:v>598</c:v>
                </c:pt>
                <c:pt idx="5">
                  <c:v>473</c:v>
                </c:pt>
                <c:pt idx="6">
                  <c:v>19</c:v>
                </c:pt>
                <c:pt idx="7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21-446F-A01F-D3E06F76B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10.48'!$U$8:$Y$8</c:f>
              <c:numCache>
                <c:formatCode>General</c:formatCode>
                <c:ptCount val="5"/>
                <c:pt idx="0">
                  <c:v>30892.46</c:v>
                </c:pt>
                <c:pt idx="1">
                  <c:v>31754.62</c:v>
                </c:pt>
                <c:pt idx="2">
                  <c:v>32177</c:v>
                </c:pt>
                <c:pt idx="3">
                  <c:v>31765.5</c:v>
                </c:pt>
                <c:pt idx="4">
                  <c:v>33971.99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D0-4E27-B8AC-283FDFC03D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D0-4E27-B8AC-283FDFC03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10.48'!$T$4:$Y$4</c:f>
              <c:numCache>
                <c:formatCode>#,##0</c:formatCode>
                <c:ptCount val="6"/>
                <c:pt idx="0">
                  <c:v>11238</c:v>
                </c:pt>
                <c:pt idx="1">
                  <c:v>11134</c:v>
                </c:pt>
                <c:pt idx="2">
                  <c:v>11129</c:v>
                </c:pt>
                <c:pt idx="3">
                  <c:v>10761</c:v>
                </c:pt>
                <c:pt idx="4">
                  <c:v>10465</c:v>
                </c:pt>
                <c:pt idx="5">
                  <c:v>10662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0-4258-A996-59FA3E1639DC}"/>
            </c:ext>
          </c:extLst>
        </c:ser>
        <c:ser>
          <c:idx val="1"/>
          <c:order val="1"/>
          <c:tx>
            <c:strRef>
              <c:f>'Table 10.48'!$S$7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10.48'!$T$7:$Y$7</c:f>
              <c:numCache>
                <c:formatCode>#,##0</c:formatCode>
                <c:ptCount val="6"/>
                <c:pt idx="0">
                  <c:v>7735</c:v>
                </c:pt>
                <c:pt idx="1">
                  <c:v>7679</c:v>
                </c:pt>
                <c:pt idx="2">
                  <c:v>7619</c:v>
                </c:pt>
                <c:pt idx="3">
                  <c:v>7419</c:v>
                </c:pt>
                <c:pt idx="4">
                  <c:v>7321</c:v>
                </c:pt>
                <c:pt idx="5">
                  <c:v>7431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0-4258-A996-59FA3E1639DC}"/>
            </c:ext>
          </c:extLst>
        </c:ser>
        <c:ser>
          <c:idx val="2"/>
          <c:order val="2"/>
          <c:tx>
            <c:strRef>
              <c:f>'Table 10.48'!$S$11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10.48'!$T$11:$Y$11</c:f>
              <c:numCache>
                <c:formatCode>#,##0</c:formatCode>
                <c:ptCount val="6"/>
                <c:pt idx="0">
                  <c:v>9819</c:v>
                </c:pt>
                <c:pt idx="1">
                  <c:v>9764</c:v>
                </c:pt>
                <c:pt idx="2">
                  <c:v>9803</c:v>
                </c:pt>
                <c:pt idx="3">
                  <c:v>9474</c:v>
                </c:pt>
                <c:pt idx="4">
                  <c:v>9170</c:v>
                </c:pt>
                <c:pt idx="5">
                  <c:v>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20-4258-A996-59FA3E1639DC}"/>
            </c:ext>
          </c:extLst>
        </c:ser>
        <c:ser>
          <c:idx val="3"/>
          <c:order val="3"/>
          <c:tx>
            <c:strRef>
              <c:f>'Table 10.48'!$S$12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10.48'!$T$12:$Y$12</c:f>
              <c:numCache>
                <c:formatCode>#,##0</c:formatCode>
                <c:ptCount val="6"/>
                <c:pt idx="0">
                  <c:v>1422</c:v>
                </c:pt>
                <c:pt idx="1">
                  <c:v>1375</c:v>
                </c:pt>
                <c:pt idx="2">
                  <c:v>1327</c:v>
                </c:pt>
                <c:pt idx="3">
                  <c:v>1288</c:v>
                </c:pt>
                <c:pt idx="4">
                  <c:v>1291</c:v>
                </c:pt>
                <c:pt idx="5">
                  <c:v>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20-4258-A996-59FA3E163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10.48'!$AA$15:$AA$33</c:f>
              <c:numCache>
                <c:formatCode>0.0%</c:formatCode>
                <c:ptCount val="19"/>
                <c:pt idx="0">
                  <c:v>0.11339335959482273</c:v>
                </c:pt>
                <c:pt idx="1">
                  <c:v>7.6908647533295814E-3</c:v>
                </c:pt>
                <c:pt idx="2">
                  <c:v>5.7493903582817481E-2</c:v>
                </c:pt>
                <c:pt idx="3">
                  <c:v>8.4411930219471017E-3</c:v>
                </c:pt>
                <c:pt idx="4">
                  <c:v>5.2335396736072029E-2</c:v>
                </c:pt>
                <c:pt idx="5">
                  <c:v>2.9356593509660477E-2</c:v>
                </c:pt>
                <c:pt idx="6">
                  <c:v>0.11461264303132621</c:v>
                </c:pt>
                <c:pt idx="7">
                  <c:v>6.255861939598574E-2</c:v>
                </c:pt>
                <c:pt idx="8">
                  <c:v>6.2464828362408555E-2</c:v>
                </c:pt>
                <c:pt idx="9">
                  <c:v>4.8771337460138814E-3</c:v>
                </c:pt>
                <c:pt idx="10">
                  <c:v>2.1478146689176515E-2</c:v>
                </c:pt>
                <c:pt idx="11">
                  <c:v>1.8383042581129244E-2</c:v>
                </c:pt>
                <c:pt idx="12">
                  <c:v>2.9825548677546426E-2</c:v>
                </c:pt>
                <c:pt idx="13">
                  <c:v>4.033014443819171E-2</c:v>
                </c:pt>
                <c:pt idx="14">
                  <c:v>4.5770024385668732E-2</c:v>
                </c:pt>
                <c:pt idx="15">
                  <c:v>6.9968111048583762E-2</c:v>
                </c:pt>
                <c:pt idx="16">
                  <c:v>9.5948227349465384E-2</c:v>
                </c:pt>
                <c:pt idx="17">
                  <c:v>1.5475520540236353E-2</c:v>
                </c:pt>
                <c:pt idx="18">
                  <c:v>3.3670981054211215E-2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E-450A-A2F2-575887F193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E-450A-A2F2-575887F19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10.48'!$Y$44:$Y$60</c:f>
              <c:numCache>
                <c:formatCode>#,##0</c:formatCode>
                <c:ptCount val="17"/>
                <c:pt idx="0">
                  <c:v>7</c:v>
                </c:pt>
                <c:pt idx="1">
                  <c:v>163</c:v>
                </c:pt>
                <c:pt idx="2">
                  <c:v>356</c:v>
                </c:pt>
                <c:pt idx="3">
                  <c:v>619</c:v>
                </c:pt>
                <c:pt idx="4">
                  <c:v>675</c:v>
                </c:pt>
                <c:pt idx="5">
                  <c:v>697</c:v>
                </c:pt>
                <c:pt idx="6">
                  <c:v>501</c:v>
                </c:pt>
                <c:pt idx="7">
                  <c:v>496</c:v>
                </c:pt>
                <c:pt idx="8">
                  <c:v>517</c:v>
                </c:pt>
                <c:pt idx="9">
                  <c:v>518</c:v>
                </c:pt>
                <c:pt idx="10">
                  <c:v>474</c:v>
                </c:pt>
                <c:pt idx="11">
                  <c:v>341</c:v>
                </c:pt>
                <c:pt idx="12">
                  <c:v>177</c:v>
                </c:pt>
                <c:pt idx="13">
                  <c:v>91</c:v>
                </c:pt>
                <c:pt idx="14">
                  <c:v>34</c:v>
                </c:pt>
                <c:pt idx="15">
                  <c:v>10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72-4EA0-BE93-513DAC67180C}"/>
            </c:ext>
          </c:extLst>
        </c:ser>
        <c:ser>
          <c:idx val="1"/>
          <c:order val="1"/>
          <c:tx>
            <c:strRef>
              <c:f>'Table 10.48'!$S$62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10.48'!$Y$63:$Y$79</c:f>
              <c:numCache>
                <c:formatCode>#,##0</c:formatCode>
                <c:ptCount val="17"/>
                <c:pt idx="0">
                  <c:v>10</c:v>
                </c:pt>
                <c:pt idx="1">
                  <c:v>161</c:v>
                </c:pt>
                <c:pt idx="2">
                  <c:v>386</c:v>
                </c:pt>
                <c:pt idx="3">
                  <c:v>435</c:v>
                </c:pt>
                <c:pt idx="4">
                  <c:v>540</c:v>
                </c:pt>
                <c:pt idx="5">
                  <c:v>505</c:v>
                </c:pt>
                <c:pt idx="6">
                  <c:v>475</c:v>
                </c:pt>
                <c:pt idx="7">
                  <c:v>460</c:v>
                </c:pt>
                <c:pt idx="8">
                  <c:v>510</c:v>
                </c:pt>
                <c:pt idx="9">
                  <c:v>496</c:v>
                </c:pt>
                <c:pt idx="10">
                  <c:v>483</c:v>
                </c:pt>
                <c:pt idx="11">
                  <c:v>320</c:v>
                </c:pt>
                <c:pt idx="12">
                  <c:v>116</c:v>
                </c:pt>
                <c:pt idx="13">
                  <c:v>42</c:v>
                </c:pt>
                <c:pt idx="14">
                  <c:v>27</c:v>
                </c:pt>
                <c:pt idx="15">
                  <c:v>12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72-4EA0-BE93-513DAC671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10.48'!$Y$83:$Y$90</c:f>
              <c:numCache>
                <c:formatCode>#,##0</c:formatCode>
                <c:ptCount val="8"/>
                <c:pt idx="0">
                  <c:v>312</c:v>
                </c:pt>
                <c:pt idx="1">
                  <c:v>385</c:v>
                </c:pt>
                <c:pt idx="2">
                  <c:v>631</c:v>
                </c:pt>
                <c:pt idx="3">
                  <c:v>230</c:v>
                </c:pt>
                <c:pt idx="4">
                  <c:v>107</c:v>
                </c:pt>
                <c:pt idx="5">
                  <c:v>200</c:v>
                </c:pt>
                <c:pt idx="6">
                  <c:v>321</c:v>
                </c:pt>
                <c:pt idx="7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3E-40B8-9F67-BEA6F4E9FD25}"/>
            </c:ext>
          </c:extLst>
        </c:ser>
        <c:ser>
          <c:idx val="1"/>
          <c:order val="1"/>
          <c:tx>
            <c:strRef>
              <c:f>'Table 10.48'!$S$92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10.48'!$Y$93:$Y$100</c:f>
              <c:numCache>
                <c:formatCode>#,##0</c:formatCode>
                <c:ptCount val="8"/>
                <c:pt idx="0">
                  <c:v>202</c:v>
                </c:pt>
                <c:pt idx="1">
                  <c:v>600</c:v>
                </c:pt>
                <c:pt idx="2">
                  <c:v>87</c:v>
                </c:pt>
                <c:pt idx="3">
                  <c:v>603</c:v>
                </c:pt>
                <c:pt idx="4">
                  <c:v>598</c:v>
                </c:pt>
                <c:pt idx="5">
                  <c:v>473</c:v>
                </c:pt>
                <c:pt idx="6">
                  <c:v>19</c:v>
                </c:pt>
                <c:pt idx="7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3E-40B8-9F67-BEA6F4E9F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19</c:v>
                </c:pt>
                <c:pt idx="4">
                  <c:v>26</c:v>
                </c:pt>
                <c:pt idx="5">
                  <c:v>22</c:v>
                </c:pt>
                <c:pt idx="6">
                  <c:v>12</c:v>
                </c:pt>
                <c:pt idx="7">
                  <c:v>16</c:v>
                </c:pt>
                <c:pt idx="8">
                  <c:v>14</c:v>
                </c:pt>
                <c:pt idx="9">
                  <c:v>6</c:v>
                </c:pt>
                <c:pt idx="10">
                  <c:v>5</c:v>
                </c:pt>
                <c:pt idx="11">
                  <c:v>7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6D-412E-B5B2-D0E0E005AF63}"/>
            </c:ext>
          </c:extLst>
        </c:ser>
        <c:ser>
          <c:idx val="1"/>
          <c:order val="1"/>
          <c:tx>
            <c:strRef>
              <c:f>'Table 10.5'!$S$62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</c:v>
                </c:pt>
                <c:pt idx="4">
                  <c:v>27</c:v>
                </c:pt>
                <c:pt idx="5">
                  <c:v>17</c:v>
                </c:pt>
                <c:pt idx="6">
                  <c:v>17</c:v>
                </c:pt>
                <c:pt idx="7">
                  <c:v>11</c:v>
                </c:pt>
                <c:pt idx="8">
                  <c:v>20</c:v>
                </c:pt>
                <c:pt idx="9">
                  <c:v>22</c:v>
                </c:pt>
                <c:pt idx="10">
                  <c:v>6</c:v>
                </c:pt>
                <c:pt idx="11">
                  <c:v>10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6D-412E-B5B2-D0E0E005A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10.48'!$T$8:$Y$8</c:f>
              <c:numCache>
                <c:formatCode>General</c:formatCode>
                <c:ptCount val="6"/>
                <c:pt idx="0">
                  <c:v>30414.29</c:v>
                </c:pt>
                <c:pt idx="1">
                  <c:v>30892.46</c:v>
                </c:pt>
                <c:pt idx="2">
                  <c:v>31754.62</c:v>
                </c:pt>
                <c:pt idx="3">
                  <c:v>32177</c:v>
                </c:pt>
                <c:pt idx="4">
                  <c:v>31765.5</c:v>
                </c:pt>
                <c:pt idx="5">
                  <c:v>33971.99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90-4330-8844-8BF9101CAA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90-4330-8844-8BF9101CA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10.49'!$U$4:$Y$4</c:f>
              <c:numCache>
                <c:formatCode>#,##0</c:formatCode>
                <c:ptCount val="5"/>
                <c:pt idx="0">
                  <c:v>9691</c:v>
                </c:pt>
                <c:pt idx="1">
                  <c:v>9728</c:v>
                </c:pt>
                <c:pt idx="2">
                  <c:v>9730</c:v>
                </c:pt>
                <c:pt idx="3">
                  <c:v>9493</c:v>
                </c:pt>
                <c:pt idx="4">
                  <c:v>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0D-4C07-AD67-F0D98E2FF79B}"/>
            </c:ext>
          </c:extLst>
        </c:ser>
        <c:ser>
          <c:idx val="1"/>
          <c:order val="1"/>
          <c:tx>
            <c:strRef>
              <c:f>'Table 10.49'!$S$7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10.49'!$U$7:$Y$7</c:f>
              <c:numCache>
                <c:formatCode>#,##0</c:formatCode>
                <c:ptCount val="5"/>
                <c:pt idx="0">
                  <c:v>7351</c:v>
                </c:pt>
                <c:pt idx="1">
                  <c:v>7387</c:v>
                </c:pt>
                <c:pt idx="2">
                  <c:v>7354</c:v>
                </c:pt>
                <c:pt idx="3">
                  <c:v>7311</c:v>
                </c:pt>
                <c:pt idx="4">
                  <c:v>7549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0D-4C07-AD67-F0D98E2FF79B}"/>
            </c:ext>
          </c:extLst>
        </c:ser>
        <c:ser>
          <c:idx val="2"/>
          <c:order val="2"/>
          <c:tx>
            <c:strRef>
              <c:f>'Table 10.49'!$S$11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10.49'!$U$11:$Y$11</c:f>
              <c:numCache>
                <c:formatCode>#,##0</c:formatCode>
                <c:ptCount val="5"/>
                <c:pt idx="0">
                  <c:v>8819</c:v>
                </c:pt>
                <c:pt idx="1">
                  <c:v>8904</c:v>
                </c:pt>
                <c:pt idx="2">
                  <c:v>8912</c:v>
                </c:pt>
                <c:pt idx="3">
                  <c:v>8650</c:v>
                </c:pt>
                <c:pt idx="4">
                  <c:v>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0D-4C07-AD67-F0D98E2FF79B}"/>
            </c:ext>
          </c:extLst>
        </c:ser>
        <c:ser>
          <c:idx val="3"/>
          <c:order val="3"/>
          <c:tx>
            <c:strRef>
              <c:f>'Table 10.49'!$S$12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10.49'!$U$12:$Y$12</c:f>
              <c:numCache>
                <c:formatCode>#,##0</c:formatCode>
                <c:ptCount val="5"/>
                <c:pt idx="0">
                  <c:v>870</c:v>
                </c:pt>
                <c:pt idx="1">
                  <c:v>828</c:v>
                </c:pt>
                <c:pt idx="2">
                  <c:v>822</c:v>
                </c:pt>
                <c:pt idx="3">
                  <c:v>841</c:v>
                </c:pt>
                <c:pt idx="4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0D-4C07-AD67-F0D98E2FF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10.49'!$AA$15:$AA$33</c:f>
              <c:numCache>
                <c:formatCode>0.0%</c:formatCode>
                <c:ptCount val="19"/>
                <c:pt idx="0">
                  <c:v>2.8161956303868512E-2</c:v>
                </c:pt>
                <c:pt idx="1">
                  <c:v>1.4632190819803569E-2</c:v>
                </c:pt>
                <c:pt idx="2">
                  <c:v>9.4608137903387457E-2</c:v>
                </c:pt>
                <c:pt idx="3">
                  <c:v>1.3329324513930648E-2</c:v>
                </c:pt>
                <c:pt idx="4">
                  <c:v>7.1256764882742032E-2</c:v>
                </c:pt>
                <c:pt idx="5">
                  <c:v>1.8340348767288035E-2</c:v>
                </c:pt>
                <c:pt idx="6">
                  <c:v>0.10783724193225096</c:v>
                </c:pt>
                <c:pt idx="7">
                  <c:v>7.0254560032070562E-2</c:v>
                </c:pt>
                <c:pt idx="8">
                  <c:v>5.1012226899178191E-2</c:v>
                </c:pt>
                <c:pt idx="9">
                  <c:v>5.4119061936259774E-3</c:v>
                </c:pt>
                <c:pt idx="10">
                  <c:v>2.4253357386249751E-2</c:v>
                </c:pt>
                <c:pt idx="11">
                  <c:v>8.919623170976148E-3</c:v>
                </c:pt>
                <c:pt idx="12">
                  <c:v>2.6458208057727001E-2</c:v>
                </c:pt>
                <c:pt idx="13">
                  <c:v>7.2559631188614956E-2</c:v>
                </c:pt>
                <c:pt idx="14">
                  <c:v>5.281619563038685E-2</c:v>
                </c:pt>
                <c:pt idx="15">
                  <c:v>8.0777710964121063E-2</c:v>
                </c:pt>
                <c:pt idx="16">
                  <c:v>0.1318901583483664</c:v>
                </c:pt>
                <c:pt idx="17">
                  <c:v>8.3183002605732616E-3</c:v>
                </c:pt>
                <c:pt idx="18">
                  <c:v>4.4898777310082183E-2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4-480B-9F0E-A1FECD61D62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E4-480B-9F0E-A1FECD61D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10.49'!$Y$44:$Y$60</c:f>
              <c:numCache>
                <c:formatCode>#,##0</c:formatCode>
                <c:ptCount val="17"/>
                <c:pt idx="0">
                  <c:v>8</c:v>
                </c:pt>
                <c:pt idx="1">
                  <c:v>127</c:v>
                </c:pt>
                <c:pt idx="2">
                  <c:v>396</c:v>
                </c:pt>
                <c:pt idx="3">
                  <c:v>549</c:v>
                </c:pt>
                <c:pt idx="4">
                  <c:v>545</c:v>
                </c:pt>
                <c:pt idx="5">
                  <c:v>467</c:v>
                </c:pt>
                <c:pt idx="6">
                  <c:v>413</c:v>
                </c:pt>
                <c:pt idx="7">
                  <c:v>470</c:v>
                </c:pt>
                <c:pt idx="8">
                  <c:v>548</c:v>
                </c:pt>
                <c:pt idx="9">
                  <c:v>530</c:v>
                </c:pt>
                <c:pt idx="10">
                  <c:v>507</c:v>
                </c:pt>
                <c:pt idx="11">
                  <c:v>353</c:v>
                </c:pt>
                <c:pt idx="12">
                  <c:v>178</c:v>
                </c:pt>
                <c:pt idx="13">
                  <c:v>48</c:v>
                </c:pt>
                <c:pt idx="14">
                  <c:v>21</c:v>
                </c:pt>
                <c:pt idx="15">
                  <c:v>13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5-4BC2-9084-EF2C58B9F746}"/>
            </c:ext>
          </c:extLst>
        </c:ser>
        <c:ser>
          <c:idx val="1"/>
          <c:order val="1"/>
          <c:tx>
            <c:strRef>
              <c:f>'Table 10.49'!$S$62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10.49'!$Y$63:$Y$79</c:f>
              <c:numCache>
                <c:formatCode>#,##0</c:formatCode>
                <c:ptCount val="17"/>
                <c:pt idx="0">
                  <c:v>0</c:v>
                </c:pt>
                <c:pt idx="1">
                  <c:v>157</c:v>
                </c:pt>
                <c:pt idx="2">
                  <c:v>330</c:v>
                </c:pt>
                <c:pt idx="3">
                  <c:v>458</c:v>
                </c:pt>
                <c:pt idx="4">
                  <c:v>484</c:v>
                </c:pt>
                <c:pt idx="5">
                  <c:v>395</c:v>
                </c:pt>
                <c:pt idx="6">
                  <c:v>404</c:v>
                </c:pt>
                <c:pt idx="7">
                  <c:v>481</c:v>
                </c:pt>
                <c:pt idx="8">
                  <c:v>571</c:v>
                </c:pt>
                <c:pt idx="9">
                  <c:v>485</c:v>
                </c:pt>
                <c:pt idx="10">
                  <c:v>508</c:v>
                </c:pt>
                <c:pt idx="11">
                  <c:v>297</c:v>
                </c:pt>
                <c:pt idx="12">
                  <c:v>126</c:v>
                </c:pt>
                <c:pt idx="13">
                  <c:v>44</c:v>
                </c:pt>
                <c:pt idx="14">
                  <c:v>22</c:v>
                </c:pt>
                <c:pt idx="15">
                  <c:v>13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A5-4BC2-9084-EF2C58B9F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10.49'!$Y$83:$Y$90</c:f>
              <c:numCache>
                <c:formatCode>#,##0</c:formatCode>
                <c:ptCount val="8"/>
                <c:pt idx="0">
                  <c:v>283</c:v>
                </c:pt>
                <c:pt idx="1">
                  <c:v>304</c:v>
                </c:pt>
                <c:pt idx="2">
                  <c:v>930</c:v>
                </c:pt>
                <c:pt idx="3">
                  <c:v>205</c:v>
                </c:pt>
                <c:pt idx="4">
                  <c:v>94</c:v>
                </c:pt>
                <c:pt idx="5">
                  <c:v>201</c:v>
                </c:pt>
                <c:pt idx="6">
                  <c:v>482</c:v>
                </c:pt>
                <c:pt idx="7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3-433B-89F3-9D2D93BAEB44}"/>
            </c:ext>
          </c:extLst>
        </c:ser>
        <c:ser>
          <c:idx val="1"/>
          <c:order val="1"/>
          <c:tx>
            <c:strRef>
              <c:f>'Table 10.49'!$S$92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10.49'!$Y$93:$Y$100</c:f>
              <c:numCache>
                <c:formatCode>#,##0</c:formatCode>
                <c:ptCount val="8"/>
                <c:pt idx="0">
                  <c:v>253</c:v>
                </c:pt>
                <c:pt idx="1">
                  <c:v>564</c:v>
                </c:pt>
                <c:pt idx="2">
                  <c:v>115</c:v>
                </c:pt>
                <c:pt idx="3">
                  <c:v>726</c:v>
                </c:pt>
                <c:pt idx="4">
                  <c:v>529</c:v>
                </c:pt>
                <c:pt idx="5">
                  <c:v>460</c:v>
                </c:pt>
                <c:pt idx="6">
                  <c:v>32</c:v>
                </c:pt>
                <c:pt idx="7">
                  <c:v>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23-433B-89F3-9D2D93BAE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10.49'!$U$8:$Y$8</c:f>
              <c:numCache>
                <c:formatCode>General</c:formatCode>
                <c:ptCount val="5"/>
                <c:pt idx="0">
                  <c:v>35395.910000000003</c:v>
                </c:pt>
                <c:pt idx="1">
                  <c:v>34403</c:v>
                </c:pt>
                <c:pt idx="2">
                  <c:v>36480.89</c:v>
                </c:pt>
                <c:pt idx="3">
                  <c:v>38688</c:v>
                </c:pt>
                <c:pt idx="4">
                  <c:v>38856.5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5D-4047-9DC0-A520DBC89DC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5D-4047-9DC0-A520DBC89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10.49'!$T$4:$Y$4</c:f>
              <c:numCache>
                <c:formatCode>#,##0</c:formatCode>
                <c:ptCount val="6"/>
                <c:pt idx="0">
                  <c:v>9633</c:v>
                </c:pt>
                <c:pt idx="1">
                  <c:v>9691</c:v>
                </c:pt>
                <c:pt idx="2">
                  <c:v>9728</c:v>
                </c:pt>
                <c:pt idx="3">
                  <c:v>9730</c:v>
                </c:pt>
                <c:pt idx="4">
                  <c:v>9493</c:v>
                </c:pt>
                <c:pt idx="5">
                  <c:v>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9D-4FCB-860B-FD776C163E91}"/>
            </c:ext>
          </c:extLst>
        </c:ser>
        <c:ser>
          <c:idx val="1"/>
          <c:order val="1"/>
          <c:tx>
            <c:strRef>
              <c:f>'Table 10.49'!$S$7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10.49'!$T$7:$Y$7</c:f>
              <c:numCache>
                <c:formatCode>#,##0</c:formatCode>
                <c:ptCount val="6"/>
                <c:pt idx="0">
                  <c:v>7357</c:v>
                </c:pt>
                <c:pt idx="1">
                  <c:v>7351</c:v>
                </c:pt>
                <c:pt idx="2">
                  <c:v>7387</c:v>
                </c:pt>
                <c:pt idx="3">
                  <c:v>7354</c:v>
                </c:pt>
                <c:pt idx="4">
                  <c:v>7311</c:v>
                </c:pt>
                <c:pt idx="5">
                  <c:v>7549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9D-4FCB-860B-FD776C163E91}"/>
            </c:ext>
          </c:extLst>
        </c:ser>
        <c:ser>
          <c:idx val="2"/>
          <c:order val="2"/>
          <c:tx>
            <c:strRef>
              <c:f>'Table 10.49'!$S$11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10.49'!$T$11:$Y$11</c:f>
              <c:numCache>
                <c:formatCode>#,##0</c:formatCode>
                <c:ptCount val="6"/>
                <c:pt idx="0">
                  <c:v>8732</c:v>
                </c:pt>
                <c:pt idx="1">
                  <c:v>8819</c:v>
                </c:pt>
                <c:pt idx="2">
                  <c:v>8904</c:v>
                </c:pt>
                <c:pt idx="3">
                  <c:v>8912</c:v>
                </c:pt>
                <c:pt idx="4">
                  <c:v>8650</c:v>
                </c:pt>
                <c:pt idx="5">
                  <c:v>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9D-4FCB-860B-FD776C163E91}"/>
            </c:ext>
          </c:extLst>
        </c:ser>
        <c:ser>
          <c:idx val="3"/>
          <c:order val="3"/>
          <c:tx>
            <c:strRef>
              <c:f>'Table 10.49'!$S$12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10.49'!$T$12:$Y$12</c:f>
              <c:numCache>
                <c:formatCode>#,##0</c:formatCode>
                <c:ptCount val="6"/>
                <c:pt idx="0">
                  <c:v>905</c:v>
                </c:pt>
                <c:pt idx="1">
                  <c:v>870</c:v>
                </c:pt>
                <c:pt idx="2">
                  <c:v>828</c:v>
                </c:pt>
                <c:pt idx="3">
                  <c:v>822</c:v>
                </c:pt>
                <c:pt idx="4">
                  <c:v>841</c:v>
                </c:pt>
                <c:pt idx="5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9D-4FCB-860B-FD776C163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10.49'!$AA$15:$AA$33</c:f>
              <c:numCache>
                <c:formatCode>0.0%</c:formatCode>
                <c:ptCount val="19"/>
                <c:pt idx="0">
                  <c:v>2.8161956303868512E-2</c:v>
                </c:pt>
                <c:pt idx="1">
                  <c:v>1.4632190819803569E-2</c:v>
                </c:pt>
                <c:pt idx="2">
                  <c:v>9.4608137903387457E-2</c:v>
                </c:pt>
                <c:pt idx="3">
                  <c:v>1.3329324513930648E-2</c:v>
                </c:pt>
                <c:pt idx="4">
                  <c:v>7.1256764882742032E-2</c:v>
                </c:pt>
                <c:pt idx="5">
                  <c:v>1.8340348767288035E-2</c:v>
                </c:pt>
                <c:pt idx="6">
                  <c:v>0.10783724193225096</c:v>
                </c:pt>
                <c:pt idx="7">
                  <c:v>7.0254560032070562E-2</c:v>
                </c:pt>
                <c:pt idx="8">
                  <c:v>5.1012226899178191E-2</c:v>
                </c:pt>
                <c:pt idx="9">
                  <c:v>5.4119061936259774E-3</c:v>
                </c:pt>
                <c:pt idx="10">
                  <c:v>2.4253357386249751E-2</c:v>
                </c:pt>
                <c:pt idx="11">
                  <c:v>8.919623170976148E-3</c:v>
                </c:pt>
                <c:pt idx="12">
                  <c:v>2.6458208057727001E-2</c:v>
                </c:pt>
                <c:pt idx="13">
                  <c:v>7.2559631188614956E-2</c:v>
                </c:pt>
                <c:pt idx="14">
                  <c:v>5.281619563038685E-2</c:v>
                </c:pt>
                <c:pt idx="15">
                  <c:v>8.0777710964121063E-2</c:v>
                </c:pt>
                <c:pt idx="16">
                  <c:v>0.1318901583483664</c:v>
                </c:pt>
                <c:pt idx="17">
                  <c:v>8.3183002605732616E-3</c:v>
                </c:pt>
                <c:pt idx="18">
                  <c:v>4.4898777310082183E-2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4D-45A1-8E3C-6CF86E174E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4D-45A1-8E3C-6CF86E174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10.49'!$Y$44:$Y$60</c:f>
              <c:numCache>
                <c:formatCode>#,##0</c:formatCode>
                <c:ptCount val="17"/>
                <c:pt idx="0">
                  <c:v>8</c:v>
                </c:pt>
                <c:pt idx="1">
                  <c:v>127</c:v>
                </c:pt>
                <c:pt idx="2">
                  <c:v>396</c:v>
                </c:pt>
                <c:pt idx="3">
                  <c:v>549</c:v>
                </c:pt>
                <c:pt idx="4">
                  <c:v>545</c:v>
                </c:pt>
                <c:pt idx="5">
                  <c:v>467</c:v>
                </c:pt>
                <c:pt idx="6">
                  <c:v>413</c:v>
                </c:pt>
                <c:pt idx="7">
                  <c:v>470</c:v>
                </c:pt>
                <c:pt idx="8">
                  <c:v>548</c:v>
                </c:pt>
                <c:pt idx="9">
                  <c:v>530</c:v>
                </c:pt>
                <c:pt idx="10">
                  <c:v>507</c:v>
                </c:pt>
                <c:pt idx="11">
                  <c:v>353</c:v>
                </c:pt>
                <c:pt idx="12">
                  <c:v>178</c:v>
                </c:pt>
                <c:pt idx="13">
                  <c:v>48</c:v>
                </c:pt>
                <c:pt idx="14">
                  <c:v>21</c:v>
                </c:pt>
                <c:pt idx="15">
                  <c:v>13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85-4B25-A5B9-D21AEF06F437}"/>
            </c:ext>
          </c:extLst>
        </c:ser>
        <c:ser>
          <c:idx val="1"/>
          <c:order val="1"/>
          <c:tx>
            <c:strRef>
              <c:f>'Table 10.49'!$S$62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10.49'!$Y$63:$Y$79</c:f>
              <c:numCache>
                <c:formatCode>#,##0</c:formatCode>
                <c:ptCount val="17"/>
                <c:pt idx="0">
                  <c:v>0</c:v>
                </c:pt>
                <c:pt idx="1">
                  <c:v>157</c:v>
                </c:pt>
                <c:pt idx="2">
                  <c:v>330</c:v>
                </c:pt>
                <c:pt idx="3">
                  <c:v>458</c:v>
                </c:pt>
                <c:pt idx="4">
                  <c:v>484</c:v>
                </c:pt>
                <c:pt idx="5">
                  <c:v>395</c:v>
                </c:pt>
                <c:pt idx="6">
                  <c:v>404</c:v>
                </c:pt>
                <c:pt idx="7">
                  <c:v>481</c:v>
                </c:pt>
                <c:pt idx="8">
                  <c:v>571</c:v>
                </c:pt>
                <c:pt idx="9">
                  <c:v>485</c:v>
                </c:pt>
                <c:pt idx="10">
                  <c:v>508</c:v>
                </c:pt>
                <c:pt idx="11">
                  <c:v>297</c:v>
                </c:pt>
                <c:pt idx="12">
                  <c:v>126</c:v>
                </c:pt>
                <c:pt idx="13">
                  <c:v>44</c:v>
                </c:pt>
                <c:pt idx="14">
                  <c:v>22</c:v>
                </c:pt>
                <c:pt idx="15">
                  <c:v>13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85-4B25-A5B9-D21AEF06F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10.49'!$Y$83:$Y$90</c:f>
              <c:numCache>
                <c:formatCode>#,##0</c:formatCode>
                <c:ptCount val="8"/>
                <c:pt idx="0">
                  <c:v>283</c:v>
                </c:pt>
                <c:pt idx="1">
                  <c:v>304</c:v>
                </c:pt>
                <c:pt idx="2">
                  <c:v>930</c:v>
                </c:pt>
                <c:pt idx="3">
                  <c:v>205</c:v>
                </c:pt>
                <c:pt idx="4">
                  <c:v>94</c:v>
                </c:pt>
                <c:pt idx="5">
                  <c:v>201</c:v>
                </c:pt>
                <c:pt idx="6">
                  <c:v>482</c:v>
                </c:pt>
                <c:pt idx="7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3-4DFD-A91B-9C3578F5BB96}"/>
            </c:ext>
          </c:extLst>
        </c:ser>
        <c:ser>
          <c:idx val="1"/>
          <c:order val="1"/>
          <c:tx>
            <c:strRef>
              <c:f>'Table 10.49'!$S$92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10.49'!$Y$93:$Y$100</c:f>
              <c:numCache>
                <c:formatCode>#,##0</c:formatCode>
                <c:ptCount val="8"/>
                <c:pt idx="0">
                  <c:v>253</c:v>
                </c:pt>
                <c:pt idx="1">
                  <c:v>564</c:v>
                </c:pt>
                <c:pt idx="2">
                  <c:v>115</c:v>
                </c:pt>
                <c:pt idx="3">
                  <c:v>726</c:v>
                </c:pt>
                <c:pt idx="4">
                  <c:v>529</c:v>
                </c:pt>
                <c:pt idx="5">
                  <c:v>460</c:v>
                </c:pt>
                <c:pt idx="6">
                  <c:v>32</c:v>
                </c:pt>
                <c:pt idx="7">
                  <c:v>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3-4DFD-A91B-9C3578F5B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10.5'!$Y$83:$Y$90</c:f>
              <c:numCache>
                <c:formatCode>#,##0</c:formatCode>
                <c:ptCount val="8"/>
                <c:pt idx="0">
                  <c:v>6</c:v>
                </c:pt>
                <c:pt idx="1">
                  <c:v>16</c:v>
                </c:pt>
                <c:pt idx="2">
                  <c:v>6</c:v>
                </c:pt>
                <c:pt idx="3">
                  <c:v>21</c:v>
                </c:pt>
                <c:pt idx="4">
                  <c:v>0</c:v>
                </c:pt>
                <c:pt idx="5">
                  <c:v>4</c:v>
                </c:pt>
                <c:pt idx="6">
                  <c:v>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1-4ECE-B22B-39BEC1ACEAAA}"/>
            </c:ext>
          </c:extLst>
        </c:ser>
        <c:ser>
          <c:idx val="1"/>
          <c:order val="1"/>
          <c:tx>
            <c:strRef>
              <c:f>'Table 10.5'!$S$92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10.5'!$Y$93:$Y$100</c:f>
              <c:numCache>
                <c:formatCode>#,##0</c:formatCode>
                <c:ptCount val="8"/>
                <c:pt idx="0">
                  <c:v>4</c:v>
                </c:pt>
                <c:pt idx="1">
                  <c:v>33</c:v>
                </c:pt>
                <c:pt idx="2">
                  <c:v>3</c:v>
                </c:pt>
                <c:pt idx="3">
                  <c:v>29</c:v>
                </c:pt>
                <c:pt idx="4">
                  <c:v>6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B1-4ECE-B22B-39BEC1ACE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10.49'!$T$8:$Y$8</c:f>
              <c:numCache>
                <c:formatCode>General</c:formatCode>
                <c:ptCount val="6"/>
                <c:pt idx="0">
                  <c:v>34858</c:v>
                </c:pt>
                <c:pt idx="1">
                  <c:v>35395.910000000003</c:v>
                </c:pt>
                <c:pt idx="2">
                  <c:v>34403</c:v>
                </c:pt>
                <c:pt idx="3">
                  <c:v>36480.89</c:v>
                </c:pt>
                <c:pt idx="4">
                  <c:v>38688</c:v>
                </c:pt>
                <c:pt idx="5">
                  <c:v>38856.5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32-413E-891D-95F111F50C6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32-413E-891D-95F111F50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10.50'!$U$4:$Y$4</c:f>
              <c:numCache>
                <c:formatCode>#,##0</c:formatCode>
                <c:ptCount val="5"/>
                <c:pt idx="0">
                  <c:v>17338</c:v>
                </c:pt>
                <c:pt idx="1">
                  <c:v>17223</c:v>
                </c:pt>
                <c:pt idx="2">
                  <c:v>17081</c:v>
                </c:pt>
                <c:pt idx="3">
                  <c:v>16777</c:v>
                </c:pt>
                <c:pt idx="4">
                  <c:v>17395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03-4360-933B-17B09E913CC0}"/>
            </c:ext>
          </c:extLst>
        </c:ser>
        <c:ser>
          <c:idx val="1"/>
          <c:order val="1"/>
          <c:tx>
            <c:strRef>
              <c:f>'Table 10.50'!$S$7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10.50'!$U$7:$Y$7</c:f>
              <c:numCache>
                <c:formatCode>#,##0</c:formatCode>
                <c:ptCount val="5"/>
                <c:pt idx="0">
                  <c:v>12211</c:v>
                </c:pt>
                <c:pt idx="1">
                  <c:v>12183</c:v>
                </c:pt>
                <c:pt idx="2">
                  <c:v>12160</c:v>
                </c:pt>
                <c:pt idx="3">
                  <c:v>12126</c:v>
                </c:pt>
                <c:pt idx="4">
                  <c:v>12193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03-4360-933B-17B09E913CC0}"/>
            </c:ext>
          </c:extLst>
        </c:ser>
        <c:ser>
          <c:idx val="2"/>
          <c:order val="2"/>
          <c:tx>
            <c:strRef>
              <c:f>'Table 10.50'!$S$11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10.50'!$U$11:$Y$11</c:f>
              <c:numCache>
                <c:formatCode>#,##0</c:formatCode>
                <c:ptCount val="5"/>
                <c:pt idx="0">
                  <c:v>15500</c:v>
                </c:pt>
                <c:pt idx="1">
                  <c:v>15355</c:v>
                </c:pt>
                <c:pt idx="2">
                  <c:v>15279</c:v>
                </c:pt>
                <c:pt idx="3">
                  <c:v>14972</c:v>
                </c:pt>
                <c:pt idx="4">
                  <c:v>15576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03-4360-933B-17B09E913CC0}"/>
            </c:ext>
          </c:extLst>
        </c:ser>
        <c:ser>
          <c:idx val="3"/>
          <c:order val="3"/>
          <c:tx>
            <c:strRef>
              <c:f>'Table 10.50'!$S$12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10.50'!$U$12:$Y$12</c:f>
              <c:numCache>
                <c:formatCode>#,##0</c:formatCode>
                <c:ptCount val="5"/>
                <c:pt idx="0">
                  <c:v>1839</c:v>
                </c:pt>
                <c:pt idx="1">
                  <c:v>1865</c:v>
                </c:pt>
                <c:pt idx="2">
                  <c:v>1805</c:v>
                </c:pt>
                <c:pt idx="3">
                  <c:v>1805</c:v>
                </c:pt>
                <c:pt idx="4">
                  <c:v>1819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03-4360-933B-17B09E913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10.50'!$AA$15:$AA$33</c:f>
              <c:numCache>
                <c:formatCode>0.0%</c:formatCode>
                <c:ptCount val="19"/>
                <c:pt idx="0">
                  <c:v>8.5081920091980446E-3</c:v>
                </c:pt>
                <c:pt idx="1">
                  <c:v>5.6912906007473415E-3</c:v>
                </c:pt>
                <c:pt idx="2">
                  <c:v>5.0589249784420809E-2</c:v>
                </c:pt>
                <c:pt idx="3">
                  <c:v>7.9908019545846514E-3</c:v>
                </c:pt>
                <c:pt idx="4">
                  <c:v>4.4438056912906004E-2</c:v>
                </c:pt>
                <c:pt idx="5">
                  <c:v>3.5987352687553896E-2</c:v>
                </c:pt>
                <c:pt idx="6">
                  <c:v>8.893360160965795E-2</c:v>
                </c:pt>
                <c:pt idx="7">
                  <c:v>7.433170451279103E-2</c:v>
                </c:pt>
                <c:pt idx="8">
                  <c:v>2.3742454728370221E-2</c:v>
                </c:pt>
                <c:pt idx="9">
                  <c:v>1.8855993101465938E-2</c:v>
                </c:pt>
                <c:pt idx="10">
                  <c:v>3.288301235987353E-2</c:v>
                </c:pt>
                <c:pt idx="11">
                  <c:v>1.6556481747628631E-2</c:v>
                </c:pt>
                <c:pt idx="12">
                  <c:v>7.3526875538947975E-2</c:v>
                </c:pt>
                <c:pt idx="13">
                  <c:v>8.1172750790457021E-2</c:v>
                </c:pt>
                <c:pt idx="14">
                  <c:v>7.6401264731244617E-2</c:v>
                </c:pt>
                <c:pt idx="15">
                  <c:v>0.10813452141419948</c:v>
                </c:pt>
                <c:pt idx="16">
                  <c:v>0.13498131647025008</c:v>
                </c:pt>
                <c:pt idx="17">
                  <c:v>1.7591261856855417E-2</c:v>
                </c:pt>
                <c:pt idx="18">
                  <c:v>2.8571428571428571E-2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5C-4B00-9127-B2858409A3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5C-4B00-9127-B2858409A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10.50'!$Y$44:$Y$60</c:f>
              <c:numCache>
                <c:formatCode>#,##0</c:formatCode>
                <c:ptCount val="17"/>
                <c:pt idx="0">
                  <c:v>5</c:v>
                </c:pt>
                <c:pt idx="1">
                  <c:v>105</c:v>
                </c:pt>
                <c:pt idx="2">
                  <c:v>380</c:v>
                </c:pt>
                <c:pt idx="3">
                  <c:v>931</c:v>
                </c:pt>
                <c:pt idx="4">
                  <c:v>1218</c:v>
                </c:pt>
                <c:pt idx="5">
                  <c:v>1165</c:v>
                </c:pt>
                <c:pt idx="6">
                  <c:v>1011</c:v>
                </c:pt>
                <c:pt idx="7">
                  <c:v>822</c:v>
                </c:pt>
                <c:pt idx="8">
                  <c:v>806</c:v>
                </c:pt>
                <c:pt idx="9">
                  <c:v>734</c:v>
                </c:pt>
                <c:pt idx="10">
                  <c:v>694</c:v>
                </c:pt>
                <c:pt idx="11">
                  <c:v>526</c:v>
                </c:pt>
                <c:pt idx="12">
                  <c:v>240</c:v>
                </c:pt>
                <c:pt idx="13">
                  <c:v>75</c:v>
                </c:pt>
                <c:pt idx="14">
                  <c:v>31</c:v>
                </c:pt>
                <c:pt idx="15">
                  <c:v>13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D4-4E4D-82D7-78D1D5A83B83}"/>
            </c:ext>
          </c:extLst>
        </c:ser>
        <c:ser>
          <c:idx val="1"/>
          <c:order val="1"/>
          <c:tx>
            <c:strRef>
              <c:f>'Table 10.50'!$S$62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10.50'!$Y$63:$Y$79</c:f>
              <c:numCache>
                <c:formatCode>#,##0</c:formatCode>
                <c:ptCount val="17"/>
                <c:pt idx="0">
                  <c:v>6</c:v>
                </c:pt>
                <c:pt idx="1">
                  <c:v>128</c:v>
                </c:pt>
                <c:pt idx="2">
                  <c:v>440</c:v>
                </c:pt>
                <c:pt idx="3">
                  <c:v>928</c:v>
                </c:pt>
                <c:pt idx="4">
                  <c:v>1200</c:v>
                </c:pt>
                <c:pt idx="5">
                  <c:v>1139</c:v>
                </c:pt>
                <c:pt idx="6">
                  <c:v>827</c:v>
                </c:pt>
                <c:pt idx="7">
                  <c:v>813</c:v>
                </c:pt>
                <c:pt idx="8">
                  <c:v>793</c:v>
                </c:pt>
                <c:pt idx="9">
                  <c:v>743</c:v>
                </c:pt>
                <c:pt idx="10">
                  <c:v>767</c:v>
                </c:pt>
                <c:pt idx="11">
                  <c:v>528</c:v>
                </c:pt>
                <c:pt idx="12">
                  <c:v>204</c:v>
                </c:pt>
                <c:pt idx="13">
                  <c:v>56</c:v>
                </c:pt>
                <c:pt idx="14">
                  <c:v>23</c:v>
                </c:pt>
                <c:pt idx="15">
                  <c:v>10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D4-4E4D-82D7-78D1D5A83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10.50'!$Y$83:$Y$90</c:f>
              <c:numCache>
                <c:formatCode>#,##0</c:formatCode>
                <c:ptCount val="8"/>
                <c:pt idx="0">
                  <c:v>905</c:v>
                </c:pt>
                <c:pt idx="1">
                  <c:v>1436</c:v>
                </c:pt>
                <c:pt idx="2">
                  <c:v>725</c:v>
                </c:pt>
                <c:pt idx="3">
                  <c:v>363</c:v>
                </c:pt>
                <c:pt idx="4">
                  <c:v>386</c:v>
                </c:pt>
                <c:pt idx="5">
                  <c:v>408</c:v>
                </c:pt>
                <c:pt idx="6">
                  <c:v>273</c:v>
                </c:pt>
                <c:pt idx="7">
                  <c:v>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8-4187-98B7-9EDF99E180DF}"/>
            </c:ext>
          </c:extLst>
        </c:ser>
        <c:ser>
          <c:idx val="1"/>
          <c:order val="1"/>
          <c:tx>
            <c:strRef>
              <c:f>'Table 10.50'!$S$92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10.50'!$Y$93:$Y$100</c:f>
              <c:numCache>
                <c:formatCode>#,##0</c:formatCode>
                <c:ptCount val="8"/>
                <c:pt idx="0">
                  <c:v>592</c:v>
                </c:pt>
                <c:pt idx="1">
                  <c:v>1742</c:v>
                </c:pt>
                <c:pt idx="2">
                  <c:v>142</c:v>
                </c:pt>
                <c:pt idx="3">
                  <c:v>687</c:v>
                </c:pt>
                <c:pt idx="4">
                  <c:v>1129</c:v>
                </c:pt>
                <c:pt idx="5">
                  <c:v>491</c:v>
                </c:pt>
                <c:pt idx="6">
                  <c:v>25</c:v>
                </c:pt>
                <c:pt idx="7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8-4187-98B7-9EDF99E18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10.50'!$U$8:$Y$8</c:f>
              <c:numCache>
                <c:formatCode>General</c:formatCode>
                <c:ptCount val="5"/>
                <c:pt idx="0">
                  <c:v>40371</c:v>
                </c:pt>
                <c:pt idx="1">
                  <c:v>40955.129999999997</c:v>
                </c:pt>
                <c:pt idx="2">
                  <c:v>42585.67</c:v>
                </c:pt>
                <c:pt idx="3">
                  <c:v>44903.03</c:v>
                </c:pt>
                <c:pt idx="4">
                  <c:v>45221.45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B-4B1B-B589-57AFDE5A4A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B-4B1B-B589-57AFDE5A4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10.50'!$T$4:$Y$4</c:f>
              <c:numCache>
                <c:formatCode>#,##0</c:formatCode>
                <c:ptCount val="6"/>
                <c:pt idx="0">
                  <c:v>17140</c:v>
                </c:pt>
                <c:pt idx="1">
                  <c:v>17338</c:v>
                </c:pt>
                <c:pt idx="2">
                  <c:v>17223</c:v>
                </c:pt>
                <c:pt idx="3">
                  <c:v>17081</c:v>
                </c:pt>
                <c:pt idx="4">
                  <c:v>16777</c:v>
                </c:pt>
                <c:pt idx="5">
                  <c:v>17395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66-4AD1-9EBA-3EA31F4BFC5E}"/>
            </c:ext>
          </c:extLst>
        </c:ser>
        <c:ser>
          <c:idx val="1"/>
          <c:order val="1"/>
          <c:tx>
            <c:strRef>
              <c:f>'Table 10.50'!$S$7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10.50'!$T$7:$Y$7</c:f>
              <c:numCache>
                <c:formatCode>#,##0</c:formatCode>
                <c:ptCount val="6"/>
                <c:pt idx="0">
                  <c:v>12181</c:v>
                </c:pt>
                <c:pt idx="1">
                  <c:v>12211</c:v>
                </c:pt>
                <c:pt idx="2">
                  <c:v>12183</c:v>
                </c:pt>
                <c:pt idx="3">
                  <c:v>12160</c:v>
                </c:pt>
                <c:pt idx="4">
                  <c:v>12126</c:v>
                </c:pt>
                <c:pt idx="5">
                  <c:v>12193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66-4AD1-9EBA-3EA31F4BFC5E}"/>
            </c:ext>
          </c:extLst>
        </c:ser>
        <c:ser>
          <c:idx val="2"/>
          <c:order val="2"/>
          <c:tx>
            <c:strRef>
              <c:f>'Table 10.50'!$S$11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10.50'!$T$11:$Y$11</c:f>
              <c:numCache>
                <c:formatCode>#,##0</c:formatCode>
                <c:ptCount val="6"/>
                <c:pt idx="0">
                  <c:v>15242</c:v>
                </c:pt>
                <c:pt idx="1">
                  <c:v>15500</c:v>
                </c:pt>
                <c:pt idx="2">
                  <c:v>15355</c:v>
                </c:pt>
                <c:pt idx="3">
                  <c:v>15279</c:v>
                </c:pt>
                <c:pt idx="4">
                  <c:v>14972</c:v>
                </c:pt>
                <c:pt idx="5">
                  <c:v>15576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66-4AD1-9EBA-3EA31F4BFC5E}"/>
            </c:ext>
          </c:extLst>
        </c:ser>
        <c:ser>
          <c:idx val="3"/>
          <c:order val="3"/>
          <c:tx>
            <c:strRef>
              <c:f>'Table 10.50'!$S$12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10.50'!$T$12:$Y$12</c:f>
              <c:numCache>
                <c:formatCode>#,##0</c:formatCode>
                <c:ptCount val="6"/>
                <c:pt idx="0">
                  <c:v>1899</c:v>
                </c:pt>
                <c:pt idx="1">
                  <c:v>1839</c:v>
                </c:pt>
                <c:pt idx="2">
                  <c:v>1865</c:v>
                </c:pt>
                <c:pt idx="3">
                  <c:v>1805</c:v>
                </c:pt>
                <c:pt idx="4">
                  <c:v>1805</c:v>
                </c:pt>
                <c:pt idx="5">
                  <c:v>1819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66-4AD1-9EBA-3EA31F4BF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10.50'!$AA$15:$AA$33</c:f>
              <c:numCache>
                <c:formatCode>0.0%</c:formatCode>
                <c:ptCount val="19"/>
                <c:pt idx="0">
                  <c:v>8.5081920091980446E-3</c:v>
                </c:pt>
                <c:pt idx="1">
                  <c:v>5.6912906007473415E-3</c:v>
                </c:pt>
                <c:pt idx="2">
                  <c:v>5.0589249784420809E-2</c:v>
                </c:pt>
                <c:pt idx="3">
                  <c:v>7.9908019545846514E-3</c:v>
                </c:pt>
                <c:pt idx="4">
                  <c:v>4.4438056912906004E-2</c:v>
                </c:pt>
                <c:pt idx="5">
                  <c:v>3.5987352687553896E-2</c:v>
                </c:pt>
                <c:pt idx="6">
                  <c:v>8.893360160965795E-2</c:v>
                </c:pt>
                <c:pt idx="7">
                  <c:v>7.433170451279103E-2</c:v>
                </c:pt>
                <c:pt idx="8">
                  <c:v>2.3742454728370221E-2</c:v>
                </c:pt>
                <c:pt idx="9">
                  <c:v>1.8855993101465938E-2</c:v>
                </c:pt>
                <c:pt idx="10">
                  <c:v>3.288301235987353E-2</c:v>
                </c:pt>
                <c:pt idx="11">
                  <c:v>1.6556481747628631E-2</c:v>
                </c:pt>
                <c:pt idx="12">
                  <c:v>7.3526875538947975E-2</c:v>
                </c:pt>
                <c:pt idx="13">
                  <c:v>8.1172750790457021E-2</c:v>
                </c:pt>
                <c:pt idx="14">
                  <c:v>7.6401264731244617E-2</c:v>
                </c:pt>
                <c:pt idx="15">
                  <c:v>0.10813452141419948</c:v>
                </c:pt>
                <c:pt idx="16">
                  <c:v>0.13498131647025008</c:v>
                </c:pt>
                <c:pt idx="17">
                  <c:v>1.7591261856855417E-2</c:v>
                </c:pt>
                <c:pt idx="18">
                  <c:v>2.8571428571428571E-2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34-4808-A7FF-AAFBFB16172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4-4808-A7FF-AAFBFB161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10.50'!$Y$44:$Y$60</c:f>
              <c:numCache>
                <c:formatCode>#,##0</c:formatCode>
                <c:ptCount val="17"/>
                <c:pt idx="0">
                  <c:v>5</c:v>
                </c:pt>
                <c:pt idx="1">
                  <c:v>105</c:v>
                </c:pt>
                <c:pt idx="2">
                  <c:v>380</c:v>
                </c:pt>
                <c:pt idx="3">
                  <c:v>931</c:v>
                </c:pt>
                <c:pt idx="4">
                  <c:v>1218</c:v>
                </c:pt>
                <c:pt idx="5">
                  <c:v>1165</c:v>
                </c:pt>
                <c:pt idx="6">
                  <c:v>1011</c:v>
                </c:pt>
                <c:pt idx="7">
                  <c:v>822</c:v>
                </c:pt>
                <c:pt idx="8">
                  <c:v>806</c:v>
                </c:pt>
                <c:pt idx="9">
                  <c:v>734</c:v>
                </c:pt>
                <c:pt idx="10">
                  <c:v>694</c:v>
                </c:pt>
                <c:pt idx="11">
                  <c:v>526</c:v>
                </c:pt>
                <c:pt idx="12">
                  <c:v>240</c:v>
                </c:pt>
                <c:pt idx="13">
                  <c:v>75</c:v>
                </c:pt>
                <c:pt idx="14">
                  <c:v>31</c:v>
                </c:pt>
                <c:pt idx="15">
                  <c:v>13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12-44F3-9E6A-E230A0B9326D}"/>
            </c:ext>
          </c:extLst>
        </c:ser>
        <c:ser>
          <c:idx val="1"/>
          <c:order val="1"/>
          <c:tx>
            <c:strRef>
              <c:f>'Table 10.50'!$S$62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10.50'!$Y$63:$Y$79</c:f>
              <c:numCache>
                <c:formatCode>#,##0</c:formatCode>
                <c:ptCount val="17"/>
                <c:pt idx="0">
                  <c:v>6</c:v>
                </c:pt>
                <c:pt idx="1">
                  <c:v>128</c:v>
                </c:pt>
                <c:pt idx="2">
                  <c:v>440</c:v>
                </c:pt>
                <c:pt idx="3">
                  <c:v>928</c:v>
                </c:pt>
                <c:pt idx="4">
                  <c:v>1200</c:v>
                </c:pt>
                <c:pt idx="5">
                  <c:v>1139</c:v>
                </c:pt>
                <c:pt idx="6">
                  <c:v>827</c:v>
                </c:pt>
                <c:pt idx="7">
                  <c:v>813</c:v>
                </c:pt>
                <c:pt idx="8">
                  <c:v>793</c:v>
                </c:pt>
                <c:pt idx="9">
                  <c:v>743</c:v>
                </c:pt>
                <c:pt idx="10">
                  <c:v>767</c:v>
                </c:pt>
                <c:pt idx="11">
                  <c:v>528</c:v>
                </c:pt>
                <c:pt idx="12">
                  <c:v>204</c:v>
                </c:pt>
                <c:pt idx="13">
                  <c:v>56</c:v>
                </c:pt>
                <c:pt idx="14">
                  <c:v>23</c:v>
                </c:pt>
                <c:pt idx="15">
                  <c:v>10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12-44F3-9E6A-E230A0B93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10.50'!$Y$83:$Y$90</c:f>
              <c:numCache>
                <c:formatCode>#,##0</c:formatCode>
                <c:ptCount val="8"/>
                <c:pt idx="0">
                  <c:v>905</c:v>
                </c:pt>
                <c:pt idx="1">
                  <c:v>1436</c:v>
                </c:pt>
                <c:pt idx="2">
                  <c:v>725</c:v>
                </c:pt>
                <c:pt idx="3">
                  <c:v>363</c:v>
                </c:pt>
                <c:pt idx="4">
                  <c:v>386</c:v>
                </c:pt>
                <c:pt idx="5">
                  <c:v>408</c:v>
                </c:pt>
                <c:pt idx="6">
                  <c:v>273</c:v>
                </c:pt>
                <c:pt idx="7">
                  <c:v>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3D-4E0E-BC4B-3BCBE6F7E10C}"/>
            </c:ext>
          </c:extLst>
        </c:ser>
        <c:ser>
          <c:idx val="1"/>
          <c:order val="1"/>
          <c:tx>
            <c:strRef>
              <c:f>'Table 10.50'!$S$92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10.50'!$Y$93:$Y$100</c:f>
              <c:numCache>
                <c:formatCode>#,##0</c:formatCode>
                <c:ptCount val="8"/>
                <c:pt idx="0">
                  <c:v>592</c:v>
                </c:pt>
                <c:pt idx="1">
                  <c:v>1742</c:v>
                </c:pt>
                <c:pt idx="2">
                  <c:v>142</c:v>
                </c:pt>
                <c:pt idx="3">
                  <c:v>687</c:v>
                </c:pt>
                <c:pt idx="4">
                  <c:v>1129</c:v>
                </c:pt>
                <c:pt idx="5">
                  <c:v>491</c:v>
                </c:pt>
                <c:pt idx="6">
                  <c:v>25</c:v>
                </c:pt>
                <c:pt idx="7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3D-4E0E-BC4B-3BCBE6F7E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10.1'!$U$8:$Y$8</c:f>
              <c:numCache>
                <c:formatCode>General</c:formatCode>
                <c:ptCount val="5"/>
                <c:pt idx="0">
                  <c:v>34864.5</c:v>
                </c:pt>
                <c:pt idx="1">
                  <c:v>33318.769999999997</c:v>
                </c:pt>
                <c:pt idx="2">
                  <c:v>35100</c:v>
                </c:pt>
                <c:pt idx="3">
                  <c:v>37703.79</c:v>
                </c:pt>
                <c:pt idx="4">
                  <c:v>37632.03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09-40BC-837B-938D14F236D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09-40BC-837B-938D14F23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10.5'!$T$8:$Y$8</c:f>
              <c:numCache>
                <c:formatCode>General</c:formatCode>
                <c:ptCount val="6"/>
                <c:pt idx="0">
                  <c:v>13216.86</c:v>
                </c:pt>
                <c:pt idx="1">
                  <c:v>17918.18</c:v>
                </c:pt>
                <c:pt idx="2">
                  <c:v>20474</c:v>
                </c:pt>
                <c:pt idx="3">
                  <c:v>18736.669999999998</c:v>
                </c:pt>
                <c:pt idx="4">
                  <c:v>22230</c:v>
                </c:pt>
                <c:pt idx="5">
                  <c:v>15124.5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EF-4EB5-8B8B-FCE3666A43D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F-4EB5-8B8B-FCE3666A4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10.50'!$T$8:$Y$8</c:f>
              <c:numCache>
                <c:formatCode>General</c:formatCode>
                <c:ptCount val="6"/>
                <c:pt idx="0">
                  <c:v>38790.959999999999</c:v>
                </c:pt>
                <c:pt idx="1">
                  <c:v>40371</c:v>
                </c:pt>
                <c:pt idx="2">
                  <c:v>40955.129999999997</c:v>
                </c:pt>
                <c:pt idx="3">
                  <c:v>42585.67</c:v>
                </c:pt>
                <c:pt idx="4">
                  <c:v>44903.03</c:v>
                </c:pt>
                <c:pt idx="5">
                  <c:v>45221.45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93-4ACC-AC89-F8B60C7BAD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93-4ACC-AC89-F8B60C7BA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10.51'!$U$4:$Y$4</c:f>
              <c:numCache>
                <c:formatCode>#,##0</c:formatCode>
                <c:ptCount val="5"/>
                <c:pt idx="0">
                  <c:v>5677</c:v>
                </c:pt>
                <c:pt idx="1">
                  <c:v>5909</c:v>
                </c:pt>
                <c:pt idx="2">
                  <c:v>6329</c:v>
                </c:pt>
                <c:pt idx="3">
                  <c:v>6536</c:v>
                </c:pt>
                <c:pt idx="4">
                  <c:v>7103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5F-480C-91FF-88BAB8583113}"/>
            </c:ext>
          </c:extLst>
        </c:ser>
        <c:ser>
          <c:idx val="1"/>
          <c:order val="1"/>
          <c:tx>
            <c:strRef>
              <c:f>'Table 10.51'!$S$7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10.51'!$U$7:$Y$7</c:f>
              <c:numCache>
                <c:formatCode>#,##0</c:formatCode>
                <c:ptCount val="5"/>
                <c:pt idx="0">
                  <c:v>3727</c:v>
                </c:pt>
                <c:pt idx="1">
                  <c:v>3868</c:v>
                </c:pt>
                <c:pt idx="2">
                  <c:v>4055</c:v>
                </c:pt>
                <c:pt idx="3">
                  <c:v>4242</c:v>
                </c:pt>
                <c:pt idx="4">
                  <c:v>4715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5F-480C-91FF-88BAB8583113}"/>
            </c:ext>
          </c:extLst>
        </c:ser>
        <c:ser>
          <c:idx val="2"/>
          <c:order val="2"/>
          <c:tx>
            <c:strRef>
              <c:f>'Table 10.51'!$S$11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10.51'!$U$11:$Y$11</c:f>
              <c:numCache>
                <c:formatCode>#,##0</c:formatCode>
                <c:ptCount val="5"/>
                <c:pt idx="0">
                  <c:v>5047</c:v>
                </c:pt>
                <c:pt idx="1">
                  <c:v>5300</c:v>
                </c:pt>
                <c:pt idx="2">
                  <c:v>5595</c:v>
                </c:pt>
                <c:pt idx="3">
                  <c:v>5731</c:v>
                </c:pt>
                <c:pt idx="4">
                  <c:v>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5F-480C-91FF-88BAB8583113}"/>
            </c:ext>
          </c:extLst>
        </c:ser>
        <c:ser>
          <c:idx val="3"/>
          <c:order val="3"/>
          <c:tx>
            <c:strRef>
              <c:f>'Table 10.51'!$S$12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10.51'!$U$12:$Y$12</c:f>
              <c:numCache>
                <c:formatCode>#,##0</c:formatCode>
                <c:ptCount val="5"/>
                <c:pt idx="0">
                  <c:v>632</c:v>
                </c:pt>
                <c:pt idx="1">
                  <c:v>616</c:v>
                </c:pt>
                <c:pt idx="2">
                  <c:v>736</c:v>
                </c:pt>
                <c:pt idx="3">
                  <c:v>802</c:v>
                </c:pt>
                <c:pt idx="4">
                  <c:v>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5F-480C-91FF-88BAB8583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10.51'!$AA$15:$AA$33</c:f>
              <c:numCache>
                <c:formatCode>0.0%</c:formatCode>
                <c:ptCount val="19"/>
                <c:pt idx="0">
                  <c:v>0.18583697029424187</c:v>
                </c:pt>
                <c:pt idx="1">
                  <c:v>2.6749260875686331E-3</c:v>
                </c:pt>
                <c:pt idx="2">
                  <c:v>5.8848373926509927E-2</c:v>
                </c:pt>
                <c:pt idx="3">
                  <c:v>9.2918485147120942E-3</c:v>
                </c:pt>
                <c:pt idx="4">
                  <c:v>3.8012107560185839E-2</c:v>
                </c:pt>
                <c:pt idx="5">
                  <c:v>3.2099113050823594E-2</c:v>
                </c:pt>
                <c:pt idx="6">
                  <c:v>9.0525130226664793E-2</c:v>
                </c:pt>
                <c:pt idx="7">
                  <c:v>5.8707588342953684E-2</c:v>
                </c:pt>
                <c:pt idx="8">
                  <c:v>2.2807264536111503E-2</c:v>
                </c:pt>
                <c:pt idx="9">
                  <c:v>6.7577080106997044E-3</c:v>
                </c:pt>
                <c:pt idx="10">
                  <c:v>1.8020554695199212E-2</c:v>
                </c:pt>
                <c:pt idx="11">
                  <c:v>7.6024215120371677E-3</c:v>
                </c:pt>
                <c:pt idx="12">
                  <c:v>1.83021258623117E-2</c:v>
                </c:pt>
                <c:pt idx="13">
                  <c:v>0.15373785724341826</c:v>
                </c:pt>
                <c:pt idx="14">
                  <c:v>3.1958327467267351E-2</c:v>
                </c:pt>
                <c:pt idx="15">
                  <c:v>4.6740813740672953E-2</c:v>
                </c:pt>
                <c:pt idx="16">
                  <c:v>7.4194002534140505E-2</c:v>
                </c:pt>
                <c:pt idx="17">
                  <c:v>7.6024215120371677E-3</c:v>
                </c:pt>
                <c:pt idx="18">
                  <c:v>1.6753484443193016E-2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2D-4B16-8FE3-1B894111B0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2D-4B16-8FE3-1B894111B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10.51'!$Y$44:$Y$60</c:f>
              <c:numCache>
                <c:formatCode>#,##0</c:formatCode>
                <c:ptCount val="17"/>
                <c:pt idx="0">
                  <c:v>5</c:v>
                </c:pt>
                <c:pt idx="1">
                  <c:v>100</c:v>
                </c:pt>
                <c:pt idx="2">
                  <c:v>202</c:v>
                </c:pt>
                <c:pt idx="3">
                  <c:v>467</c:v>
                </c:pt>
                <c:pt idx="4">
                  <c:v>682</c:v>
                </c:pt>
                <c:pt idx="5">
                  <c:v>456</c:v>
                </c:pt>
                <c:pt idx="6">
                  <c:v>290</c:v>
                </c:pt>
                <c:pt idx="7">
                  <c:v>283</c:v>
                </c:pt>
                <c:pt idx="8">
                  <c:v>359</c:v>
                </c:pt>
                <c:pt idx="9">
                  <c:v>290</c:v>
                </c:pt>
                <c:pt idx="10">
                  <c:v>316</c:v>
                </c:pt>
                <c:pt idx="11">
                  <c:v>231</c:v>
                </c:pt>
                <c:pt idx="12">
                  <c:v>122</c:v>
                </c:pt>
                <c:pt idx="13">
                  <c:v>44</c:v>
                </c:pt>
                <c:pt idx="14">
                  <c:v>25</c:v>
                </c:pt>
                <c:pt idx="15">
                  <c:v>15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5-4AFE-85B8-D059B34257D7}"/>
            </c:ext>
          </c:extLst>
        </c:ser>
        <c:ser>
          <c:idx val="1"/>
          <c:order val="1"/>
          <c:tx>
            <c:strRef>
              <c:f>'Table 10.51'!$S$62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10.51'!$Y$63:$Y$79</c:f>
              <c:numCache>
                <c:formatCode>#,##0</c:formatCode>
                <c:ptCount val="17"/>
                <c:pt idx="0">
                  <c:v>0</c:v>
                </c:pt>
                <c:pt idx="1">
                  <c:v>83</c:v>
                </c:pt>
                <c:pt idx="2">
                  <c:v>197</c:v>
                </c:pt>
                <c:pt idx="3">
                  <c:v>373</c:v>
                </c:pt>
                <c:pt idx="4">
                  <c:v>554</c:v>
                </c:pt>
                <c:pt idx="5">
                  <c:v>360</c:v>
                </c:pt>
                <c:pt idx="6">
                  <c:v>245</c:v>
                </c:pt>
                <c:pt idx="7">
                  <c:v>266</c:v>
                </c:pt>
                <c:pt idx="8">
                  <c:v>274</c:v>
                </c:pt>
                <c:pt idx="9">
                  <c:v>244</c:v>
                </c:pt>
                <c:pt idx="10">
                  <c:v>276</c:v>
                </c:pt>
                <c:pt idx="11">
                  <c:v>200</c:v>
                </c:pt>
                <c:pt idx="12">
                  <c:v>69</c:v>
                </c:pt>
                <c:pt idx="13">
                  <c:v>38</c:v>
                </c:pt>
                <c:pt idx="14">
                  <c:v>14</c:v>
                </c:pt>
                <c:pt idx="15">
                  <c:v>11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5-4AFE-85B8-D059B3425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10.51'!$Y$83:$Y$90</c:f>
              <c:numCache>
                <c:formatCode>#,##0</c:formatCode>
                <c:ptCount val="8"/>
                <c:pt idx="0">
                  <c:v>220</c:v>
                </c:pt>
                <c:pt idx="1">
                  <c:v>138</c:v>
                </c:pt>
                <c:pt idx="2">
                  <c:v>306</c:v>
                </c:pt>
                <c:pt idx="3">
                  <c:v>90</c:v>
                </c:pt>
                <c:pt idx="4">
                  <c:v>61</c:v>
                </c:pt>
                <c:pt idx="5">
                  <c:v>102</c:v>
                </c:pt>
                <c:pt idx="6">
                  <c:v>272</c:v>
                </c:pt>
                <c:pt idx="7">
                  <c:v>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A5-45BB-9562-67B73C755B14}"/>
            </c:ext>
          </c:extLst>
        </c:ser>
        <c:ser>
          <c:idx val="1"/>
          <c:order val="1"/>
          <c:tx>
            <c:strRef>
              <c:f>'Table 10.51'!$S$92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10.51'!$Y$93:$Y$100</c:f>
              <c:numCache>
                <c:formatCode>#,##0</c:formatCode>
                <c:ptCount val="8"/>
                <c:pt idx="0">
                  <c:v>128</c:v>
                </c:pt>
                <c:pt idx="1">
                  <c:v>269</c:v>
                </c:pt>
                <c:pt idx="2">
                  <c:v>42</c:v>
                </c:pt>
                <c:pt idx="3">
                  <c:v>305</c:v>
                </c:pt>
                <c:pt idx="4">
                  <c:v>271</c:v>
                </c:pt>
                <c:pt idx="5">
                  <c:v>190</c:v>
                </c:pt>
                <c:pt idx="6">
                  <c:v>8</c:v>
                </c:pt>
                <c:pt idx="7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A5-45BB-9562-67B73C755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10.51'!$U$8:$Y$8</c:f>
              <c:numCache>
                <c:formatCode>General</c:formatCode>
                <c:ptCount val="5"/>
                <c:pt idx="0">
                  <c:v>26837</c:v>
                </c:pt>
                <c:pt idx="1">
                  <c:v>27882</c:v>
                </c:pt>
                <c:pt idx="2">
                  <c:v>29200</c:v>
                </c:pt>
                <c:pt idx="3">
                  <c:v>31550.720000000001</c:v>
                </c:pt>
                <c:pt idx="4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46-452A-9574-4CC10DEC4C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46-452A-9574-4CC10DEC4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10.51'!$T$4:$Y$4</c:f>
              <c:numCache>
                <c:formatCode>#,##0</c:formatCode>
                <c:ptCount val="6"/>
                <c:pt idx="0">
                  <c:v>5240</c:v>
                </c:pt>
                <c:pt idx="1">
                  <c:v>5677</c:v>
                </c:pt>
                <c:pt idx="2">
                  <c:v>5909</c:v>
                </c:pt>
                <c:pt idx="3">
                  <c:v>6329</c:v>
                </c:pt>
                <c:pt idx="4">
                  <c:v>6536</c:v>
                </c:pt>
                <c:pt idx="5">
                  <c:v>7103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1-4965-99DD-86749A3D825D}"/>
            </c:ext>
          </c:extLst>
        </c:ser>
        <c:ser>
          <c:idx val="1"/>
          <c:order val="1"/>
          <c:tx>
            <c:strRef>
              <c:f>'Table 10.51'!$S$7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10.51'!$T$7:$Y$7</c:f>
              <c:numCache>
                <c:formatCode>#,##0</c:formatCode>
                <c:ptCount val="6"/>
                <c:pt idx="0">
                  <c:v>3418</c:v>
                </c:pt>
                <c:pt idx="1">
                  <c:v>3727</c:v>
                </c:pt>
                <c:pt idx="2">
                  <c:v>3868</c:v>
                </c:pt>
                <c:pt idx="3">
                  <c:v>4055</c:v>
                </c:pt>
                <c:pt idx="4">
                  <c:v>4242</c:v>
                </c:pt>
                <c:pt idx="5">
                  <c:v>4715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81-4965-99DD-86749A3D825D}"/>
            </c:ext>
          </c:extLst>
        </c:ser>
        <c:ser>
          <c:idx val="2"/>
          <c:order val="2"/>
          <c:tx>
            <c:strRef>
              <c:f>'Table 10.51'!$S$11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10.51'!$T$11:$Y$11</c:f>
              <c:numCache>
                <c:formatCode>#,##0</c:formatCode>
                <c:ptCount val="6"/>
                <c:pt idx="0">
                  <c:v>4649</c:v>
                </c:pt>
                <c:pt idx="1">
                  <c:v>5047</c:v>
                </c:pt>
                <c:pt idx="2">
                  <c:v>5300</c:v>
                </c:pt>
                <c:pt idx="3">
                  <c:v>5595</c:v>
                </c:pt>
                <c:pt idx="4">
                  <c:v>5731</c:v>
                </c:pt>
                <c:pt idx="5">
                  <c:v>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81-4965-99DD-86749A3D825D}"/>
            </c:ext>
          </c:extLst>
        </c:ser>
        <c:ser>
          <c:idx val="3"/>
          <c:order val="3"/>
          <c:tx>
            <c:strRef>
              <c:f>'Table 10.51'!$S$12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10.51'!$T$12:$Y$12</c:f>
              <c:numCache>
                <c:formatCode>#,##0</c:formatCode>
                <c:ptCount val="6"/>
                <c:pt idx="0">
                  <c:v>595</c:v>
                </c:pt>
                <c:pt idx="1">
                  <c:v>632</c:v>
                </c:pt>
                <c:pt idx="2">
                  <c:v>616</c:v>
                </c:pt>
                <c:pt idx="3">
                  <c:v>736</c:v>
                </c:pt>
                <c:pt idx="4">
                  <c:v>802</c:v>
                </c:pt>
                <c:pt idx="5">
                  <c:v>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81-4965-99DD-86749A3D8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10.51'!$AA$15:$AA$33</c:f>
              <c:numCache>
                <c:formatCode>0.0%</c:formatCode>
                <c:ptCount val="19"/>
                <c:pt idx="0">
                  <c:v>0.18583697029424187</c:v>
                </c:pt>
                <c:pt idx="1">
                  <c:v>2.6749260875686331E-3</c:v>
                </c:pt>
                <c:pt idx="2">
                  <c:v>5.8848373926509927E-2</c:v>
                </c:pt>
                <c:pt idx="3">
                  <c:v>9.2918485147120942E-3</c:v>
                </c:pt>
                <c:pt idx="4">
                  <c:v>3.8012107560185839E-2</c:v>
                </c:pt>
                <c:pt idx="5">
                  <c:v>3.2099113050823594E-2</c:v>
                </c:pt>
                <c:pt idx="6">
                  <c:v>9.0525130226664793E-2</c:v>
                </c:pt>
                <c:pt idx="7">
                  <c:v>5.8707588342953684E-2</c:v>
                </c:pt>
                <c:pt idx="8">
                  <c:v>2.2807264536111503E-2</c:v>
                </c:pt>
                <c:pt idx="9">
                  <c:v>6.7577080106997044E-3</c:v>
                </c:pt>
                <c:pt idx="10">
                  <c:v>1.8020554695199212E-2</c:v>
                </c:pt>
                <c:pt idx="11">
                  <c:v>7.6024215120371677E-3</c:v>
                </c:pt>
                <c:pt idx="12">
                  <c:v>1.83021258623117E-2</c:v>
                </c:pt>
                <c:pt idx="13">
                  <c:v>0.15373785724341826</c:v>
                </c:pt>
                <c:pt idx="14">
                  <c:v>3.1958327467267351E-2</c:v>
                </c:pt>
                <c:pt idx="15">
                  <c:v>4.6740813740672953E-2</c:v>
                </c:pt>
                <c:pt idx="16">
                  <c:v>7.4194002534140505E-2</c:v>
                </c:pt>
                <c:pt idx="17">
                  <c:v>7.6024215120371677E-3</c:v>
                </c:pt>
                <c:pt idx="18">
                  <c:v>1.6753484443193016E-2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C9-488C-8570-B971E93B778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C9-488C-8570-B971E93B7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10.51'!$Y$44:$Y$60</c:f>
              <c:numCache>
                <c:formatCode>#,##0</c:formatCode>
                <c:ptCount val="17"/>
                <c:pt idx="0">
                  <c:v>5</c:v>
                </c:pt>
                <c:pt idx="1">
                  <c:v>100</c:v>
                </c:pt>
                <c:pt idx="2">
                  <c:v>202</c:v>
                </c:pt>
                <c:pt idx="3">
                  <c:v>467</c:v>
                </c:pt>
                <c:pt idx="4">
                  <c:v>682</c:v>
                </c:pt>
                <c:pt idx="5">
                  <c:v>456</c:v>
                </c:pt>
                <c:pt idx="6">
                  <c:v>290</c:v>
                </c:pt>
                <c:pt idx="7">
                  <c:v>283</c:v>
                </c:pt>
                <c:pt idx="8">
                  <c:v>359</c:v>
                </c:pt>
                <c:pt idx="9">
                  <c:v>290</c:v>
                </c:pt>
                <c:pt idx="10">
                  <c:v>316</c:v>
                </c:pt>
                <c:pt idx="11">
                  <c:v>231</c:v>
                </c:pt>
                <c:pt idx="12">
                  <c:v>122</c:v>
                </c:pt>
                <c:pt idx="13">
                  <c:v>44</c:v>
                </c:pt>
                <c:pt idx="14">
                  <c:v>25</c:v>
                </c:pt>
                <c:pt idx="15">
                  <c:v>15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C-4771-BA37-5958A0865378}"/>
            </c:ext>
          </c:extLst>
        </c:ser>
        <c:ser>
          <c:idx val="1"/>
          <c:order val="1"/>
          <c:tx>
            <c:strRef>
              <c:f>'Table 10.51'!$S$62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10.51'!$Y$63:$Y$79</c:f>
              <c:numCache>
                <c:formatCode>#,##0</c:formatCode>
                <c:ptCount val="17"/>
                <c:pt idx="0">
                  <c:v>0</c:v>
                </c:pt>
                <c:pt idx="1">
                  <c:v>83</c:v>
                </c:pt>
                <c:pt idx="2">
                  <c:v>197</c:v>
                </c:pt>
                <c:pt idx="3">
                  <c:v>373</c:v>
                </c:pt>
                <c:pt idx="4">
                  <c:v>554</c:v>
                </c:pt>
                <c:pt idx="5">
                  <c:v>360</c:v>
                </c:pt>
                <c:pt idx="6">
                  <c:v>245</c:v>
                </c:pt>
                <c:pt idx="7">
                  <c:v>266</c:v>
                </c:pt>
                <c:pt idx="8">
                  <c:v>274</c:v>
                </c:pt>
                <c:pt idx="9">
                  <c:v>244</c:v>
                </c:pt>
                <c:pt idx="10">
                  <c:v>276</c:v>
                </c:pt>
                <c:pt idx="11">
                  <c:v>200</c:v>
                </c:pt>
                <c:pt idx="12">
                  <c:v>69</c:v>
                </c:pt>
                <c:pt idx="13">
                  <c:v>38</c:v>
                </c:pt>
                <c:pt idx="14">
                  <c:v>14</c:v>
                </c:pt>
                <c:pt idx="15">
                  <c:v>11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7C-4771-BA37-5958A0865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10.51'!$Y$83:$Y$90</c:f>
              <c:numCache>
                <c:formatCode>#,##0</c:formatCode>
                <c:ptCount val="8"/>
                <c:pt idx="0">
                  <c:v>220</c:v>
                </c:pt>
                <c:pt idx="1">
                  <c:v>138</c:v>
                </c:pt>
                <c:pt idx="2">
                  <c:v>306</c:v>
                </c:pt>
                <c:pt idx="3">
                  <c:v>90</c:v>
                </c:pt>
                <c:pt idx="4">
                  <c:v>61</c:v>
                </c:pt>
                <c:pt idx="5">
                  <c:v>102</c:v>
                </c:pt>
                <c:pt idx="6">
                  <c:v>272</c:v>
                </c:pt>
                <c:pt idx="7">
                  <c:v>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7D-4DBF-A43D-5FC0957A9C87}"/>
            </c:ext>
          </c:extLst>
        </c:ser>
        <c:ser>
          <c:idx val="1"/>
          <c:order val="1"/>
          <c:tx>
            <c:strRef>
              <c:f>'Table 10.51'!$S$92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10.51'!$Y$93:$Y$100</c:f>
              <c:numCache>
                <c:formatCode>#,##0</c:formatCode>
                <c:ptCount val="8"/>
                <c:pt idx="0">
                  <c:v>128</c:v>
                </c:pt>
                <c:pt idx="1">
                  <c:v>269</c:v>
                </c:pt>
                <c:pt idx="2">
                  <c:v>42</c:v>
                </c:pt>
                <c:pt idx="3">
                  <c:v>305</c:v>
                </c:pt>
                <c:pt idx="4">
                  <c:v>271</c:v>
                </c:pt>
                <c:pt idx="5">
                  <c:v>190</c:v>
                </c:pt>
                <c:pt idx="6">
                  <c:v>8</c:v>
                </c:pt>
                <c:pt idx="7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7D-4DBF-A43D-5FC0957A9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10.6'!$U$4:$Y$4</c:f>
              <c:numCache>
                <c:formatCode>#,##0</c:formatCode>
                <c:ptCount val="5"/>
                <c:pt idx="0">
                  <c:v>16745</c:v>
                </c:pt>
                <c:pt idx="1">
                  <c:v>17057</c:v>
                </c:pt>
                <c:pt idx="2">
                  <c:v>17197</c:v>
                </c:pt>
                <c:pt idx="3">
                  <c:v>16864</c:v>
                </c:pt>
                <c:pt idx="4">
                  <c:v>18084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68-43F2-AD9A-BE18452E7D9B}"/>
            </c:ext>
          </c:extLst>
        </c:ser>
        <c:ser>
          <c:idx val="1"/>
          <c:order val="1"/>
          <c:tx>
            <c:strRef>
              <c:f>'Table 10.6'!$S$7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10.6'!$U$7:$Y$7</c:f>
              <c:numCache>
                <c:formatCode>#,##0</c:formatCode>
                <c:ptCount val="5"/>
                <c:pt idx="0">
                  <c:v>11934</c:v>
                </c:pt>
                <c:pt idx="1">
                  <c:v>12154</c:v>
                </c:pt>
                <c:pt idx="2">
                  <c:v>12261</c:v>
                </c:pt>
                <c:pt idx="3">
                  <c:v>12237</c:v>
                </c:pt>
                <c:pt idx="4">
                  <c:v>12905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68-43F2-AD9A-BE18452E7D9B}"/>
            </c:ext>
          </c:extLst>
        </c:ser>
        <c:ser>
          <c:idx val="2"/>
          <c:order val="2"/>
          <c:tx>
            <c:strRef>
              <c:f>'Table 10.6'!$S$11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10.6'!$U$11:$Y$11</c:f>
              <c:numCache>
                <c:formatCode>#,##0</c:formatCode>
                <c:ptCount val="5"/>
                <c:pt idx="0">
                  <c:v>14267</c:v>
                </c:pt>
                <c:pt idx="1">
                  <c:v>14615</c:v>
                </c:pt>
                <c:pt idx="2">
                  <c:v>14767</c:v>
                </c:pt>
                <c:pt idx="3">
                  <c:v>14540</c:v>
                </c:pt>
                <c:pt idx="4">
                  <c:v>15567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68-43F2-AD9A-BE18452E7D9B}"/>
            </c:ext>
          </c:extLst>
        </c:ser>
        <c:ser>
          <c:idx val="3"/>
          <c:order val="3"/>
          <c:tx>
            <c:strRef>
              <c:f>'Table 10.6'!$S$12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10.6'!$U$12:$Y$12</c:f>
              <c:numCache>
                <c:formatCode>#,##0</c:formatCode>
                <c:ptCount val="5"/>
                <c:pt idx="0">
                  <c:v>2479</c:v>
                </c:pt>
                <c:pt idx="1">
                  <c:v>2440</c:v>
                </c:pt>
                <c:pt idx="2">
                  <c:v>2430</c:v>
                </c:pt>
                <c:pt idx="3">
                  <c:v>2323</c:v>
                </c:pt>
                <c:pt idx="4">
                  <c:v>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68-43F2-AD9A-BE18452E7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10.51'!$T$8:$Y$8</c:f>
              <c:numCache>
                <c:formatCode>General</c:formatCode>
                <c:ptCount val="6"/>
                <c:pt idx="0">
                  <c:v>25864</c:v>
                </c:pt>
                <c:pt idx="1">
                  <c:v>26837</c:v>
                </c:pt>
                <c:pt idx="2">
                  <c:v>27882</c:v>
                </c:pt>
                <c:pt idx="3">
                  <c:v>29200</c:v>
                </c:pt>
                <c:pt idx="4">
                  <c:v>31550.720000000001</c:v>
                </c:pt>
                <c:pt idx="5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A3-4A2A-A02A-9550C9878EA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A3-4A2A-A02A-9550C9878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10.52'!$U$4:$Y$4</c:f>
              <c:numCache>
                <c:formatCode>#,##0</c:formatCode>
                <c:ptCount val="5"/>
                <c:pt idx="0">
                  <c:v>985</c:v>
                </c:pt>
                <c:pt idx="1">
                  <c:v>1032</c:v>
                </c:pt>
                <c:pt idx="2">
                  <c:v>1060</c:v>
                </c:pt>
                <c:pt idx="3">
                  <c:v>1051</c:v>
                </c:pt>
                <c:pt idx="4">
                  <c:v>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C9-44A5-8194-00E0164EFA58}"/>
            </c:ext>
          </c:extLst>
        </c:ser>
        <c:ser>
          <c:idx val="1"/>
          <c:order val="1"/>
          <c:tx>
            <c:strRef>
              <c:f>'Table 10.52'!$S$7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10.52'!$U$7:$Y$7</c:f>
              <c:numCache>
                <c:formatCode>#,##0</c:formatCode>
                <c:ptCount val="5"/>
                <c:pt idx="0">
                  <c:v>647</c:v>
                </c:pt>
                <c:pt idx="1">
                  <c:v>665</c:v>
                </c:pt>
                <c:pt idx="2">
                  <c:v>690</c:v>
                </c:pt>
                <c:pt idx="3">
                  <c:v>708</c:v>
                </c:pt>
                <c:pt idx="4">
                  <c:v>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C9-44A5-8194-00E0164EFA58}"/>
            </c:ext>
          </c:extLst>
        </c:ser>
        <c:ser>
          <c:idx val="2"/>
          <c:order val="2"/>
          <c:tx>
            <c:strRef>
              <c:f>'Table 10.52'!$S$11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10.52'!$U$11:$Y$11</c:f>
              <c:numCache>
                <c:formatCode>#,##0</c:formatCode>
                <c:ptCount val="5"/>
                <c:pt idx="0">
                  <c:v>741</c:v>
                </c:pt>
                <c:pt idx="1">
                  <c:v>778</c:v>
                </c:pt>
                <c:pt idx="2">
                  <c:v>766</c:v>
                </c:pt>
                <c:pt idx="3">
                  <c:v>777</c:v>
                </c:pt>
                <c:pt idx="4">
                  <c:v>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C9-44A5-8194-00E0164EFA58}"/>
            </c:ext>
          </c:extLst>
        </c:ser>
        <c:ser>
          <c:idx val="3"/>
          <c:order val="3"/>
          <c:tx>
            <c:strRef>
              <c:f>'Table 10.52'!$S$12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10.52'!$U$12:$Y$12</c:f>
              <c:numCache>
                <c:formatCode>#,##0</c:formatCode>
                <c:ptCount val="5"/>
                <c:pt idx="0">
                  <c:v>246</c:v>
                </c:pt>
                <c:pt idx="1">
                  <c:v>251</c:v>
                </c:pt>
                <c:pt idx="2">
                  <c:v>295</c:v>
                </c:pt>
                <c:pt idx="3">
                  <c:v>275</c:v>
                </c:pt>
                <c:pt idx="4">
                  <c:v>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C9-44A5-8194-00E0164EF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10.52'!$AA$15:$AA$33</c:f>
              <c:numCache>
                <c:formatCode>0.0%</c:formatCode>
                <c:ptCount val="19"/>
                <c:pt idx="0">
                  <c:v>0.16609294320137694</c:v>
                </c:pt>
                <c:pt idx="1">
                  <c:v>0</c:v>
                </c:pt>
                <c:pt idx="2">
                  <c:v>2.323580034423408E-2</c:v>
                </c:pt>
                <c:pt idx="3">
                  <c:v>0</c:v>
                </c:pt>
                <c:pt idx="4">
                  <c:v>6.9707401032702232E-2</c:v>
                </c:pt>
                <c:pt idx="5">
                  <c:v>4.1308089500860588E-2</c:v>
                </c:pt>
                <c:pt idx="6">
                  <c:v>6.2822719449225475E-2</c:v>
                </c:pt>
                <c:pt idx="7">
                  <c:v>0.18846815834767641</c:v>
                </c:pt>
                <c:pt idx="8">
                  <c:v>2.8399311531841654E-2</c:v>
                </c:pt>
                <c:pt idx="9">
                  <c:v>0</c:v>
                </c:pt>
                <c:pt idx="10">
                  <c:v>1.8932874354561102E-2</c:v>
                </c:pt>
                <c:pt idx="11">
                  <c:v>1.4629948364888123E-2</c:v>
                </c:pt>
                <c:pt idx="12">
                  <c:v>1.8932874354561102E-2</c:v>
                </c:pt>
                <c:pt idx="13">
                  <c:v>2.0654044750430294E-2</c:v>
                </c:pt>
                <c:pt idx="14">
                  <c:v>3.9586919104991396E-2</c:v>
                </c:pt>
                <c:pt idx="15">
                  <c:v>3.3562822719449228E-2</c:v>
                </c:pt>
                <c:pt idx="16">
                  <c:v>3.5283993115318414E-2</c:v>
                </c:pt>
                <c:pt idx="17">
                  <c:v>0</c:v>
                </c:pt>
                <c:pt idx="18">
                  <c:v>2.0654044750430294E-2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90-4FBA-A0F3-E0BA11E1C44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90-4FBA-A0F3-E0BA11E1C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10.52'!$Y$44:$Y$60</c:f>
              <c:numCache>
                <c:formatCode>#,##0</c:formatCode>
                <c:ptCount val="17"/>
                <c:pt idx="0">
                  <c:v>3</c:v>
                </c:pt>
                <c:pt idx="1">
                  <c:v>11</c:v>
                </c:pt>
                <c:pt idx="2">
                  <c:v>33</c:v>
                </c:pt>
                <c:pt idx="3">
                  <c:v>49</c:v>
                </c:pt>
                <c:pt idx="4">
                  <c:v>46</c:v>
                </c:pt>
                <c:pt idx="5">
                  <c:v>54</c:v>
                </c:pt>
                <c:pt idx="6">
                  <c:v>28</c:v>
                </c:pt>
                <c:pt idx="7">
                  <c:v>44</c:v>
                </c:pt>
                <c:pt idx="8">
                  <c:v>58</c:v>
                </c:pt>
                <c:pt idx="9">
                  <c:v>63</c:v>
                </c:pt>
                <c:pt idx="10">
                  <c:v>57</c:v>
                </c:pt>
                <c:pt idx="11">
                  <c:v>64</c:v>
                </c:pt>
                <c:pt idx="12">
                  <c:v>29</c:v>
                </c:pt>
                <c:pt idx="13">
                  <c:v>16</c:v>
                </c:pt>
                <c:pt idx="14">
                  <c:v>10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6-4234-A867-9E221227CE4F}"/>
            </c:ext>
          </c:extLst>
        </c:ser>
        <c:ser>
          <c:idx val="1"/>
          <c:order val="1"/>
          <c:tx>
            <c:strRef>
              <c:f>'Table 10.52'!$S$62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10.52'!$Y$63:$Y$79</c:f>
              <c:numCache>
                <c:formatCode>#,##0</c:formatCode>
                <c:ptCount val="17"/>
                <c:pt idx="0">
                  <c:v>5</c:v>
                </c:pt>
                <c:pt idx="1">
                  <c:v>12</c:v>
                </c:pt>
                <c:pt idx="2">
                  <c:v>39</c:v>
                </c:pt>
                <c:pt idx="3">
                  <c:v>61</c:v>
                </c:pt>
                <c:pt idx="4">
                  <c:v>44</c:v>
                </c:pt>
                <c:pt idx="5">
                  <c:v>61</c:v>
                </c:pt>
                <c:pt idx="6">
                  <c:v>40</c:v>
                </c:pt>
                <c:pt idx="7">
                  <c:v>54</c:v>
                </c:pt>
                <c:pt idx="8">
                  <c:v>46</c:v>
                </c:pt>
                <c:pt idx="9">
                  <c:v>60</c:v>
                </c:pt>
                <c:pt idx="10">
                  <c:v>58</c:v>
                </c:pt>
                <c:pt idx="11">
                  <c:v>50</c:v>
                </c:pt>
                <c:pt idx="12">
                  <c:v>39</c:v>
                </c:pt>
                <c:pt idx="13">
                  <c:v>13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76-4234-A867-9E221227C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10.52'!$Y$83:$Y$90</c:f>
              <c:numCache>
                <c:formatCode>#,##0</c:formatCode>
                <c:ptCount val="8"/>
                <c:pt idx="0">
                  <c:v>45</c:v>
                </c:pt>
                <c:pt idx="1">
                  <c:v>18</c:v>
                </c:pt>
                <c:pt idx="2">
                  <c:v>58</c:v>
                </c:pt>
                <c:pt idx="3">
                  <c:v>17</c:v>
                </c:pt>
                <c:pt idx="4">
                  <c:v>8</c:v>
                </c:pt>
                <c:pt idx="5">
                  <c:v>16</c:v>
                </c:pt>
                <c:pt idx="6">
                  <c:v>22</c:v>
                </c:pt>
                <c:pt idx="7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CE-44F4-9BFB-F34F175DE2A9}"/>
            </c:ext>
          </c:extLst>
        </c:ser>
        <c:ser>
          <c:idx val="1"/>
          <c:order val="1"/>
          <c:tx>
            <c:strRef>
              <c:f>'Table 10.52'!$S$92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10.52'!$Y$93:$Y$100</c:f>
              <c:numCache>
                <c:formatCode>#,##0</c:formatCode>
                <c:ptCount val="8"/>
                <c:pt idx="0">
                  <c:v>27</c:v>
                </c:pt>
                <c:pt idx="1">
                  <c:v>43</c:v>
                </c:pt>
                <c:pt idx="2">
                  <c:v>7</c:v>
                </c:pt>
                <c:pt idx="3">
                  <c:v>60</c:v>
                </c:pt>
                <c:pt idx="4">
                  <c:v>54</c:v>
                </c:pt>
                <c:pt idx="5">
                  <c:v>40</c:v>
                </c:pt>
                <c:pt idx="6">
                  <c:v>6</c:v>
                </c:pt>
                <c:pt idx="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CE-44F4-9BFB-F34F175DE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10.52'!$U$8:$Y$8</c:f>
              <c:numCache>
                <c:formatCode>General</c:formatCode>
                <c:ptCount val="5"/>
                <c:pt idx="0">
                  <c:v>21200</c:v>
                </c:pt>
                <c:pt idx="1">
                  <c:v>20286.740000000002</c:v>
                </c:pt>
                <c:pt idx="2">
                  <c:v>24570.94</c:v>
                </c:pt>
                <c:pt idx="3">
                  <c:v>26000</c:v>
                </c:pt>
                <c:pt idx="4">
                  <c:v>26694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7-4E2A-8FAD-7C2D32B21C6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7-4E2A-8FAD-7C2D32B21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10.52'!$T$4:$Y$4</c:f>
              <c:numCache>
                <c:formatCode>#,##0</c:formatCode>
                <c:ptCount val="6"/>
                <c:pt idx="0">
                  <c:v>892</c:v>
                </c:pt>
                <c:pt idx="1">
                  <c:v>985</c:v>
                </c:pt>
                <c:pt idx="2">
                  <c:v>1032</c:v>
                </c:pt>
                <c:pt idx="3">
                  <c:v>1060</c:v>
                </c:pt>
                <c:pt idx="4">
                  <c:v>1051</c:v>
                </c:pt>
                <c:pt idx="5">
                  <c:v>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3C-423F-B7E3-5E165AC258EA}"/>
            </c:ext>
          </c:extLst>
        </c:ser>
        <c:ser>
          <c:idx val="1"/>
          <c:order val="1"/>
          <c:tx>
            <c:strRef>
              <c:f>'Table 10.52'!$S$7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10.52'!$T$7:$Y$7</c:f>
              <c:numCache>
                <c:formatCode>#,##0</c:formatCode>
                <c:ptCount val="6"/>
                <c:pt idx="0">
                  <c:v>599</c:v>
                </c:pt>
                <c:pt idx="1">
                  <c:v>647</c:v>
                </c:pt>
                <c:pt idx="2">
                  <c:v>665</c:v>
                </c:pt>
                <c:pt idx="3">
                  <c:v>690</c:v>
                </c:pt>
                <c:pt idx="4">
                  <c:v>708</c:v>
                </c:pt>
                <c:pt idx="5">
                  <c:v>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3C-423F-B7E3-5E165AC258EA}"/>
            </c:ext>
          </c:extLst>
        </c:ser>
        <c:ser>
          <c:idx val="2"/>
          <c:order val="2"/>
          <c:tx>
            <c:strRef>
              <c:f>'Table 10.52'!$S$11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10.52'!$T$11:$Y$11</c:f>
              <c:numCache>
                <c:formatCode>#,##0</c:formatCode>
                <c:ptCount val="6"/>
                <c:pt idx="0">
                  <c:v>672</c:v>
                </c:pt>
                <c:pt idx="1">
                  <c:v>741</c:v>
                </c:pt>
                <c:pt idx="2">
                  <c:v>778</c:v>
                </c:pt>
                <c:pt idx="3">
                  <c:v>766</c:v>
                </c:pt>
                <c:pt idx="4">
                  <c:v>777</c:v>
                </c:pt>
                <c:pt idx="5">
                  <c:v>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3C-423F-B7E3-5E165AC258EA}"/>
            </c:ext>
          </c:extLst>
        </c:ser>
        <c:ser>
          <c:idx val="3"/>
          <c:order val="3"/>
          <c:tx>
            <c:strRef>
              <c:f>'Table 10.52'!$S$12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10.52'!$T$12:$Y$12</c:f>
              <c:numCache>
                <c:formatCode>#,##0</c:formatCode>
                <c:ptCount val="6"/>
                <c:pt idx="0">
                  <c:v>222</c:v>
                </c:pt>
                <c:pt idx="1">
                  <c:v>246</c:v>
                </c:pt>
                <c:pt idx="2">
                  <c:v>251</c:v>
                </c:pt>
                <c:pt idx="3">
                  <c:v>295</c:v>
                </c:pt>
                <c:pt idx="4">
                  <c:v>275</c:v>
                </c:pt>
                <c:pt idx="5">
                  <c:v>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3C-423F-B7E3-5E165AC25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10.52'!$AA$15:$AA$33</c:f>
              <c:numCache>
                <c:formatCode>0.0%</c:formatCode>
                <c:ptCount val="19"/>
                <c:pt idx="0">
                  <c:v>0.16609294320137694</c:v>
                </c:pt>
                <c:pt idx="1">
                  <c:v>0</c:v>
                </c:pt>
                <c:pt idx="2">
                  <c:v>2.323580034423408E-2</c:v>
                </c:pt>
                <c:pt idx="3">
                  <c:v>0</c:v>
                </c:pt>
                <c:pt idx="4">
                  <c:v>6.9707401032702232E-2</c:v>
                </c:pt>
                <c:pt idx="5">
                  <c:v>4.1308089500860588E-2</c:v>
                </c:pt>
                <c:pt idx="6">
                  <c:v>6.2822719449225475E-2</c:v>
                </c:pt>
                <c:pt idx="7">
                  <c:v>0.18846815834767641</c:v>
                </c:pt>
                <c:pt idx="8">
                  <c:v>2.8399311531841654E-2</c:v>
                </c:pt>
                <c:pt idx="9">
                  <c:v>0</c:v>
                </c:pt>
                <c:pt idx="10">
                  <c:v>1.8932874354561102E-2</c:v>
                </c:pt>
                <c:pt idx="11">
                  <c:v>1.4629948364888123E-2</c:v>
                </c:pt>
                <c:pt idx="12">
                  <c:v>1.8932874354561102E-2</c:v>
                </c:pt>
                <c:pt idx="13">
                  <c:v>2.0654044750430294E-2</c:v>
                </c:pt>
                <c:pt idx="14">
                  <c:v>3.9586919104991396E-2</c:v>
                </c:pt>
                <c:pt idx="15">
                  <c:v>3.3562822719449228E-2</c:v>
                </c:pt>
                <c:pt idx="16">
                  <c:v>3.5283993115318414E-2</c:v>
                </c:pt>
                <c:pt idx="17">
                  <c:v>0</c:v>
                </c:pt>
                <c:pt idx="18">
                  <c:v>2.0654044750430294E-2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B1-4D6F-9542-353645D485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B1-4D6F-9542-353645D48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10.52'!$Y$44:$Y$60</c:f>
              <c:numCache>
                <c:formatCode>#,##0</c:formatCode>
                <c:ptCount val="17"/>
                <c:pt idx="0">
                  <c:v>3</c:v>
                </c:pt>
                <c:pt idx="1">
                  <c:v>11</c:v>
                </c:pt>
                <c:pt idx="2">
                  <c:v>33</c:v>
                </c:pt>
                <c:pt idx="3">
                  <c:v>49</c:v>
                </c:pt>
                <c:pt idx="4">
                  <c:v>46</c:v>
                </c:pt>
                <c:pt idx="5">
                  <c:v>54</c:v>
                </c:pt>
                <c:pt idx="6">
                  <c:v>28</c:v>
                </c:pt>
                <c:pt idx="7">
                  <c:v>44</c:v>
                </c:pt>
                <c:pt idx="8">
                  <c:v>58</c:v>
                </c:pt>
                <c:pt idx="9">
                  <c:v>63</c:v>
                </c:pt>
                <c:pt idx="10">
                  <c:v>57</c:v>
                </c:pt>
                <c:pt idx="11">
                  <c:v>64</c:v>
                </c:pt>
                <c:pt idx="12">
                  <c:v>29</c:v>
                </c:pt>
                <c:pt idx="13">
                  <c:v>16</c:v>
                </c:pt>
                <c:pt idx="14">
                  <c:v>10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C1-4F5E-93BF-17F45C085D00}"/>
            </c:ext>
          </c:extLst>
        </c:ser>
        <c:ser>
          <c:idx val="1"/>
          <c:order val="1"/>
          <c:tx>
            <c:strRef>
              <c:f>'Table 10.52'!$S$62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10.52'!$Y$63:$Y$79</c:f>
              <c:numCache>
                <c:formatCode>#,##0</c:formatCode>
                <c:ptCount val="17"/>
                <c:pt idx="0">
                  <c:v>5</c:v>
                </c:pt>
                <c:pt idx="1">
                  <c:v>12</c:v>
                </c:pt>
                <c:pt idx="2">
                  <c:v>39</c:v>
                </c:pt>
                <c:pt idx="3">
                  <c:v>61</c:v>
                </c:pt>
                <c:pt idx="4">
                  <c:v>44</c:v>
                </c:pt>
                <c:pt idx="5">
                  <c:v>61</c:v>
                </c:pt>
                <c:pt idx="6">
                  <c:v>40</c:v>
                </c:pt>
                <c:pt idx="7">
                  <c:v>54</c:v>
                </c:pt>
                <c:pt idx="8">
                  <c:v>46</c:v>
                </c:pt>
                <c:pt idx="9">
                  <c:v>60</c:v>
                </c:pt>
                <c:pt idx="10">
                  <c:v>58</c:v>
                </c:pt>
                <c:pt idx="11">
                  <c:v>50</c:v>
                </c:pt>
                <c:pt idx="12">
                  <c:v>39</c:v>
                </c:pt>
                <c:pt idx="13">
                  <c:v>13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C1-4F5E-93BF-17F45C085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10.52'!$Y$83:$Y$90</c:f>
              <c:numCache>
                <c:formatCode>#,##0</c:formatCode>
                <c:ptCount val="8"/>
                <c:pt idx="0">
                  <c:v>45</c:v>
                </c:pt>
                <c:pt idx="1">
                  <c:v>18</c:v>
                </c:pt>
                <c:pt idx="2">
                  <c:v>58</c:v>
                </c:pt>
                <c:pt idx="3">
                  <c:v>17</c:v>
                </c:pt>
                <c:pt idx="4">
                  <c:v>8</c:v>
                </c:pt>
                <c:pt idx="5">
                  <c:v>16</c:v>
                </c:pt>
                <c:pt idx="6">
                  <c:v>22</c:v>
                </c:pt>
                <c:pt idx="7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C-4A1E-B605-DFA370E2C960}"/>
            </c:ext>
          </c:extLst>
        </c:ser>
        <c:ser>
          <c:idx val="1"/>
          <c:order val="1"/>
          <c:tx>
            <c:strRef>
              <c:f>'Table 10.52'!$S$92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10.52'!$Y$93:$Y$100</c:f>
              <c:numCache>
                <c:formatCode>#,##0</c:formatCode>
                <c:ptCount val="8"/>
                <c:pt idx="0">
                  <c:v>27</c:v>
                </c:pt>
                <c:pt idx="1">
                  <c:v>43</c:v>
                </c:pt>
                <c:pt idx="2">
                  <c:v>7</c:v>
                </c:pt>
                <c:pt idx="3">
                  <c:v>60</c:v>
                </c:pt>
                <c:pt idx="4">
                  <c:v>54</c:v>
                </c:pt>
                <c:pt idx="5">
                  <c:v>40</c:v>
                </c:pt>
                <c:pt idx="6">
                  <c:v>6</c:v>
                </c:pt>
                <c:pt idx="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C-4A1E-B605-DFA370E2C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10.6'!$AA$15:$AA$33</c:f>
              <c:numCache>
                <c:formatCode>0.0%</c:formatCode>
                <c:ptCount val="19"/>
                <c:pt idx="0">
                  <c:v>6.3923910639239107E-2</c:v>
                </c:pt>
                <c:pt idx="1">
                  <c:v>8.1840300818403003E-3</c:v>
                </c:pt>
                <c:pt idx="2">
                  <c:v>0.16954213669542137</c:v>
                </c:pt>
                <c:pt idx="3">
                  <c:v>5.9721300597213008E-3</c:v>
                </c:pt>
                <c:pt idx="4">
                  <c:v>5.2256138022561377E-2</c:v>
                </c:pt>
                <c:pt idx="5">
                  <c:v>2.9086485290864852E-2</c:v>
                </c:pt>
                <c:pt idx="6">
                  <c:v>8.2890953328909528E-2</c:v>
                </c:pt>
                <c:pt idx="7">
                  <c:v>6.2430878124308781E-2</c:v>
                </c:pt>
                <c:pt idx="8">
                  <c:v>3.2846715328467155E-2</c:v>
                </c:pt>
                <c:pt idx="9">
                  <c:v>6.3039150630391505E-3</c:v>
                </c:pt>
                <c:pt idx="10">
                  <c:v>2.0570670205706701E-2</c:v>
                </c:pt>
                <c:pt idx="11">
                  <c:v>1.1723070117230701E-2</c:v>
                </c:pt>
                <c:pt idx="12">
                  <c:v>3.5611590356115906E-2</c:v>
                </c:pt>
                <c:pt idx="13">
                  <c:v>7.3490378234903786E-2</c:v>
                </c:pt>
                <c:pt idx="14">
                  <c:v>4.374032293740323E-2</c:v>
                </c:pt>
                <c:pt idx="15">
                  <c:v>7.8135368281353687E-2</c:v>
                </c:pt>
                <c:pt idx="16">
                  <c:v>7.5868170758681713E-2</c:v>
                </c:pt>
                <c:pt idx="17">
                  <c:v>1.1612475116124751E-2</c:v>
                </c:pt>
                <c:pt idx="18">
                  <c:v>2.6763990267639901E-2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C-4BD6-AE82-23811C274D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C-4BD6-AE82-23811C274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10.52'!$T$8:$Y$8</c:f>
              <c:numCache>
                <c:formatCode>General</c:formatCode>
                <c:ptCount val="6"/>
                <c:pt idx="0">
                  <c:v>22310</c:v>
                </c:pt>
                <c:pt idx="1">
                  <c:v>21200</c:v>
                </c:pt>
                <c:pt idx="2">
                  <c:v>20286.740000000002</c:v>
                </c:pt>
                <c:pt idx="3">
                  <c:v>24570.94</c:v>
                </c:pt>
                <c:pt idx="4">
                  <c:v>26000</c:v>
                </c:pt>
                <c:pt idx="5">
                  <c:v>26694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C0-454D-A980-76488D296BC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C0-454D-A980-76488D296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10.53'!$U$4:$Y$4</c:f>
              <c:numCache>
                <c:formatCode>#,##0</c:formatCode>
                <c:ptCount val="5"/>
                <c:pt idx="0">
                  <c:v>3573</c:v>
                </c:pt>
                <c:pt idx="1">
                  <c:v>3690</c:v>
                </c:pt>
                <c:pt idx="2">
                  <c:v>3391</c:v>
                </c:pt>
                <c:pt idx="3">
                  <c:v>3403</c:v>
                </c:pt>
                <c:pt idx="4">
                  <c:v>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C-4D55-BEF6-6AD35B958014}"/>
            </c:ext>
          </c:extLst>
        </c:ser>
        <c:ser>
          <c:idx val="1"/>
          <c:order val="1"/>
          <c:tx>
            <c:strRef>
              <c:f>'Table 10.53'!$S$7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10.53'!$U$7:$Y$7</c:f>
              <c:numCache>
                <c:formatCode>#,##0</c:formatCode>
                <c:ptCount val="5"/>
                <c:pt idx="0">
                  <c:v>2654</c:v>
                </c:pt>
                <c:pt idx="1">
                  <c:v>2657</c:v>
                </c:pt>
                <c:pt idx="2">
                  <c:v>2515</c:v>
                </c:pt>
                <c:pt idx="3">
                  <c:v>2394</c:v>
                </c:pt>
                <c:pt idx="4">
                  <c:v>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C-4D55-BEF6-6AD35B958014}"/>
            </c:ext>
          </c:extLst>
        </c:ser>
        <c:ser>
          <c:idx val="2"/>
          <c:order val="2"/>
          <c:tx>
            <c:strRef>
              <c:f>'Table 10.53'!$S$11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10.53'!$U$11:$Y$11</c:f>
              <c:numCache>
                <c:formatCode>#,##0</c:formatCode>
                <c:ptCount val="5"/>
                <c:pt idx="0">
                  <c:v>3449</c:v>
                </c:pt>
                <c:pt idx="1">
                  <c:v>3572</c:v>
                </c:pt>
                <c:pt idx="2">
                  <c:v>3276</c:v>
                </c:pt>
                <c:pt idx="3">
                  <c:v>3281</c:v>
                </c:pt>
                <c:pt idx="4">
                  <c:v>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1C-4D55-BEF6-6AD35B958014}"/>
            </c:ext>
          </c:extLst>
        </c:ser>
        <c:ser>
          <c:idx val="3"/>
          <c:order val="3"/>
          <c:tx>
            <c:strRef>
              <c:f>'Table 10.53'!$S$12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10.53'!$U$12:$Y$12</c:f>
              <c:numCache>
                <c:formatCode>#,##0</c:formatCode>
                <c:ptCount val="5"/>
                <c:pt idx="0">
                  <c:v>124</c:v>
                </c:pt>
                <c:pt idx="1">
                  <c:v>123</c:v>
                </c:pt>
                <c:pt idx="2">
                  <c:v>120</c:v>
                </c:pt>
                <c:pt idx="3">
                  <c:v>119</c:v>
                </c:pt>
                <c:pt idx="4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1C-4D55-BEF6-6AD35B958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10.53'!$AA$15:$AA$33</c:f>
              <c:numCache>
                <c:formatCode>0.0%</c:formatCode>
                <c:ptCount val="19"/>
                <c:pt idx="0">
                  <c:v>6.4350064350064346E-3</c:v>
                </c:pt>
                <c:pt idx="1">
                  <c:v>0.19279279279279279</c:v>
                </c:pt>
                <c:pt idx="2">
                  <c:v>5.2509652509652512E-2</c:v>
                </c:pt>
                <c:pt idx="3">
                  <c:v>2.8314028314028315E-2</c:v>
                </c:pt>
                <c:pt idx="4">
                  <c:v>0.14543114543114544</c:v>
                </c:pt>
                <c:pt idx="5">
                  <c:v>1.698841698841699E-2</c:v>
                </c:pt>
                <c:pt idx="6">
                  <c:v>5.7142857142857141E-2</c:v>
                </c:pt>
                <c:pt idx="7">
                  <c:v>7.9536679536679533E-2</c:v>
                </c:pt>
                <c:pt idx="8">
                  <c:v>1.8275418275418277E-2</c:v>
                </c:pt>
                <c:pt idx="9">
                  <c:v>3.6036036036036037E-3</c:v>
                </c:pt>
                <c:pt idx="10">
                  <c:v>1.1583011583011582E-2</c:v>
                </c:pt>
                <c:pt idx="11">
                  <c:v>1.9819819819819819E-2</c:v>
                </c:pt>
                <c:pt idx="12">
                  <c:v>2.4195624195624196E-2</c:v>
                </c:pt>
                <c:pt idx="13">
                  <c:v>0.17966537966537965</c:v>
                </c:pt>
                <c:pt idx="14">
                  <c:v>1.2097812097812098E-2</c:v>
                </c:pt>
                <c:pt idx="15">
                  <c:v>5.5083655083655085E-2</c:v>
                </c:pt>
                <c:pt idx="16">
                  <c:v>3.4234234234234232E-2</c:v>
                </c:pt>
                <c:pt idx="17">
                  <c:v>1.287001287001287E-3</c:v>
                </c:pt>
                <c:pt idx="18">
                  <c:v>1.8018018018018018E-2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1-430C-B1B0-6283D3AE85C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1-430C-B1B0-6283D3AE8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10.53'!$Y$44:$Y$60</c:f>
              <c:numCache>
                <c:formatCode>#,##0</c:formatCode>
                <c:ptCount val="17"/>
                <c:pt idx="0">
                  <c:v>3</c:v>
                </c:pt>
                <c:pt idx="1">
                  <c:v>35</c:v>
                </c:pt>
                <c:pt idx="2">
                  <c:v>90</c:v>
                </c:pt>
                <c:pt idx="3">
                  <c:v>230</c:v>
                </c:pt>
                <c:pt idx="4">
                  <c:v>348</c:v>
                </c:pt>
                <c:pt idx="5">
                  <c:v>352</c:v>
                </c:pt>
                <c:pt idx="6">
                  <c:v>315</c:v>
                </c:pt>
                <c:pt idx="7">
                  <c:v>230</c:v>
                </c:pt>
                <c:pt idx="8">
                  <c:v>210</c:v>
                </c:pt>
                <c:pt idx="9">
                  <c:v>151</c:v>
                </c:pt>
                <c:pt idx="10">
                  <c:v>156</c:v>
                </c:pt>
                <c:pt idx="11">
                  <c:v>61</c:v>
                </c:pt>
                <c:pt idx="12">
                  <c:v>26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7-40D8-A505-6BB5E38E1ACD}"/>
            </c:ext>
          </c:extLst>
        </c:ser>
        <c:ser>
          <c:idx val="1"/>
          <c:order val="1"/>
          <c:tx>
            <c:strRef>
              <c:f>'Table 10.53'!$S$62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10.53'!$Y$63:$Y$79</c:f>
              <c:numCache>
                <c:formatCode>#,##0</c:formatCode>
                <c:ptCount val="17"/>
                <c:pt idx="0">
                  <c:v>5</c:v>
                </c:pt>
                <c:pt idx="1">
                  <c:v>39</c:v>
                </c:pt>
                <c:pt idx="2">
                  <c:v>73</c:v>
                </c:pt>
                <c:pt idx="3">
                  <c:v>219</c:v>
                </c:pt>
                <c:pt idx="4">
                  <c:v>255</c:v>
                </c:pt>
                <c:pt idx="5">
                  <c:v>311</c:v>
                </c:pt>
                <c:pt idx="6">
                  <c:v>220</c:v>
                </c:pt>
                <c:pt idx="7">
                  <c:v>161</c:v>
                </c:pt>
                <c:pt idx="8">
                  <c:v>134</c:v>
                </c:pt>
                <c:pt idx="9">
                  <c:v>117</c:v>
                </c:pt>
                <c:pt idx="10">
                  <c:v>93</c:v>
                </c:pt>
                <c:pt idx="11">
                  <c:v>45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7-40D8-A505-6BB5E38E1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10.53'!$Y$83:$Y$90</c:f>
              <c:numCache>
                <c:formatCode>#,##0</c:formatCode>
                <c:ptCount val="8"/>
                <c:pt idx="0">
                  <c:v>100</c:v>
                </c:pt>
                <c:pt idx="1">
                  <c:v>124</c:v>
                </c:pt>
                <c:pt idx="2">
                  <c:v>539</c:v>
                </c:pt>
                <c:pt idx="3">
                  <c:v>27</c:v>
                </c:pt>
                <c:pt idx="4">
                  <c:v>22</c:v>
                </c:pt>
                <c:pt idx="5">
                  <c:v>26</c:v>
                </c:pt>
                <c:pt idx="6">
                  <c:v>366</c:v>
                </c:pt>
                <c:pt idx="7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8-4FE3-A223-D270409661AF}"/>
            </c:ext>
          </c:extLst>
        </c:ser>
        <c:ser>
          <c:idx val="1"/>
          <c:order val="1"/>
          <c:tx>
            <c:strRef>
              <c:f>'Table 10.53'!$S$92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10.53'!$Y$93:$Y$100</c:f>
              <c:numCache>
                <c:formatCode>#,##0</c:formatCode>
                <c:ptCount val="8"/>
                <c:pt idx="0">
                  <c:v>73</c:v>
                </c:pt>
                <c:pt idx="1">
                  <c:v>177</c:v>
                </c:pt>
                <c:pt idx="2">
                  <c:v>93</c:v>
                </c:pt>
                <c:pt idx="3">
                  <c:v>140</c:v>
                </c:pt>
                <c:pt idx="4">
                  <c:v>184</c:v>
                </c:pt>
                <c:pt idx="5">
                  <c:v>107</c:v>
                </c:pt>
                <c:pt idx="6">
                  <c:v>58</c:v>
                </c:pt>
                <c:pt idx="7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38-4FE3-A223-D27040966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10.53'!$U$8:$Y$8</c:f>
              <c:numCache>
                <c:formatCode>General</c:formatCode>
                <c:ptCount val="5"/>
                <c:pt idx="0">
                  <c:v>77333</c:v>
                </c:pt>
                <c:pt idx="1">
                  <c:v>74387</c:v>
                </c:pt>
                <c:pt idx="2">
                  <c:v>78246.37</c:v>
                </c:pt>
                <c:pt idx="3">
                  <c:v>77783.5</c:v>
                </c:pt>
                <c:pt idx="4">
                  <c:v>73293.399999999994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75-461E-8E7E-AAE6858F35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75-461E-8E7E-AAE6858F3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10.53'!$T$4:$Y$4</c:f>
              <c:numCache>
                <c:formatCode>#,##0</c:formatCode>
                <c:ptCount val="6"/>
                <c:pt idx="0">
                  <c:v>4001</c:v>
                </c:pt>
                <c:pt idx="1">
                  <c:v>3573</c:v>
                </c:pt>
                <c:pt idx="2">
                  <c:v>3690</c:v>
                </c:pt>
                <c:pt idx="3">
                  <c:v>3391</c:v>
                </c:pt>
                <c:pt idx="4">
                  <c:v>3403</c:v>
                </c:pt>
                <c:pt idx="5">
                  <c:v>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16-4A81-90C8-C407F2ADBEE2}"/>
            </c:ext>
          </c:extLst>
        </c:ser>
        <c:ser>
          <c:idx val="1"/>
          <c:order val="1"/>
          <c:tx>
            <c:strRef>
              <c:f>'Table 10.53'!$S$7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10.53'!$T$7:$Y$7</c:f>
              <c:numCache>
                <c:formatCode>#,##0</c:formatCode>
                <c:ptCount val="6"/>
                <c:pt idx="0">
                  <c:v>2844</c:v>
                </c:pt>
                <c:pt idx="1">
                  <c:v>2654</c:v>
                </c:pt>
                <c:pt idx="2">
                  <c:v>2657</c:v>
                </c:pt>
                <c:pt idx="3">
                  <c:v>2515</c:v>
                </c:pt>
                <c:pt idx="4">
                  <c:v>2394</c:v>
                </c:pt>
                <c:pt idx="5">
                  <c:v>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16-4A81-90C8-C407F2ADBEE2}"/>
            </c:ext>
          </c:extLst>
        </c:ser>
        <c:ser>
          <c:idx val="2"/>
          <c:order val="2"/>
          <c:tx>
            <c:strRef>
              <c:f>'Table 10.53'!$S$11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10.53'!$T$11:$Y$11</c:f>
              <c:numCache>
                <c:formatCode>#,##0</c:formatCode>
                <c:ptCount val="6"/>
                <c:pt idx="0">
                  <c:v>3853</c:v>
                </c:pt>
                <c:pt idx="1">
                  <c:v>3449</c:v>
                </c:pt>
                <c:pt idx="2">
                  <c:v>3572</c:v>
                </c:pt>
                <c:pt idx="3">
                  <c:v>3276</c:v>
                </c:pt>
                <c:pt idx="4">
                  <c:v>3281</c:v>
                </c:pt>
                <c:pt idx="5">
                  <c:v>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16-4A81-90C8-C407F2ADBEE2}"/>
            </c:ext>
          </c:extLst>
        </c:ser>
        <c:ser>
          <c:idx val="3"/>
          <c:order val="3"/>
          <c:tx>
            <c:strRef>
              <c:f>'Table 10.53'!$S$12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10.53'!$T$12:$Y$12</c:f>
              <c:numCache>
                <c:formatCode>#,##0</c:formatCode>
                <c:ptCount val="6"/>
                <c:pt idx="0">
                  <c:v>150</c:v>
                </c:pt>
                <c:pt idx="1">
                  <c:v>124</c:v>
                </c:pt>
                <c:pt idx="2">
                  <c:v>123</c:v>
                </c:pt>
                <c:pt idx="3">
                  <c:v>120</c:v>
                </c:pt>
                <c:pt idx="4">
                  <c:v>119</c:v>
                </c:pt>
                <c:pt idx="5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16-4A81-90C8-C407F2ADB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10.53'!$AA$15:$AA$33</c:f>
              <c:numCache>
                <c:formatCode>0.0%</c:formatCode>
                <c:ptCount val="19"/>
                <c:pt idx="0">
                  <c:v>6.4350064350064346E-3</c:v>
                </c:pt>
                <c:pt idx="1">
                  <c:v>0.19279279279279279</c:v>
                </c:pt>
                <c:pt idx="2">
                  <c:v>5.2509652509652512E-2</c:v>
                </c:pt>
                <c:pt idx="3">
                  <c:v>2.8314028314028315E-2</c:v>
                </c:pt>
                <c:pt idx="4">
                  <c:v>0.14543114543114544</c:v>
                </c:pt>
                <c:pt idx="5">
                  <c:v>1.698841698841699E-2</c:v>
                </c:pt>
                <c:pt idx="6">
                  <c:v>5.7142857142857141E-2</c:v>
                </c:pt>
                <c:pt idx="7">
                  <c:v>7.9536679536679533E-2</c:v>
                </c:pt>
                <c:pt idx="8">
                  <c:v>1.8275418275418277E-2</c:v>
                </c:pt>
                <c:pt idx="9">
                  <c:v>3.6036036036036037E-3</c:v>
                </c:pt>
                <c:pt idx="10">
                  <c:v>1.1583011583011582E-2</c:v>
                </c:pt>
                <c:pt idx="11">
                  <c:v>1.9819819819819819E-2</c:v>
                </c:pt>
                <c:pt idx="12">
                  <c:v>2.4195624195624196E-2</c:v>
                </c:pt>
                <c:pt idx="13">
                  <c:v>0.17966537966537965</c:v>
                </c:pt>
                <c:pt idx="14">
                  <c:v>1.2097812097812098E-2</c:v>
                </c:pt>
                <c:pt idx="15">
                  <c:v>5.5083655083655085E-2</c:v>
                </c:pt>
                <c:pt idx="16">
                  <c:v>3.4234234234234232E-2</c:v>
                </c:pt>
                <c:pt idx="17">
                  <c:v>1.287001287001287E-3</c:v>
                </c:pt>
                <c:pt idx="18">
                  <c:v>1.8018018018018018E-2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52-4918-A94E-23EFFC5AC11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52-4918-A94E-23EFFC5AC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10.53'!$Y$44:$Y$60</c:f>
              <c:numCache>
                <c:formatCode>#,##0</c:formatCode>
                <c:ptCount val="17"/>
                <c:pt idx="0">
                  <c:v>3</c:v>
                </c:pt>
                <c:pt idx="1">
                  <c:v>35</c:v>
                </c:pt>
                <c:pt idx="2">
                  <c:v>90</c:v>
                </c:pt>
                <c:pt idx="3">
                  <c:v>230</c:v>
                </c:pt>
                <c:pt idx="4">
                  <c:v>348</c:v>
                </c:pt>
                <c:pt idx="5">
                  <c:v>352</c:v>
                </c:pt>
                <c:pt idx="6">
                  <c:v>315</c:v>
                </c:pt>
                <c:pt idx="7">
                  <c:v>230</c:v>
                </c:pt>
                <c:pt idx="8">
                  <c:v>210</c:v>
                </c:pt>
                <c:pt idx="9">
                  <c:v>151</c:v>
                </c:pt>
                <c:pt idx="10">
                  <c:v>156</c:v>
                </c:pt>
                <c:pt idx="11">
                  <c:v>61</c:v>
                </c:pt>
                <c:pt idx="12">
                  <c:v>26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3-43EC-B1B5-85A4364F5F86}"/>
            </c:ext>
          </c:extLst>
        </c:ser>
        <c:ser>
          <c:idx val="1"/>
          <c:order val="1"/>
          <c:tx>
            <c:strRef>
              <c:f>'Table 10.53'!$S$62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10.53'!$Y$63:$Y$79</c:f>
              <c:numCache>
                <c:formatCode>#,##0</c:formatCode>
                <c:ptCount val="17"/>
                <c:pt idx="0">
                  <c:v>5</c:v>
                </c:pt>
                <c:pt idx="1">
                  <c:v>39</c:v>
                </c:pt>
                <c:pt idx="2">
                  <c:v>73</c:v>
                </c:pt>
                <c:pt idx="3">
                  <c:v>219</c:v>
                </c:pt>
                <c:pt idx="4">
                  <c:v>255</c:v>
                </c:pt>
                <c:pt idx="5">
                  <c:v>311</c:v>
                </c:pt>
                <c:pt idx="6">
                  <c:v>220</c:v>
                </c:pt>
                <c:pt idx="7">
                  <c:v>161</c:v>
                </c:pt>
                <c:pt idx="8">
                  <c:v>134</c:v>
                </c:pt>
                <c:pt idx="9">
                  <c:v>117</c:v>
                </c:pt>
                <c:pt idx="10">
                  <c:v>93</c:v>
                </c:pt>
                <c:pt idx="11">
                  <c:v>45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3-43EC-B1B5-85A4364F5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10.53'!$Y$83:$Y$90</c:f>
              <c:numCache>
                <c:formatCode>#,##0</c:formatCode>
                <c:ptCount val="8"/>
                <c:pt idx="0">
                  <c:v>100</c:v>
                </c:pt>
                <c:pt idx="1">
                  <c:v>124</c:v>
                </c:pt>
                <c:pt idx="2">
                  <c:v>539</c:v>
                </c:pt>
                <c:pt idx="3">
                  <c:v>27</c:v>
                </c:pt>
                <c:pt idx="4">
                  <c:v>22</c:v>
                </c:pt>
                <c:pt idx="5">
                  <c:v>26</c:v>
                </c:pt>
                <c:pt idx="6">
                  <c:v>366</c:v>
                </c:pt>
                <c:pt idx="7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3-427B-BDFC-9BABA12CD097}"/>
            </c:ext>
          </c:extLst>
        </c:ser>
        <c:ser>
          <c:idx val="1"/>
          <c:order val="1"/>
          <c:tx>
            <c:strRef>
              <c:f>'Table 10.53'!$S$92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10.53'!$Y$93:$Y$100</c:f>
              <c:numCache>
                <c:formatCode>#,##0</c:formatCode>
                <c:ptCount val="8"/>
                <c:pt idx="0">
                  <c:v>73</c:v>
                </c:pt>
                <c:pt idx="1">
                  <c:v>177</c:v>
                </c:pt>
                <c:pt idx="2">
                  <c:v>93</c:v>
                </c:pt>
                <c:pt idx="3">
                  <c:v>140</c:v>
                </c:pt>
                <c:pt idx="4">
                  <c:v>184</c:v>
                </c:pt>
                <c:pt idx="5">
                  <c:v>107</c:v>
                </c:pt>
                <c:pt idx="6">
                  <c:v>58</c:v>
                </c:pt>
                <c:pt idx="7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3-427B-BDFC-9BABA12CD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10.6'!$Y$44:$Y$60</c:f>
              <c:numCache>
                <c:formatCode>#,##0</c:formatCode>
                <c:ptCount val="17"/>
                <c:pt idx="0">
                  <c:v>10</c:v>
                </c:pt>
                <c:pt idx="1">
                  <c:v>169</c:v>
                </c:pt>
                <c:pt idx="2">
                  <c:v>606</c:v>
                </c:pt>
                <c:pt idx="3">
                  <c:v>768</c:v>
                </c:pt>
                <c:pt idx="4">
                  <c:v>907</c:v>
                </c:pt>
                <c:pt idx="5">
                  <c:v>844</c:v>
                </c:pt>
                <c:pt idx="6">
                  <c:v>836</c:v>
                </c:pt>
                <c:pt idx="7">
                  <c:v>922</c:v>
                </c:pt>
                <c:pt idx="8">
                  <c:v>1008</c:v>
                </c:pt>
                <c:pt idx="9">
                  <c:v>925</c:v>
                </c:pt>
                <c:pt idx="10">
                  <c:v>930</c:v>
                </c:pt>
                <c:pt idx="11">
                  <c:v>787</c:v>
                </c:pt>
                <c:pt idx="12">
                  <c:v>433</c:v>
                </c:pt>
                <c:pt idx="13">
                  <c:v>183</c:v>
                </c:pt>
                <c:pt idx="14">
                  <c:v>69</c:v>
                </c:pt>
                <c:pt idx="15">
                  <c:v>38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1-419E-A66A-89B524923EF0}"/>
            </c:ext>
          </c:extLst>
        </c:ser>
        <c:ser>
          <c:idx val="1"/>
          <c:order val="1"/>
          <c:tx>
            <c:strRef>
              <c:f>'Table 10.6'!$S$62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10.6'!$Y$63:$Y$79</c:f>
              <c:numCache>
                <c:formatCode>#,##0</c:formatCode>
                <c:ptCount val="17"/>
                <c:pt idx="0">
                  <c:v>11</c:v>
                </c:pt>
                <c:pt idx="1">
                  <c:v>227</c:v>
                </c:pt>
                <c:pt idx="2">
                  <c:v>579</c:v>
                </c:pt>
                <c:pt idx="3">
                  <c:v>695</c:v>
                </c:pt>
                <c:pt idx="4">
                  <c:v>720</c:v>
                </c:pt>
                <c:pt idx="5">
                  <c:v>814</c:v>
                </c:pt>
                <c:pt idx="6">
                  <c:v>765</c:v>
                </c:pt>
                <c:pt idx="7">
                  <c:v>933</c:v>
                </c:pt>
                <c:pt idx="8">
                  <c:v>1016</c:v>
                </c:pt>
                <c:pt idx="9">
                  <c:v>894</c:v>
                </c:pt>
                <c:pt idx="10">
                  <c:v>908</c:v>
                </c:pt>
                <c:pt idx="11">
                  <c:v>600</c:v>
                </c:pt>
                <c:pt idx="12">
                  <c:v>274</c:v>
                </c:pt>
                <c:pt idx="13">
                  <c:v>102</c:v>
                </c:pt>
                <c:pt idx="14">
                  <c:v>51</c:v>
                </c:pt>
                <c:pt idx="15">
                  <c:v>22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1-419E-A66A-89B524923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10.53'!$T$8:$Y$8</c:f>
              <c:numCache>
                <c:formatCode>General</c:formatCode>
                <c:ptCount val="6"/>
                <c:pt idx="0">
                  <c:v>75353</c:v>
                </c:pt>
                <c:pt idx="1">
                  <c:v>77333</c:v>
                </c:pt>
                <c:pt idx="2">
                  <c:v>74387</c:v>
                </c:pt>
                <c:pt idx="3">
                  <c:v>78246.37</c:v>
                </c:pt>
                <c:pt idx="4">
                  <c:v>77783.5</c:v>
                </c:pt>
                <c:pt idx="5">
                  <c:v>73293.399999999994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6-418B-A7E8-A3FE17D04D9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E6-418B-A7E8-A3FE17D04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10.54'!$U$4:$Y$4</c:f>
              <c:numCache>
                <c:formatCode>#,##0</c:formatCode>
                <c:ptCount val="5"/>
                <c:pt idx="0">
                  <c:v>92300</c:v>
                </c:pt>
                <c:pt idx="1">
                  <c:v>91610</c:v>
                </c:pt>
                <c:pt idx="2">
                  <c:v>90500</c:v>
                </c:pt>
                <c:pt idx="3">
                  <c:v>89344</c:v>
                </c:pt>
                <c:pt idx="4">
                  <c:v>92798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8-4BF1-B978-26F4951A7DB1}"/>
            </c:ext>
          </c:extLst>
        </c:ser>
        <c:ser>
          <c:idx val="1"/>
          <c:order val="1"/>
          <c:tx>
            <c:strRef>
              <c:f>'Table 10.54'!$S$7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10.54'!$U$7:$Y$7</c:f>
              <c:numCache>
                <c:formatCode>#,##0</c:formatCode>
                <c:ptCount val="5"/>
                <c:pt idx="0">
                  <c:v>68216</c:v>
                </c:pt>
                <c:pt idx="1">
                  <c:v>68385</c:v>
                </c:pt>
                <c:pt idx="2">
                  <c:v>68094</c:v>
                </c:pt>
                <c:pt idx="3">
                  <c:v>67815</c:v>
                </c:pt>
                <c:pt idx="4">
                  <c:v>69065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78-4BF1-B978-26F4951A7DB1}"/>
            </c:ext>
          </c:extLst>
        </c:ser>
        <c:ser>
          <c:idx val="2"/>
          <c:order val="2"/>
          <c:tx>
            <c:strRef>
              <c:f>'Table 10.54'!$S$11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10.54'!$U$11:$Y$11</c:f>
              <c:numCache>
                <c:formatCode>#,##0</c:formatCode>
                <c:ptCount val="5"/>
                <c:pt idx="0">
                  <c:v>84447</c:v>
                </c:pt>
                <c:pt idx="1">
                  <c:v>83725</c:v>
                </c:pt>
                <c:pt idx="2">
                  <c:v>82775</c:v>
                </c:pt>
                <c:pt idx="3">
                  <c:v>81385</c:v>
                </c:pt>
                <c:pt idx="4">
                  <c:v>84627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78-4BF1-B978-26F4951A7DB1}"/>
            </c:ext>
          </c:extLst>
        </c:ser>
        <c:ser>
          <c:idx val="3"/>
          <c:order val="3"/>
          <c:tx>
            <c:strRef>
              <c:f>'Table 10.54'!$S$12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10.54'!$U$12:$Y$12</c:f>
              <c:numCache>
                <c:formatCode>#,##0</c:formatCode>
                <c:ptCount val="5"/>
                <c:pt idx="0">
                  <c:v>7850</c:v>
                </c:pt>
                <c:pt idx="1">
                  <c:v>7886</c:v>
                </c:pt>
                <c:pt idx="2">
                  <c:v>7726</c:v>
                </c:pt>
                <c:pt idx="3">
                  <c:v>7957</c:v>
                </c:pt>
                <c:pt idx="4">
                  <c:v>8171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78-4BF1-B978-26F4951A7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10.54'!$AA$15:$AA$33</c:f>
              <c:numCache>
                <c:formatCode>0.0%</c:formatCode>
                <c:ptCount val="19"/>
                <c:pt idx="0">
                  <c:v>1.4116683549214422E-2</c:v>
                </c:pt>
                <c:pt idx="1">
                  <c:v>3.6854242548330783E-3</c:v>
                </c:pt>
                <c:pt idx="2">
                  <c:v>9.4377033987801465E-2</c:v>
                </c:pt>
                <c:pt idx="3">
                  <c:v>7.8449966594107638E-3</c:v>
                </c:pt>
                <c:pt idx="4">
                  <c:v>5.9882756093881336E-2</c:v>
                </c:pt>
                <c:pt idx="5">
                  <c:v>4.6218668505786764E-2</c:v>
                </c:pt>
                <c:pt idx="6">
                  <c:v>0.10626306601435376</c:v>
                </c:pt>
                <c:pt idx="7">
                  <c:v>6.2113407616543458E-2</c:v>
                </c:pt>
                <c:pt idx="8">
                  <c:v>4.7651889049332957E-2</c:v>
                </c:pt>
                <c:pt idx="9">
                  <c:v>8.4592340352162756E-3</c:v>
                </c:pt>
                <c:pt idx="10">
                  <c:v>2.82549192870536E-2</c:v>
                </c:pt>
                <c:pt idx="11">
                  <c:v>1.2855880514666265E-2</c:v>
                </c:pt>
                <c:pt idx="12">
                  <c:v>4.1153904178969372E-2</c:v>
                </c:pt>
                <c:pt idx="13">
                  <c:v>0.10819198689626931</c:v>
                </c:pt>
                <c:pt idx="14">
                  <c:v>6.3708269574775322E-2</c:v>
                </c:pt>
                <c:pt idx="15">
                  <c:v>5.8040043966464797E-2</c:v>
                </c:pt>
                <c:pt idx="16">
                  <c:v>0.11948533373564085</c:v>
                </c:pt>
                <c:pt idx="17">
                  <c:v>1.2640358628418715E-2</c:v>
                </c:pt>
                <c:pt idx="18">
                  <c:v>3.432186038492209E-2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C0-40A3-9603-C846F025C35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C0-40A3-9603-C846F025C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10.54'!$Y$44:$Y$60</c:f>
              <c:numCache>
                <c:formatCode>#,##0</c:formatCode>
                <c:ptCount val="17"/>
                <c:pt idx="0">
                  <c:v>27</c:v>
                </c:pt>
                <c:pt idx="1">
                  <c:v>654</c:v>
                </c:pt>
                <c:pt idx="2">
                  <c:v>2449</c:v>
                </c:pt>
                <c:pt idx="3">
                  <c:v>5125</c:v>
                </c:pt>
                <c:pt idx="4">
                  <c:v>6572</c:v>
                </c:pt>
                <c:pt idx="5">
                  <c:v>6966</c:v>
                </c:pt>
                <c:pt idx="6">
                  <c:v>6025</c:v>
                </c:pt>
                <c:pt idx="7">
                  <c:v>5204</c:v>
                </c:pt>
                <c:pt idx="8">
                  <c:v>4952</c:v>
                </c:pt>
                <c:pt idx="9">
                  <c:v>4332</c:v>
                </c:pt>
                <c:pt idx="10">
                  <c:v>3672</c:v>
                </c:pt>
                <c:pt idx="11">
                  <c:v>2516</c:v>
                </c:pt>
                <c:pt idx="12">
                  <c:v>1074</c:v>
                </c:pt>
                <c:pt idx="13">
                  <c:v>296</c:v>
                </c:pt>
                <c:pt idx="14">
                  <c:v>111</c:v>
                </c:pt>
                <c:pt idx="15">
                  <c:v>49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B1-4DA3-9E30-60AC869E573A}"/>
            </c:ext>
          </c:extLst>
        </c:ser>
        <c:ser>
          <c:idx val="1"/>
          <c:order val="1"/>
          <c:tx>
            <c:strRef>
              <c:f>'Table 10.54'!$S$62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10.54'!$Y$63:$Y$79</c:f>
              <c:numCache>
                <c:formatCode>#,##0</c:formatCode>
                <c:ptCount val="17"/>
                <c:pt idx="0">
                  <c:v>34</c:v>
                </c:pt>
                <c:pt idx="1">
                  <c:v>818</c:v>
                </c:pt>
                <c:pt idx="2">
                  <c:v>2632</c:v>
                </c:pt>
                <c:pt idx="3">
                  <c:v>4541</c:v>
                </c:pt>
                <c:pt idx="4">
                  <c:v>5569</c:v>
                </c:pt>
                <c:pt idx="5">
                  <c:v>5491</c:v>
                </c:pt>
                <c:pt idx="6">
                  <c:v>4606</c:v>
                </c:pt>
                <c:pt idx="7">
                  <c:v>4125</c:v>
                </c:pt>
                <c:pt idx="8">
                  <c:v>4182</c:v>
                </c:pt>
                <c:pt idx="9">
                  <c:v>3898</c:v>
                </c:pt>
                <c:pt idx="10">
                  <c:v>3369</c:v>
                </c:pt>
                <c:pt idx="11">
                  <c:v>2196</c:v>
                </c:pt>
                <c:pt idx="12">
                  <c:v>867</c:v>
                </c:pt>
                <c:pt idx="13">
                  <c:v>224</c:v>
                </c:pt>
                <c:pt idx="14">
                  <c:v>100</c:v>
                </c:pt>
                <c:pt idx="15">
                  <c:v>53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B1-4DA3-9E30-60AC869E5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10.54'!$Y$83:$Y$90</c:f>
              <c:numCache>
                <c:formatCode>#,##0</c:formatCode>
                <c:ptCount val="8"/>
                <c:pt idx="0">
                  <c:v>3187</c:v>
                </c:pt>
                <c:pt idx="1">
                  <c:v>3290</c:v>
                </c:pt>
                <c:pt idx="2">
                  <c:v>6371</c:v>
                </c:pt>
                <c:pt idx="3">
                  <c:v>2361</c:v>
                </c:pt>
                <c:pt idx="4">
                  <c:v>1953</c:v>
                </c:pt>
                <c:pt idx="5">
                  <c:v>1914</c:v>
                </c:pt>
                <c:pt idx="6">
                  <c:v>4880</c:v>
                </c:pt>
                <c:pt idx="7">
                  <c:v>6266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8E-4261-8933-B655CD40878D}"/>
            </c:ext>
          </c:extLst>
        </c:ser>
        <c:ser>
          <c:idx val="1"/>
          <c:order val="1"/>
          <c:tx>
            <c:strRef>
              <c:f>'Table 10.54'!$S$92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10.54'!$Y$93:$Y$100</c:f>
              <c:numCache>
                <c:formatCode>#,##0</c:formatCode>
                <c:ptCount val="8"/>
                <c:pt idx="0">
                  <c:v>2293</c:v>
                </c:pt>
                <c:pt idx="1">
                  <c:v>4441</c:v>
                </c:pt>
                <c:pt idx="2">
                  <c:v>1052</c:v>
                </c:pt>
                <c:pt idx="3">
                  <c:v>5944</c:v>
                </c:pt>
                <c:pt idx="4">
                  <c:v>5941</c:v>
                </c:pt>
                <c:pt idx="5">
                  <c:v>3566</c:v>
                </c:pt>
                <c:pt idx="6">
                  <c:v>384</c:v>
                </c:pt>
                <c:pt idx="7">
                  <c:v>3421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8E-4261-8933-B655CD408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10.54'!$U$8:$Y$8</c:f>
              <c:numCache>
                <c:formatCode>General</c:formatCode>
                <c:ptCount val="5"/>
                <c:pt idx="0">
                  <c:v>39051</c:v>
                </c:pt>
                <c:pt idx="1">
                  <c:v>40051.96</c:v>
                </c:pt>
                <c:pt idx="2">
                  <c:v>41081.379999999997</c:v>
                </c:pt>
                <c:pt idx="3">
                  <c:v>42641.89</c:v>
                </c:pt>
                <c:pt idx="4">
                  <c:v>42818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4B-4A21-B973-910A3E50BAF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4B-4A21-B973-910A3E50B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10.54'!$T$4:$Y$4</c:f>
              <c:numCache>
                <c:formatCode>#,##0</c:formatCode>
                <c:ptCount val="6"/>
                <c:pt idx="0">
                  <c:v>91774</c:v>
                </c:pt>
                <c:pt idx="1">
                  <c:v>92300</c:v>
                </c:pt>
                <c:pt idx="2">
                  <c:v>91610</c:v>
                </c:pt>
                <c:pt idx="3">
                  <c:v>90500</c:v>
                </c:pt>
                <c:pt idx="4">
                  <c:v>89344</c:v>
                </c:pt>
                <c:pt idx="5">
                  <c:v>92798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F9-4F5F-BE3B-0C65272C9815}"/>
            </c:ext>
          </c:extLst>
        </c:ser>
        <c:ser>
          <c:idx val="1"/>
          <c:order val="1"/>
          <c:tx>
            <c:strRef>
              <c:f>'Table 10.54'!$S$7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10.54'!$T$7:$Y$7</c:f>
              <c:numCache>
                <c:formatCode>#,##0</c:formatCode>
                <c:ptCount val="6"/>
                <c:pt idx="0">
                  <c:v>68246</c:v>
                </c:pt>
                <c:pt idx="1">
                  <c:v>68216</c:v>
                </c:pt>
                <c:pt idx="2">
                  <c:v>68385</c:v>
                </c:pt>
                <c:pt idx="3">
                  <c:v>68094</c:v>
                </c:pt>
                <c:pt idx="4">
                  <c:v>67815</c:v>
                </c:pt>
                <c:pt idx="5">
                  <c:v>69065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F9-4F5F-BE3B-0C65272C9815}"/>
            </c:ext>
          </c:extLst>
        </c:ser>
        <c:ser>
          <c:idx val="2"/>
          <c:order val="2"/>
          <c:tx>
            <c:strRef>
              <c:f>'Table 10.54'!$S$11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10.54'!$T$11:$Y$11</c:f>
              <c:numCache>
                <c:formatCode>#,##0</c:formatCode>
                <c:ptCount val="6"/>
                <c:pt idx="0">
                  <c:v>83619</c:v>
                </c:pt>
                <c:pt idx="1">
                  <c:v>84447</c:v>
                </c:pt>
                <c:pt idx="2">
                  <c:v>83725</c:v>
                </c:pt>
                <c:pt idx="3">
                  <c:v>82775</c:v>
                </c:pt>
                <c:pt idx="4">
                  <c:v>81385</c:v>
                </c:pt>
                <c:pt idx="5">
                  <c:v>84627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F9-4F5F-BE3B-0C65272C9815}"/>
            </c:ext>
          </c:extLst>
        </c:ser>
        <c:ser>
          <c:idx val="3"/>
          <c:order val="3"/>
          <c:tx>
            <c:strRef>
              <c:f>'Table 10.54'!$S$12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10.54'!$T$12:$Y$12</c:f>
              <c:numCache>
                <c:formatCode>#,##0</c:formatCode>
                <c:ptCount val="6"/>
                <c:pt idx="0">
                  <c:v>8152</c:v>
                </c:pt>
                <c:pt idx="1">
                  <c:v>7850</c:v>
                </c:pt>
                <c:pt idx="2">
                  <c:v>7886</c:v>
                </c:pt>
                <c:pt idx="3">
                  <c:v>7726</c:v>
                </c:pt>
                <c:pt idx="4">
                  <c:v>7957</c:v>
                </c:pt>
                <c:pt idx="5">
                  <c:v>8171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F9-4F5F-BE3B-0C65272C9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10.54'!$AA$15:$AA$33</c:f>
              <c:numCache>
                <c:formatCode>0.0%</c:formatCode>
                <c:ptCount val="19"/>
                <c:pt idx="0">
                  <c:v>1.4116683549214422E-2</c:v>
                </c:pt>
                <c:pt idx="1">
                  <c:v>3.6854242548330783E-3</c:v>
                </c:pt>
                <c:pt idx="2">
                  <c:v>9.4377033987801465E-2</c:v>
                </c:pt>
                <c:pt idx="3">
                  <c:v>7.8449966594107638E-3</c:v>
                </c:pt>
                <c:pt idx="4">
                  <c:v>5.9882756093881336E-2</c:v>
                </c:pt>
                <c:pt idx="5">
                  <c:v>4.6218668505786764E-2</c:v>
                </c:pt>
                <c:pt idx="6">
                  <c:v>0.10626306601435376</c:v>
                </c:pt>
                <c:pt idx="7">
                  <c:v>6.2113407616543458E-2</c:v>
                </c:pt>
                <c:pt idx="8">
                  <c:v>4.7651889049332957E-2</c:v>
                </c:pt>
                <c:pt idx="9">
                  <c:v>8.4592340352162756E-3</c:v>
                </c:pt>
                <c:pt idx="10">
                  <c:v>2.82549192870536E-2</c:v>
                </c:pt>
                <c:pt idx="11">
                  <c:v>1.2855880514666265E-2</c:v>
                </c:pt>
                <c:pt idx="12">
                  <c:v>4.1153904178969372E-2</c:v>
                </c:pt>
                <c:pt idx="13">
                  <c:v>0.10819198689626931</c:v>
                </c:pt>
                <c:pt idx="14">
                  <c:v>6.3708269574775322E-2</c:v>
                </c:pt>
                <c:pt idx="15">
                  <c:v>5.8040043966464797E-2</c:v>
                </c:pt>
                <c:pt idx="16">
                  <c:v>0.11948533373564085</c:v>
                </c:pt>
                <c:pt idx="17">
                  <c:v>1.2640358628418715E-2</c:v>
                </c:pt>
                <c:pt idx="18">
                  <c:v>3.432186038492209E-2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29-46A3-8479-3844134AEC4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29-46A3-8479-3844134AE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10.54'!$Y$44:$Y$60</c:f>
              <c:numCache>
                <c:formatCode>#,##0</c:formatCode>
                <c:ptCount val="17"/>
                <c:pt idx="0">
                  <c:v>27</c:v>
                </c:pt>
                <c:pt idx="1">
                  <c:v>654</c:v>
                </c:pt>
                <c:pt idx="2">
                  <c:v>2449</c:v>
                </c:pt>
                <c:pt idx="3">
                  <c:v>5125</c:v>
                </c:pt>
                <c:pt idx="4">
                  <c:v>6572</c:v>
                </c:pt>
                <c:pt idx="5">
                  <c:v>6966</c:v>
                </c:pt>
                <c:pt idx="6">
                  <c:v>6025</c:v>
                </c:pt>
                <c:pt idx="7">
                  <c:v>5204</c:v>
                </c:pt>
                <c:pt idx="8">
                  <c:v>4952</c:v>
                </c:pt>
                <c:pt idx="9">
                  <c:v>4332</c:v>
                </c:pt>
                <c:pt idx="10">
                  <c:v>3672</c:v>
                </c:pt>
                <c:pt idx="11">
                  <c:v>2516</c:v>
                </c:pt>
                <c:pt idx="12">
                  <c:v>1074</c:v>
                </c:pt>
                <c:pt idx="13">
                  <c:v>296</c:v>
                </c:pt>
                <c:pt idx="14">
                  <c:v>111</c:v>
                </c:pt>
                <c:pt idx="15">
                  <c:v>49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90-4C9F-B079-419619DCDC27}"/>
            </c:ext>
          </c:extLst>
        </c:ser>
        <c:ser>
          <c:idx val="1"/>
          <c:order val="1"/>
          <c:tx>
            <c:strRef>
              <c:f>'Table 10.54'!$S$62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10.54'!$Y$63:$Y$79</c:f>
              <c:numCache>
                <c:formatCode>#,##0</c:formatCode>
                <c:ptCount val="17"/>
                <c:pt idx="0">
                  <c:v>34</c:v>
                </c:pt>
                <c:pt idx="1">
                  <c:v>818</c:v>
                </c:pt>
                <c:pt idx="2">
                  <c:v>2632</c:v>
                </c:pt>
                <c:pt idx="3">
                  <c:v>4541</c:v>
                </c:pt>
                <c:pt idx="4">
                  <c:v>5569</c:v>
                </c:pt>
                <c:pt idx="5">
                  <c:v>5491</c:v>
                </c:pt>
                <c:pt idx="6">
                  <c:v>4606</c:v>
                </c:pt>
                <c:pt idx="7">
                  <c:v>4125</c:v>
                </c:pt>
                <c:pt idx="8">
                  <c:v>4182</c:v>
                </c:pt>
                <c:pt idx="9">
                  <c:v>3898</c:v>
                </c:pt>
                <c:pt idx="10">
                  <c:v>3369</c:v>
                </c:pt>
                <c:pt idx="11">
                  <c:v>2196</c:v>
                </c:pt>
                <c:pt idx="12">
                  <c:v>867</c:v>
                </c:pt>
                <c:pt idx="13">
                  <c:v>224</c:v>
                </c:pt>
                <c:pt idx="14">
                  <c:v>100</c:v>
                </c:pt>
                <c:pt idx="15">
                  <c:v>53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90-4C9F-B079-419619DCD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10.54'!$Y$83:$Y$90</c:f>
              <c:numCache>
                <c:formatCode>#,##0</c:formatCode>
                <c:ptCount val="8"/>
                <c:pt idx="0">
                  <c:v>3187</c:v>
                </c:pt>
                <c:pt idx="1">
                  <c:v>3290</c:v>
                </c:pt>
                <c:pt idx="2">
                  <c:v>6371</c:v>
                </c:pt>
                <c:pt idx="3">
                  <c:v>2361</c:v>
                </c:pt>
                <c:pt idx="4">
                  <c:v>1953</c:v>
                </c:pt>
                <c:pt idx="5">
                  <c:v>1914</c:v>
                </c:pt>
                <c:pt idx="6">
                  <c:v>4880</c:v>
                </c:pt>
                <c:pt idx="7">
                  <c:v>6266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D-490A-9CAC-69491D541420}"/>
            </c:ext>
          </c:extLst>
        </c:ser>
        <c:ser>
          <c:idx val="1"/>
          <c:order val="1"/>
          <c:tx>
            <c:strRef>
              <c:f>'Table 10.54'!$S$92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10.54'!$Y$93:$Y$100</c:f>
              <c:numCache>
                <c:formatCode>#,##0</c:formatCode>
                <c:ptCount val="8"/>
                <c:pt idx="0">
                  <c:v>2293</c:v>
                </c:pt>
                <c:pt idx="1">
                  <c:v>4441</c:v>
                </c:pt>
                <c:pt idx="2">
                  <c:v>1052</c:v>
                </c:pt>
                <c:pt idx="3">
                  <c:v>5944</c:v>
                </c:pt>
                <c:pt idx="4">
                  <c:v>5941</c:v>
                </c:pt>
                <c:pt idx="5">
                  <c:v>3566</c:v>
                </c:pt>
                <c:pt idx="6">
                  <c:v>384</c:v>
                </c:pt>
                <c:pt idx="7">
                  <c:v>3421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D-490A-9CAC-69491D541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10.6'!$Y$83:$Y$90</c:f>
              <c:numCache>
                <c:formatCode>#,##0</c:formatCode>
                <c:ptCount val="8"/>
                <c:pt idx="0">
                  <c:v>727</c:v>
                </c:pt>
                <c:pt idx="1">
                  <c:v>691</c:v>
                </c:pt>
                <c:pt idx="2">
                  <c:v>1198</c:v>
                </c:pt>
                <c:pt idx="3">
                  <c:v>260</c:v>
                </c:pt>
                <c:pt idx="4">
                  <c:v>277</c:v>
                </c:pt>
                <c:pt idx="5">
                  <c:v>244</c:v>
                </c:pt>
                <c:pt idx="6">
                  <c:v>681</c:v>
                </c:pt>
                <c:pt idx="7">
                  <c:v>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D-4F08-B0AD-A908EC6F4B0E}"/>
            </c:ext>
          </c:extLst>
        </c:ser>
        <c:ser>
          <c:idx val="1"/>
          <c:order val="1"/>
          <c:tx>
            <c:strRef>
              <c:f>'Table 10.6'!$S$92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10.6'!$Y$93:$Y$100</c:f>
              <c:numCache>
                <c:formatCode>#,##0</c:formatCode>
                <c:ptCount val="8"/>
                <c:pt idx="0">
                  <c:v>472</c:v>
                </c:pt>
                <c:pt idx="1">
                  <c:v>1041</c:v>
                </c:pt>
                <c:pt idx="2">
                  <c:v>249</c:v>
                </c:pt>
                <c:pt idx="3">
                  <c:v>872</c:v>
                </c:pt>
                <c:pt idx="4">
                  <c:v>1036</c:v>
                </c:pt>
                <c:pt idx="5">
                  <c:v>557</c:v>
                </c:pt>
                <c:pt idx="6">
                  <c:v>53</c:v>
                </c:pt>
                <c:pt idx="7">
                  <c:v>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D-4F08-B0AD-A908EC6F4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10.54'!$T$8:$Y$8</c:f>
              <c:numCache>
                <c:formatCode>General</c:formatCode>
                <c:ptCount val="6"/>
                <c:pt idx="0">
                  <c:v>38824.14</c:v>
                </c:pt>
                <c:pt idx="1">
                  <c:v>39051</c:v>
                </c:pt>
                <c:pt idx="2">
                  <c:v>40051.96</c:v>
                </c:pt>
                <c:pt idx="3">
                  <c:v>41081.379999999997</c:v>
                </c:pt>
                <c:pt idx="4">
                  <c:v>42641.89</c:v>
                </c:pt>
                <c:pt idx="5">
                  <c:v>42818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E0-4979-89DB-D44E632988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E0-4979-89DB-D44E63298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10.55'!$U$4:$Y$4</c:f>
              <c:numCache>
                <c:formatCode>#,##0</c:formatCode>
                <c:ptCount val="5"/>
                <c:pt idx="0">
                  <c:v>1452</c:v>
                </c:pt>
                <c:pt idx="1">
                  <c:v>1529</c:v>
                </c:pt>
                <c:pt idx="2">
                  <c:v>1682</c:v>
                </c:pt>
                <c:pt idx="3">
                  <c:v>1538</c:v>
                </c:pt>
                <c:pt idx="4">
                  <c:v>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F3-4036-AA82-06797B60C4D1}"/>
            </c:ext>
          </c:extLst>
        </c:ser>
        <c:ser>
          <c:idx val="1"/>
          <c:order val="1"/>
          <c:tx>
            <c:strRef>
              <c:f>'Table 10.55'!$S$7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10.55'!$U$7:$Y$7</c:f>
              <c:numCache>
                <c:formatCode>#,##0</c:formatCode>
                <c:ptCount val="5"/>
                <c:pt idx="0">
                  <c:v>972</c:v>
                </c:pt>
                <c:pt idx="1">
                  <c:v>1001</c:v>
                </c:pt>
                <c:pt idx="2">
                  <c:v>1069</c:v>
                </c:pt>
                <c:pt idx="3">
                  <c:v>994</c:v>
                </c:pt>
                <c:pt idx="4">
                  <c:v>1076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3-4036-AA82-06797B60C4D1}"/>
            </c:ext>
          </c:extLst>
        </c:ser>
        <c:ser>
          <c:idx val="2"/>
          <c:order val="2"/>
          <c:tx>
            <c:strRef>
              <c:f>'Table 10.55'!$S$11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10.55'!$U$11:$Y$11</c:f>
              <c:numCache>
                <c:formatCode>#,##0</c:formatCode>
                <c:ptCount val="5"/>
                <c:pt idx="0">
                  <c:v>1128</c:v>
                </c:pt>
                <c:pt idx="1">
                  <c:v>1206</c:v>
                </c:pt>
                <c:pt idx="2">
                  <c:v>1312</c:v>
                </c:pt>
                <c:pt idx="3">
                  <c:v>1238</c:v>
                </c:pt>
                <c:pt idx="4">
                  <c:v>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F3-4036-AA82-06797B60C4D1}"/>
            </c:ext>
          </c:extLst>
        </c:ser>
        <c:ser>
          <c:idx val="3"/>
          <c:order val="3"/>
          <c:tx>
            <c:strRef>
              <c:f>'Table 10.55'!$S$12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10.55'!$U$12:$Y$12</c:f>
              <c:numCache>
                <c:formatCode>#,##0</c:formatCode>
                <c:ptCount val="5"/>
                <c:pt idx="0">
                  <c:v>323</c:v>
                </c:pt>
                <c:pt idx="1">
                  <c:v>324</c:v>
                </c:pt>
                <c:pt idx="2">
                  <c:v>372</c:v>
                </c:pt>
                <c:pt idx="3">
                  <c:v>303</c:v>
                </c:pt>
                <c:pt idx="4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F3-4036-AA82-06797B60C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10.55'!$AA$15:$AA$33</c:f>
              <c:numCache>
                <c:formatCode>0.0%</c:formatCode>
                <c:ptCount val="19"/>
                <c:pt idx="0">
                  <c:v>0.29921733895243829</c:v>
                </c:pt>
                <c:pt idx="1">
                  <c:v>0</c:v>
                </c:pt>
                <c:pt idx="2">
                  <c:v>1.9265502709211318E-2</c:v>
                </c:pt>
                <c:pt idx="3">
                  <c:v>3.0102347983142685E-3</c:v>
                </c:pt>
                <c:pt idx="4">
                  <c:v>3.2510535821794098E-2</c:v>
                </c:pt>
                <c:pt idx="5">
                  <c:v>5.5990367248645395E-2</c:v>
                </c:pt>
                <c:pt idx="6">
                  <c:v>4.6357615894039736E-2</c:v>
                </c:pt>
                <c:pt idx="7">
                  <c:v>4.6357615894039736E-2</c:v>
                </c:pt>
                <c:pt idx="8">
                  <c:v>2.4683925346177003E-2</c:v>
                </c:pt>
                <c:pt idx="9">
                  <c:v>0</c:v>
                </c:pt>
                <c:pt idx="10">
                  <c:v>1.2040939193257074E-2</c:v>
                </c:pt>
                <c:pt idx="11">
                  <c:v>3.3112582781456956E-2</c:v>
                </c:pt>
                <c:pt idx="12">
                  <c:v>1.2642986152919929E-2</c:v>
                </c:pt>
                <c:pt idx="13">
                  <c:v>4.4551475015051176E-2</c:v>
                </c:pt>
                <c:pt idx="14">
                  <c:v>4.6959662853702587E-2</c:v>
                </c:pt>
                <c:pt idx="15">
                  <c:v>5.2980132450331126E-2</c:v>
                </c:pt>
                <c:pt idx="16">
                  <c:v>6.2612883804936792E-2</c:v>
                </c:pt>
                <c:pt idx="17">
                  <c:v>2.4081878386514148E-3</c:v>
                </c:pt>
                <c:pt idx="18">
                  <c:v>1.3847080072245636E-2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D-41BF-BDD9-AE9203803FC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D-41BF-BDD9-AE9203803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10.55'!$Y$44:$Y$60</c:f>
              <c:numCache>
                <c:formatCode>#,##0</c:formatCode>
                <c:ptCount val="17"/>
                <c:pt idx="0">
                  <c:v>0</c:v>
                </c:pt>
                <c:pt idx="1">
                  <c:v>19</c:v>
                </c:pt>
                <c:pt idx="2">
                  <c:v>67</c:v>
                </c:pt>
                <c:pt idx="3">
                  <c:v>88</c:v>
                </c:pt>
                <c:pt idx="4">
                  <c:v>114</c:v>
                </c:pt>
                <c:pt idx="5">
                  <c:v>89</c:v>
                </c:pt>
                <c:pt idx="6">
                  <c:v>64</c:v>
                </c:pt>
                <c:pt idx="7">
                  <c:v>66</c:v>
                </c:pt>
                <c:pt idx="8">
                  <c:v>57</c:v>
                </c:pt>
                <c:pt idx="9">
                  <c:v>73</c:v>
                </c:pt>
                <c:pt idx="10">
                  <c:v>66</c:v>
                </c:pt>
                <c:pt idx="11">
                  <c:v>64</c:v>
                </c:pt>
                <c:pt idx="12">
                  <c:v>37</c:v>
                </c:pt>
                <c:pt idx="13">
                  <c:v>12</c:v>
                </c:pt>
                <c:pt idx="14">
                  <c:v>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12-44E7-8AC0-B258F832D894}"/>
            </c:ext>
          </c:extLst>
        </c:ser>
        <c:ser>
          <c:idx val="1"/>
          <c:order val="1"/>
          <c:tx>
            <c:strRef>
              <c:f>'Table 10.55'!$S$62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10.55'!$Y$63:$Y$79</c:f>
              <c:numCache>
                <c:formatCode>#,##0</c:formatCode>
                <c:ptCount val="17"/>
                <c:pt idx="0">
                  <c:v>6</c:v>
                </c:pt>
                <c:pt idx="1">
                  <c:v>31</c:v>
                </c:pt>
                <c:pt idx="2">
                  <c:v>52</c:v>
                </c:pt>
                <c:pt idx="3">
                  <c:v>111</c:v>
                </c:pt>
                <c:pt idx="4">
                  <c:v>95</c:v>
                </c:pt>
                <c:pt idx="5">
                  <c:v>80</c:v>
                </c:pt>
                <c:pt idx="6">
                  <c:v>77</c:v>
                </c:pt>
                <c:pt idx="7">
                  <c:v>60</c:v>
                </c:pt>
                <c:pt idx="8">
                  <c:v>48</c:v>
                </c:pt>
                <c:pt idx="9">
                  <c:v>78</c:v>
                </c:pt>
                <c:pt idx="10">
                  <c:v>81</c:v>
                </c:pt>
                <c:pt idx="11">
                  <c:v>55</c:v>
                </c:pt>
                <c:pt idx="12">
                  <c:v>25</c:v>
                </c:pt>
                <c:pt idx="13">
                  <c:v>18</c:v>
                </c:pt>
                <c:pt idx="14">
                  <c:v>10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12-44E7-8AC0-B258F832D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10.55'!$Y$83:$Y$90</c:f>
              <c:numCache>
                <c:formatCode>#,##0</c:formatCode>
                <c:ptCount val="8"/>
                <c:pt idx="0">
                  <c:v>56</c:v>
                </c:pt>
                <c:pt idx="1">
                  <c:v>21</c:v>
                </c:pt>
                <c:pt idx="2">
                  <c:v>69</c:v>
                </c:pt>
                <c:pt idx="3">
                  <c:v>12</c:v>
                </c:pt>
                <c:pt idx="4">
                  <c:v>10</c:v>
                </c:pt>
                <c:pt idx="5">
                  <c:v>15</c:v>
                </c:pt>
                <c:pt idx="6">
                  <c:v>61</c:v>
                </c:pt>
                <c:pt idx="7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4B-4B50-A108-CC4AF86BCA17}"/>
            </c:ext>
          </c:extLst>
        </c:ser>
        <c:ser>
          <c:idx val="1"/>
          <c:order val="1"/>
          <c:tx>
            <c:strRef>
              <c:f>'Table 10.55'!$S$92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10.55'!$Y$93:$Y$100</c:f>
              <c:numCache>
                <c:formatCode>#,##0</c:formatCode>
                <c:ptCount val="8"/>
                <c:pt idx="0">
                  <c:v>28</c:v>
                </c:pt>
                <c:pt idx="1">
                  <c:v>71</c:v>
                </c:pt>
                <c:pt idx="2">
                  <c:v>10</c:v>
                </c:pt>
                <c:pt idx="3">
                  <c:v>63</c:v>
                </c:pt>
                <c:pt idx="4">
                  <c:v>70</c:v>
                </c:pt>
                <c:pt idx="5">
                  <c:v>49</c:v>
                </c:pt>
                <c:pt idx="6">
                  <c:v>9</c:v>
                </c:pt>
                <c:pt idx="7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4B-4B50-A108-CC4AF86BC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10.55'!$U$8:$Y$8</c:f>
              <c:numCache>
                <c:formatCode>General</c:formatCode>
                <c:ptCount val="5"/>
                <c:pt idx="0">
                  <c:v>24734.07</c:v>
                </c:pt>
                <c:pt idx="1">
                  <c:v>24551.95</c:v>
                </c:pt>
                <c:pt idx="2">
                  <c:v>27632.5</c:v>
                </c:pt>
                <c:pt idx="3">
                  <c:v>29685.84</c:v>
                </c:pt>
                <c:pt idx="4">
                  <c:v>33214.870000000003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C1-4B54-8A41-FA849BC1B8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C1-4B54-8A41-FA849BC1B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10.55'!$T$4:$Y$4</c:f>
              <c:numCache>
                <c:formatCode>#,##0</c:formatCode>
                <c:ptCount val="6"/>
                <c:pt idx="0">
                  <c:v>1414</c:v>
                </c:pt>
                <c:pt idx="1">
                  <c:v>1452</c:v>
                </c:pt>
                <c:pt idx="2">
                  <c:v>1529</c:v>
                </c:pt>
                <c:pt idx="3">
                  <c:v>1682</c:v>
                </c:pt>
                <c:pt idx="4">
                  <c:v>1538</c:v>
                </c:pt>
                <c:pt idx="5">
                  <c:v>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0-4A72-A74C-38D7EF64CDE0}"/>
            </c:ext>
          </c:extLst>
        </c:ser>
        <c:ser>
          <c:idx val="1"/>
          <c:order val="1"/>
          <c:tx>
            <c:strRef>
              <c:f>'Table 10.55'!$S$7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10.55'!$T$7:$Y$7</c:f>
              <c:numCache>
                <c:formatCode>#,##0</c:formatCode>
                <c:ptCount val="6"/>
                <c:pt idx="0">
                  <c:v>924</c:v>
                </c:pt>
                <c:pt idx="1">
                  <c:v>972</c:v>
                </c:pt>
                <c:pt idx="2">
                  <c:v>1001</c:v>
                </c:pt>
                <c:pt idx="3">
                  <c:v>1069</c:v>
                </c:pt>
                <c:pt idx="4">
                  <c:v>994</c:v>
                </c:pt>
                <c:pt idx="5">
                  <c:v>1076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0-4A72-A74C-38D7EF64CDE0}"/>
            </c:ext>
          </c:extLst>
        </c:ser>
        <c:ser>
          <c:idx val="2"/>
          <c:order val="2"/>
          <c:tx>
            <c:strRef>
              <c:f>'Table 10.55'!$S$11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10.55'!$T$11:$Y$11</c:f>
              <c:numCache>
                <c:formatCode>#,##0</c:formatCode>
                <c:ptCount val="6"/>
                <c:pt idx="0">
                  <c:v>1088</c:v>
                </c:pt>
                <c:pt idx="1">
                  <c:v>1128</c:v>
                </c:pt>
                <c:pt idx="2">
                  <c:v>1206</c:v>
                </c:pt>
                <c:pt idx="3">
                  <c:v>1312</c:v>
                </c:pt>
                <c:pt idx="4">
                  <c:v>1238</c:v>
                </c:pt>
                <c:pt idx="5">
                  <c:v>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20-4A72-A74C-38D7EF64CDE0}"/>
            </c:ext>
          </c:extLst>
        </c:ser>
        <c:ser>
          <c:idx val="3"/>
          <c:order val="3"/>
          <c:tx>
            <c:strRef>
              <c:f>'Table 10.55'!$S$12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10.55'!$T$12:$Y$12</c:f>
              <c:numCache>
                <c:formatCode>#,##0</c:formatCode>
                <c:ptCount val="6"/>
                <c:pt idx="0">
                  <c:v>323</c:v>
                </c:pt>
                <c:pt idx="1">
                  <c:v>323</c:v>
                </c:pt>
                <c:pt idx="2">
                  <c:v>324</c:v>
                </c:pt>
                <c:pt idx="3">
                  <c:v>372</c:v>
                </c:pt>
                <c:pt idx="4">
                  <c:v>303</c:v>
                </c:pt>
                <c:pt idx="5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20-4A72-A74C-38D7EF64C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10.55'!$AA$15:$AA$33</c:f>
              <c:numCache>
                <c:formatCode>0.0%</c:formatCode>
                <c:ptCount val="19"/>
                <c:pt idx="0">
                  <c:v>0.29921733895243829</c:v>
                </c:pt>
                <c:pt idx="1">
                  <c:v>0</c:v>
                </c:pt>
                <c:pt idx="2">
                  <c:v>1.9265502709211318E-2</c:v>
                </c:pt>
                <c:pt idx="3">
                  <c:v>3.0102347983142685E-3</c:v>
                </c:pt>
                <c:pt idx="4">
                  <c:v>3.2510535821794098E-2</c:v>
                </c:pt>
                <c:pt idx="5">
                  <c:v>5.5990367248645395E-2</c:v>
                </c:pt>
                <c:pt idx="6">
                  <c:v>4.6357615894039736E-2</c:v>
                </c:pt>
                <c:pt idx="7">
                  <c:v>4.6357615894039736E-2</c:v>
                </c:pt>
                <c:pt idx="8">
                  <c:v>2.4683925346177003E-2</c:v>
                </c:pt>
                <c:pt idx="9">
                  <c:v>0</c:v>
                </c:pt>
                <c:pt idx="10">
                  <c:v>1.2040939193257074E-2</c:v>
                </c:pt>
                <c:pt idx="11">
                  <c:v>3.3112582781456956E-2</c:v>
                </c:pt>
                <c:pt idx="12">
                  <c:v>1.2642986152919929E-2</c:v>
                </c:pt>
                <c:pt idx="13">
                  <c:v>4.4551475015051176E-2</c:v>
                </c:pt>
                <c:pt idx="14">
                  <c:v>4.6959662853702587E-2</c:v>
                </c:pt>
                <c:pt idx="15">
                  <c:v>5.2980132450331126E-2</c:v>
                </c:pt>
                <c:pt idx="16">
                  <c:v>6.2612883804936792E-2</c:v>
                </c:pt>
                <c:pt idx="17">
                  <c:v>2.4081878386514148E-3</c:v>
                </c:pt>
                <c:pt idx="18">
                  <c:v>1.3847080072245636E-2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1-45D1-BF20-52A50835F12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21-45D1-BF20-52A50835F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10.55'!$Y$44:$Y$60</c:f>
              <c:numCache>
                <c:formatCode>#,##0</c:formatCode>
                <c:ptCount val="17"/>
                <c:pt idx="0">
                  <c:v>0</c:v>
                </c:pt>
                <c:pt idx="1">
                  <c:v>19</c:v>
                </c:pt>
                <c:pt idx="2">
                  <c:v>67</c:v>
                </c:pt>
                <c:pt idx="3">
                  <c:v>88</c:v>
                </c:pt>
                <c:pt idx="4">
                  <c:v>114</c:v>
                </c:pt>
                <c:pt idx="5">
                  <c:v>89</c:v>
                </c:pt>
                <c:pt idx="6">
                  <c:v>64</c:v>
                </c:pt>
                <c:pt idx="7">
                  <c:v>66</c:v>
                </c:pt>
                <c:pt idx="8">
                  <c:v>57</c:v>
                </c:pt>
                <c:pt idx="9">
                  <c:v>73</c:v>
                </c:pt>
                <c:pt idx="10">
                  <c:v>66</c:v>
                </c:pt>
                <c:pt idx="11">
                  <c:v>64</c:v>
                </c:pt>
                <c:pt idx="12">
                  <c:v>37</c:v>
                </c:pt>
                <c:pt idx="13">
                  <c:v>12</c:v>
                </c:pt>
                <c:pt idx="14">
                  <c:v>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73-4522-BDBA-EF9CC0662480}"/>
            </c:ext>
          </c:extLst>
        </c:ser>
        <c:ser>
          <c:idx val="1"/>
          <c:order val="1"/>
          <c:tx>
            <c:strRef>
              <c:f>'Table 10.55'!$S$62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10.55'!$Y$63:$Y$79</c:f>
              <c:numCache>
                <c:formatCode>#,##0</c:formatCode>
                <c:ptCount val="17"/>
                <c:pt idx="0">
                  <c:v>6</c:v>
                </c:pt>
                <c:pt idx="1">
                  <c:v>31</c:v>
                </c:pt>
                <c:pt idx="2">
                  <c:v>52</c:v>
                </c:pt>
                <c:pt idx="3">
                  <c:v>111</c:v>
                </c:pt>
                <c:pt idx="4">
                  <c:v>95</c:v>
                </c:pt>
                <c:pt idx="5">
                  <c:v>80</c:v>
                </c:pt>
                <c:pt idx="6">
                  <c:v>77</c:v>
                </c:pt>
                <c:pt idx="7">
                  <c:v>60</c:v>
                </c:pt>
                <c:pt idx="8">
                  <c:v>48</c:v>
                </c:pt>
                <c:pt idx="9">
                  <c:v>78</c:v>
                </c:pt>
                <c:pt idx="10">
                  <c:v>81</c:v>
                </c:pt>
                <c:pt idx="11">
                  <c:v>55</c:v>
                </c:pt>
                <c:pt idx="12">
                  <c:v>25</c:v>
                </c:pt>
                <c:pt idx="13">
                  <c:v>18</c:v>
                </c:pt>
                <c:pt idx="14">
                  <c:v>10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73-4522-BDBA-EF9CC066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10.55'!$Y$83:$Y$90</c:f>
              <c:numCache>
                <c:formatCode>#,##0</c:formatCode>
                <c:ptCount val="8"/>
                <c:pt idx="0">
                  <c:v>56</c:v>
                </c:pt>
                <c:pt idx="1">
                  <c:v>21</c:v>
                </c:pt>
                <c:pt idx="2">
                  <c:v>69</c:v>
                </c:pt>
                <c:pt idx="3">
                  <c:v>12</c:v>
                </c:pt>
                <c:pt idx="4">
                  <c:v>10</c:v>
                </c:pt>
                <c:pt idx="5">
                  <c:v>15</c:v>
                </c:pt>
                <c:pt idx="6">
                  <c:v>61</c:v>
                </c:pt>
                <c:pt idx="7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1-4060-8A96-B68D8A61194D}"/>
            </c:ext>
          </c:extLst>
        </c:ser>
        <c:ser>
          <c:idx val="1"/>
          <c:order val="1"/>
          <c:tx>
            <c:strRef>
              <c:f>'Table 10.55'!$S$92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10.55'!$Y$93:$Y$100</c:f>
              <c:numCache>
                <c:formatCode>#,##0</c:formatCode>
                <c:ptCount val="8"/>
                <c:pt idx="0">
                  <c:v>28</c:v>
                </c:pt>
                <c:pt idx="1">
                  <c:v>71</c:v>
                </c:pt>
                <c:pt idx="2">
                  <c:v>10</c:v>
                </c:pt>
                <c:pt idx="3">
                  <c:v>63</c:v>
                </c:pt>
                <c:pt idx="4">
                  <c:v>70</c:v>
                </c:pt>
                <c:pt idx="5">
                  <c:v>49</c:v>
                </c:pt>
                <c:pt idx="6">
                  <c:v>9</c:v>
                </c:pt>
                <c:pt idx="7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E1-4060-8A96-B68D8A611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10.6'!$U$8:$Y$8</c:f>
              <c:numCache>
                <c:formatCode>General</c:formatCode>
                <c:ptCount val="5"/>
                <c:pt idx="0">
                  <c:v>38671.81</c:v>
                </c:pt>
                <c:pt idx="1">
                  <c:v>37625.089999999997</c:v>
                </c:pt>
                <c:pt idx="2">
                  <c:v>40156.42</c:v>
                </c:pt>
                <c:pt idx="3">
                  <c:v>41536.57</c:v>
                </c:pt>
                <c:pt idx="4">
                  <c:v>41976.03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1F-47B5-9ADF-E9683DB43E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1F-47B5-9ADF-E9683DB43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10.55'!$T$8:$Y$8</c:f>
              <c:numCache>
                <c:formatCode>General</c:formatCode>
                <c:ptCount val="6"/>
                <c:pt idx="0">
                  <c:v>26684.3</c:v>
                </c:pt>
                <c:pt idx="1">
                  <c:v>24734.07</c:v>
                </c:pt>
                <c:pt idx="2">
                  <c:v>24551.95</c:v>
                </c:pt>
                <c:pt idx="3">
                  <c:v>27632.5</c:v>
                </c:pt>
                <c:pt idx="4">
                  <c:v>29685.84</c:v>
                </c:pt>
                <c:pt idx="5">
                  <c:v>33214.870000000003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82-45A7-BC70-3007317CBE2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82-45A7-BC70-3007317CB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10.56'!$U$4:$Y$4</c:f>
              <c:numCache>
                <c:formatCode>#,##0</c:formatCode>
                <c:ptCount val="5"/>
                <c:pt idx="0">
                  <c:v>1312</c:v>
                </c:pt>
                <c:pt idx="1">
                  <c:v>1365</c:v>
                </c:pt>
                <c:pt idx="2">
                  <c:v>1426</c:v>
                </c:pt>
                <c:pt idx="3">
                  <c:v>1398</c:v>
                </c:pt>
                <c:pt idx="4">
                  <c:v>1556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B-406B-A4CD-656F70F23661}"/>
            </c:ext>
          </c:extLst>
        </c:ser>
        <c:ser>
          <c:idx val="1"/>
          <c:order val="1"/>
          <c:tx>
            <c:strRef>
              <c:f>'Table 10.56'!$S$7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10.56'!$U$7:$Y$7</c:f>
              <c:numCache>
                <c:formatCode>#,##0</c:formatCode>
                <c:ptCount val="5"/>
                <c:pt idx="0">
                  <c:v>886</c:v>
                </c:pt>
                <c:pt idx="1">
                  <c:v>904</c:v>
                </c:pt>
                <c:pt idx="2">
                  <c:v>946</c:v>
                </c:pt>
                <c:pt idx="3">
                  <c:v>925</c:v>
                </c:pt>
                <c:pt idx="4">
                  <c:v>1020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B-406B-A4CD-656F70F23661}"/>
            </c:ext>
          </c:extLst>
        </c:ser>
        <c:ser>
          <c:idx val="2"/>
          <c:order val="2"/>
          <c:tx>
            <c:strRef>
              <c:f>'Table 10.56'!$S$11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10.56'!$U$11:$Y$11</c:f>
              <c:numCache>
                <c:formatCode>#,##0</c:formatCode>
                <c:ptCount val="5"/>
                <c:pt idx="0">
                  <c:v>1041</c:v>
                </c:pt>
                <c:pt idx="1">
                  <c:v>1081</c:v>
                </c:pt>
                <c:pt idx="2">
                  <c:v>1136</c:v>
                </c:pt>
                <c:pt idx="3">
                  <c:v>1122</c:v>
                </c:pt>
                <c:pt idx="4">
                  <c:v>1220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3B-406B-A4CD-656F70F23661}"/>
            </c:ext>
          </c:extLst>
        </c:ser>
        <c:ser>
          <c:idx val="3"/>
          <c:order val="3"/>
          <c:tx>
            <c:strRef>
              <c:f>'Table 10.56'!$S$12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10.56'!$U$12:$Y$12</c:f>
              <c:numCache>
                <c:formatCode>#,##0</c:formatCode>
                <c:ptCount val="5"/>
                <c:pt idx="0">
                  <c:v>278</c:v>
                </c:pt>
                <c:pt idx="1">
                  <c:v>280</c:v>
                </c:pt>
                <c:pt idx="2">
                  <c:v>289</c:v>
                </c:pt>
                <c:pt idx="3">
                  <c:v>279</c:v>
                </c:pt>
                <c:pt idx="4">
                  <c:v>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3B-406B-A4CD-656F70F23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10.56'!$AA$15:$AA$33</c:f>
              <c:numCache>
                <c:formatCode>0.0%</c:formatCode>
                <c:ptCount val="19"/>
                <c:pt idx="0">
                  <c:v>0.15102827763496143</c:v>
                </c:pt>
                <c:pt idx="1">
                  <c:v>8.9974293059125968E-3</c:v>
                </c:pt>
                <c:pt idx="2">
                  <c:v>3.5347043701799488E-2</c:v>
                </c:pt>
                <c:pt idx="3">
                  <c:v>7.7120822622107968E-3</c:v>
                </c:pt>
                <c:pt idx="4">
                  <c:v>4.8843187660668377E-2</c:v>
                </c:pt>
                <c:pt idx="5">
                  <c:v>1.6066838046272493E-2</c:v>
                </c:pt>
                <c:pt idx="6">
                  <c:v>9.1259640102827763E-2</c:v>
                </c:pt>
                <c:pt idx="7">
                  <c:v>8.3547557840616973E-2</c:v>
                </c:pt>
                <c:pt idx="8">
                  <c:v>5.0771208226221082E-2</c:v>
                </c:pt>
                <c:pt idx="9">
                  <c:v>0</c:v>
                </c:pt>
                <c:pt idx="10">
                  <c:v>1.0925449871465296E-2</c:v>
                </c:pt>
                <c:pt idx="11">
                  <c:v>8.9974293059125968E-3</c:v>
                </c:pt>
                <c:pt idx="12">
                  <c:v>2.5064267352185091E-2</c:v>
                </c:pt>
                <c:pt idx="13">
                  <c:v>3.8560411311053984E-2</c:v>
                </c:pt>
                <c:pt idx="14">
                  <c:v>5.0128534704370183E-2</c:v>
                </c:pt>
                <c:pt idx="15">
                  <c:v>7.0694087403598976E-2</c:v>
                </c:pt>
                <c:pt idx="16">
                  <c:v>6.6195372750642675E-2</c:v>
                </c:pt>
                <c:pt idx="17">
                  <c:v>2.5706940874035988E-3</c:v>
                </c:pt>
                <c:pt idx="18">
                  <c:v>2.1208226221079693E-2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F-4835-9573-68C5C7C2606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F-4835-9573-68C5C7C26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10.56'!$Y$44:$Y$60</c:f>
              <c:numCache>
                <c:formatCode>#,##0</c:formatCode>
                <c:ptCount val="17"/>
                <c:pt idx="0">
                  <c:v>7</c:v>
                </c:pt>
                <c:pt idx="1">
                  <c:v>37</c:v>
                </c:pt>
                <c:pt idx="2">
                  <c:v>52</c:v>
                </c:pt>
                <c:pt idx="3">
                  <c:v>75</c:v>
                </c:pt>
                <c:pt idx="4">
                  <c:v>72</c:v>
                </c:pt>
                <c:pt idx="5">
                  <c:v>71</c:v>
                </c:pt>
                <c:pt idx="6">
                  <c:v>58</c:v>
                </c:pt>
                <c:pt idx="7">
                  <c:v>72</c:v>
                </c:pt>
                <c:pt idx="8">
                  <c:v>61</c:v>
                </c:pt>
                <c:pt idx="9">
                  <c:v>48</c:v>
                </c:pt>
                <c:pt idx="10">
                  <c:v>119</c:v>
                </c:pt>
                <c:pt idx="11">
                  <c:v>89</c:v>
                </c:pt>
                <c:pt idx="12">
                  <c:v>31</c:v>
                </c:pt>
                <c:pt idx="13">
                  <c:v>18</c:v>
                </c:pt>
                <c:pt idx="14">
                  <c:v>11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41-4F17-8853-C4CC78B2AFB2}"/>
            </c:ext>
          </c:extLst>
        </c:ser>
        <c:ser>
          <c:idx val="1"/>
          <c:order val="1"/>
          <c:tx>
            <c:strRef>
              <c:f>'Table 10.56'!$S$62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10.56'!$Y$63:$Y$79</c:f>
              <c:numCache>
                <c:formatCode>#,##0</c:formatCode>
                <c:ptCount val="17"/>
                <c:pt idx="0">
                  <c:v>0</c:v>
                </c:pt>
                <c:pt idx="1">
                  <c:v>17</c:v>
                </c:pt>
                <c:pt idx="2">
                  <c:v>45</c:v>
                </c:pt>
                <c:pt idx="3">
                  <c:v>78</c:v>
                </c:pt>
                <c:pt idx="4">
                  <c:v>79</c:v>
                </c:pt>
                <c:pt idx="5">
                  <c:v>46</c:v>
                </c:pt>
                <c:pt idx="6">
                  <c:v>65</c:v>
                </c:pt>
                <c:pt idx="7">
                  <c:v>85</c:v>
                </c:pt>
                <c:pt idx="8">
                  <c:v>85</c:v>
                </c:pt>
                <c:pt idx="9">
                  <c:v>61</c:v>
                </c:pt>
                <c:pt idx="10">
                  <c:v>62</c:v>
                </c:pt>
                <c:pt idx="11">
                  <c:v>71</c:v>
                </c:pt>
                <c:pt idx="12">
                  <c:v>25</c:v>
                </c:pt>
                <c:pt idx="13">
                  <c:v>9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41-4F17-8853-C4CC78B2A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10.56'!$Y$83:$Y$90</c:f>
              <c:numCache>
                <c:formatCode>#,##0</c:formatCode>
                <c:ptCount val="8"/>
                <c:pt idx="0">
                  <c:v>65</c:v>
                </c:pt>
                <c:pt idx="1">
                  <c:v>43</c:v>
                </c:pt>
                <c:pt idx="2">
                  <c:v>85</c:v>
                </c:pt>
                <c:pt idx="3">
                  <c:v>8</c:v>
                </c:pt>
                <c:pt idx="4">
                  <c:v>14</c:v>
                </c:pt>
                <c:pt idx="5">
                  <c:v>16</c:v>
                </c:pt>
                <c:pt idx="6">
                  <c:v>37</c:v>
                </c:pt>
                <c:pt idx="7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2-4CBA-B44E-16047B338C4A}"/>
            </c:ext>
          </c:extLst>
        </c:ser>
        <c:ser>
          <c:idx val="1"/>
          <c:order val="1"/>
          <c:tx>
            <c:strRef>
              <c:f>'Table 10.56'!$S$92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10.56'!$Y$93:$Y$100</c:f>
              <c:numCache>
                <c:formatCode>#,##0</c:formatCode>
                <c:ptCount val="8"/>
                <c:pt idx="0">
                  <c:v>32</c:v>
                </c:pt>
                <c:pt idx="1">
                  <c:v>89</c:v>
                </c:pt>
                <c:pt idx="2">
                  <c:v>15</c:v>
                </c:pt>
                <c:pt idx="3">
                  <c:v>61</c:v>
                </c:pt>
                <c:pt idx="4">
                  <c:v>67</c:v>
                </c:pt>
                <c:pt idx="5">
                  <c:v>57</c:v>
                </c:pt>
                <c:pt idx="6">
                  <c:v>9</c:v>
                </c:pt>
                <c:pt idx="7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2-4CBA-B44E-16047B338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10.56'!$U$8:$Y$8</c:f>
              <c:numCache>
                <c:formatCode>General</c:formatCode>
                <c:ptCount val="5"/>
                <c:pt idx="0">
                  <c:v>23995.77</c:v>
                </c:pt>
                <c:pt idx="1">
                  <c:v>22945</c:v>
                </c:pt>
                <c:pt idx="2">
                  <c:v>24241</c:v>
                </c:pt>
                <c:pt idx="3">
                  <c:v>25924</c:v>
                </c:pt>
                <c:pt idx="4">
                  <c:v>27122.959999999999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AB-4675-BFD0-610814254BD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AB-4675-BFD0-610814254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10.56'!$T$4:$Y$4</c:f>
              <c:numCache>
                <c:formatCode>#,##0</c:formatCode>
                <c:ptCount val="6"/>
                <c:pt idx="0">
                  <c:v>1242</c:v>
                </c:pt>
                <c:pt idx="1">
                  <c:v>1312</c:v>
                </c:pt>
                <c:pt idx="2">
                  <c:v>1365</c:v>
                </c:pt>
                <c:pt idx="3">
                  <c:v>1426</c:v>
                </c:pt>
                <c:pt idx="4">
                  <c:v>1398</c:v>
                </c:pt>
                <c:pt idx="5">
                  <c:v>1556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D3-409E-BCC5-D3F757D3BA0C}"/>
            </c:ext>
          </c:extLst>
        </c:ser>
        <c:ser>
          <c:idx val="1"/>
          <c:order val="1"/>
          <c:tx>
            <c:strRef>
              <c:f>'Table 10.56'!$S$7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10.56'!$T$7:$Y$7</c:f>
              <c:numCache>
                <c:formatCode>#,##0</c:formatCode>
                <c:ptCount val="6"/>
                <c:pt idx="0">
                  <c:v>843</c:v>
                </c:pt>
                <c:pt idx="1">
                  <c:v>886</c:v>
                </c:pt>
                <c:pt idx="2">
                  <c:v>904</c:v>
                </c:pt>
                <c:pt idx="3">
                  <c:v>946</c:v>
                </c:pt>
                <c:pt idx="4">
                  <c:v>925</c:v>
                </c:pt>
                <c:pt idx="5">
                  <c:v>1020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D3-409E-BCC5-D3F757D3BA0C}"/>
            </c:ext>
          </c:extLst>
        </c:ser>
        <c:ser>
          <c:idx val="2"/>
          <c:order val="2"/>
          <c:tx>
            <c:strRef>
              <c:f>'Table 10.56'!$S$11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10.56'!$T$11:$Y$11</c:f>
              <c:numCache>
                <c:formatCode>#,##0</c:formatCode>
                <c:ptCount val="6"/>
                <c:pt idx="0">
                  <c:v>973</c:v>
                </c:pt>
                <c:pt idx="1">
                  <c:v>1041</c:v>
                </c:pt>
                <c:pt idx="2">
                  <c:v>1081</c:v>
                </c:pt>
                <c:pt idx="3">
                  <c:v>1136</c:v>
                </c:pt>
                <c:pt idx="4">
                  <c:v>1122</c:v>
                </c:pt>
                <c:pt idx="5">
                  <c:v>1220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D3-409E-BCC5-D3F757D3BA0C}"/>
            </c:ext>
          </c:extLst>
        </c:ser>
        <c:ser>
          <c:idx val="3"/>
          <c:order val="3"/>
          <c:tx>
            <c:strRef>
              <c:f>'Table 10.56'!$S$12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10.56'!$T$12:$Y$12</c:f>
              <c:numCache>
                <c:formatCode>#,##0</c:formatCode>
                <c:ptCount val="6"/>
                <c:pt idx="0">
                  <c:v>276</c:v>
                </c:pt>
                <c:pt idx="1">
                  <c:v>278</c:v>
                </c:pt>
                <c:pt idx="2">
                  <c:v>280</c:v>
                </c:pt>
                <c:pt idx="3">
                  <c:v>289</c:v>
                </c:pt>
                <c:pt idx="4">
                  <c:v>279</c:v>
                </c:pt>
                <c:pt idx="5">
                  <c:v>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D3-409E-BCC5-D3F757D3B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10.56'!$AA$15:$AA$33</c:f>
              <c:numCache>
                <c:formatCode>0.0%</c:formatCode>
                <c:ptCount val="19"/>
                <c:pt idx="0">
                  <c:v>0.15102827763496143</c:v>
                </c:pt>
                <c:pt idx="1">
                  <c:v>8.9974293059125968E-3</c:v>
                </c:pt>
                <c:pt idx="2">
                  <c:v>3.5347043701799488E-2</c:v>
                </c:pt>
                <c:pt idx="3">
                  <c:v>7.7120822622107968E-3</c:v>
                </c:pt>
                <c:pt idx="4">
                  <c:v>4.8843187660668377E-2</c:v>
                </c:pt>
                <c:pt idx="5">
                  <c:v>1.6066838046272493E-2</c:v>
                </c:pt>
                <c:pt idx="6">
                  <c:v>9.1259640102827763E-2</c:v>
                </c:pt>
                <c:pt idx="7">
                  <c:v>8.3547557840616973E-2</c:v>
                </c:pt>
                <c:pt idx="8">
                  <c:v>5.0771208226221082E-2</c:v>
                </c:pt>
                <c:pt idx="9">
                  <c:v>0</c:v>
                </c:pt>
                <c:pt idx="10">
                  <c:v>1.0925449871465296E-2</c:v>
                </c:pt>
                <c:pt idx="11">
                  <c:v>8.9974293059125968E-3</c:v>
                </c:pt>
                <c:pt idx="12">
                  <c:v>2.5064267352185091E-2</c:v>
                </c:pt>
                <c:pt idx="13">
                  <c:v>3.8560411311053984E-2</c:v>
                </c:pt>
                <c:pt idx="14">
                  <c:v>5.0128534704370183E-2</c:v>
                </c:pt>
                <c:pt idx="15">
                  <c:v>7.0694087403598976E-2</c:v>
                </c:pt>
                <c:pt idx="16">
                  <c:v>6.6195372750642675E-2</c:v>
                </c:pt>
                <c:pt idx="17">
                  <c:v>2.5706940874035988E-3</c:v>
                </c:pt>
                <c:pt idx="18">
                  <c:v>2.1208226221079693E-2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49-4093-90A7-5C4255B5D1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49-4093-90A7-5C4255B5D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10.56'!$Y$44:$Y$60</c:f>
              <c:numCache>
                <c:formatCode>#,##0</c:formatCode>
                <c:ptCount val="17"/>
                <c:pt idx="0">
                  <c:v>7</c:v>
                </c:pt>
                <c:pt idx="1">
                  <c:v>37</c:v>
                </c:pt>
                <c:pt idx="2">
                  <c:v>52</c:v>
                </c:pt>
                <c:pt idx="3">
                  <c:v>75</c:v>
                </c:pt>
                <c:pt idx="4">
                  <c:v>72</c:v>
                </c:pt>
                <c:pt idx="5">
                  <c:v>71</c:v>
                </c:pt>
                <c:pt idx="6">
                  <c:v>58</c:v>
                </c:pt>
                <c:pt idx="7">
                  <c:v>72</c:v>
                </c:pt>
                <c:pt idx="8">
                  <c:v>61</c:v>
                </c:pt>
                <c:pt idx="9">
                  <c:v>48</c:v>
                </c:pt>
                <c:pt idx="10">
                  <c:v>119</c:v>
                </c:pt>
                <c:pt idx="11">
                  <c:v>89</c:v>
                </c:pt>
                <c:pt idx="12">
                  <c:v>31</c:v>
                </c:pt>
                <c:pt idx="13">
                  <c:v>18</c:v>
                </c:pt>
                <c:pt idx="14">
                  <c:v>11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E6-484B-BE95-2742D882187D}"/>
            </c:ext>
          </c:extLst>
        </c:ser>
        <c:ser>
          <c:idx val="1"/>
          <c:order val="1"/>
          <c:tx>
            <c:strRef>
              <c:f>'Table 10.56'!$S$62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10.56'!$Y$63:$Y$79</c:f>
              <c:numCache>
                <c:formatCode>#,##0</c:formatCode>
                <c:ptCount val="17"/>
                <c:pt idx="0">
                  <c:v>0</c:v>
                </c:pt>
                <c:pt idx="1">
                  <c:v>17</c:v>
                </c:pt>
                <c:pt idx="2">
                  <c:v>45</c:v>
                </c:pt>
                <c:pt idx="3">
                  <c:v>78</c:v>
                </c:pt>
                <c:pt idx="4">
                  <c:v>79</c:v>
                </c:pt>
                <c:pt idx="5">
                  <c:v>46</c:v>
                </c:pt>
                <c:pt idx="6">
                  <c:v>65</c:v>
                </c:pt>
                <c:pt idx="7">
                  <c:v>85</c:v>
                </c:pt>
                <c:pt idx="8">
                  <c:v>85</c:v>
                </c:pt>
                <c:pt idx="9">
                  <c:v>61</c:v>
                </c:pt>
                <c:pt idx="10">
                  <c:v>62</c:v>
                </c:pt>
                <c:pt idx="11">
                  <c:v>71</c:v>
                </c:pt>
                <c:pt idx="12">
                  <c:v>25</c:v>
                </c:pt>
                <c:pt idx="13">
                  <c:v>9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E6-484B-BE95-2742D8821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10.56'!$Y$83:$Y$90</c:f>
              <c:numCache>
                <c:formatCode>#,##0</c:formatCode>
                <c:ptCount val="8"/>
                <c:pt idx="0">
                  <c:v>65</c:v>
                </c:pt>
                <c:pt idx="1">
                  <c:v>43</c:v>
                </c:pt>
                <c:pt idx="2">
                  <c:v>85</c:v>
                </c:pt>
                <c:pt idx="3">
                  <c:v>8</c:v>
                </c:pt>
                <c:pt idx="4">
                  <c:v>14</c:v>
                </c:pt>
                <c:pt idx="5">
                  <c:v>16</c:v>
                </c:pt>
                <c:pt idx="6">
                  <c:v>37</c:v>
                </c:pt>
                <c:pt idx="7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D-4E61-8268-2FE77013D90D}"/>
            </c:ext>
          </c:extLst>
        </c:ser>
        <c:ser>
          <c:idx val="1"/>
          <c:order val="1"/>
          <c:tx>
            <c:strRef>
              <c:f>'Table 10.56'!$S$92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10.56'!$Y$93:$Y$100</c:f>
              <c:numCache>
                <c:formatCode>#,##0</c:formatCode>
                <c:ptCount val="8"/>
                <c:pt idx="0">
                  <c:v>32</c:v>
                </c:pt>
                <c:pt idx="1">
                  <c:v>89</c:v>
                </c:pt>
                <c:pt idx="2">
                  <c:v>15</c:v>
                </c:pt>
                <c:pt idx="3">
                  <c:v>61</c:v>
                </c:pt>
                <c:pt idx="4">
                  <c:v>67</c:v>
                </c:pt>
                <c:pt idx="5">
                  <c:v>57</c:v>
                </c:pt>
                <c:pt idx="6">
                  <c:v>9</c:v>
                </c:pt>
                <c:pt idx="7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ED-4E61-8268-2FE77013D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10.6'!$T$4:$Y$4</c:f>
              <c:numCache>
                <c:formatCode>#,##0</c:formatCode>
                <c:ptCount val="6"/>
                <c:pt idx="0">
                  <c:v>16596</c:v>
                </c:pt>
                <c:pt idx="1">
                  <c:v>16745</c:v>
                </c:pt>
                <c:pt idx="2">
                  <c:v>17057</c:v>
                </c:pt>
                <c:pt idx="3">
                  <c:v>17197</c:v>
                </c:pt>
                <c:pt idx="4">
                  <c:v>16864</c:v>
                </c:pt>
                <c:pt idx="5">
                  <c:v>18084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84-4E1E-9E5B-8CF898F780E7}"/>
            </c:ext>
          </c:extLst>
        </c:ser>
        <c:ser>
          <c:idx val="1"/>
          <c:order val="1"/>
          <c:tx>
            <c:strRef>
              <c:f>'Table 10.6'!$S$7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10.6'!$T$7:$Y$7</c:f>
              <c:numCache>
                <c:formatCode>#,##0</c:formatCode>
                <c:ptCount val="6"/>
                <c:pt idx="0">
                  <c:v>11844</c:v>
                </c:pt>
                <c:pt idx="1">
                  <c:v>11934</c:v>
                </c:pt>
                <c:pt idx="2">
                  <c:v>12154</c:v>
                </c:pt>
                <c:pt idx="3">
                  <c:v>12261</c:v>
                </c:pt>
                <c:pt idx="4">
                  <c:v>12237</c:v>
                </c:pt>
                <c:pt idx="5">
                  <c:v>12905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84-4E1E-9E5B-8CF898F780E7}"/>
            </c:ext>
          </c:extLst>
        </c:ser>
        <c:ser>
          <c:idx val="2"/>
          <c:order val="2"/>
          <c:tx>
            <c:strRef>
              <c:f>'Table 10.6'!$S$11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10.6'!$T$11:$Y$11</c:f>
              <c:numCache>
                <c:formatCode>#,##0</c:formatCode>
                <c:ptCount val="6"/>
                <c:pt idx="0">
                  <c:v>14123</c:v>
                </c:pt>
                <c:pt idx="1">
                  <c:v>14267</c:v>
                </c:pt>
                <c:pt idx="2">
                  <c:v>14615</c:v>
                </c:pt>
                <c:pt idx="3">
                  <c:v>14767</c:v>
                </c:pt>
                <c:pt idx="4">
                  <c:v>14540</c:v>
                </c:pt>
                <c:pt idx="5">
                  <c:v>15567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84-4E1E-9E5B-8CF898F780E7}"/>
            </c:ext>
          </c:extLst>
        </c:ser>
        <c:ser>
          <c:idx val="3"/>
          <c:order val="3"/>
          <c:tx>
            <c:strRef>
              <c:f>'Table 10.6'!$S$12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10.6'!$T$12:$Y$12</c:f>
              <c:numCache>
                <c:formatCode>#,##0</c:formatCode>
                <c:ptCount val="6"/>
                <c:pt idx="0">
                  <c:v>2474</c:v>
                </c:pt>
                <c:pt idx="1">
                  <c:v>2479</c:v>
                </c:pt>
                <c:pt idx="2">
                  <c:v>2440</c:v>
                </c:pt>
                <c:pt idx="3">
                  <c:v>2430</c:v>
                </c:pt>
                <c:pt idx="4">
                  <c:v>2323</c:v>
                </c:pt>
                <c:pt idx="5">
                  <c:v>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84-4E1E-9E5B-8CF898F78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10.56'!$T$8:$Y$8</c:f>
              <c:numCache>
                <c:formatCode>General</c:formatCode>
                <c:ptCount val="6"/>
                <c:pt idx="0">
                  <c:v>21908</c:v>
                </c:pt>
                <c:pt idx="1">
                  <c:v>23995.77</c:v>
                </c:pt>
                <c:pt idx="2">
                  <c:v>22945</c:v>
                </c:pt>
                <c:pt idx="3">
                  <c:v>24241</c:v>
                </c:pt>
                <c:pt idx="4">
                  <c:v>25924</c:v>
                </c:pt>
                <c:pt idx="5">
                  <c:v>27122.959999999999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15-4121-BCBB-02497BF01A2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15-4121-BCBB-02497BF01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10.57'!$U$4:$Y$4</c:f>
              <c:numCache>
                <c:formatCode>#,##0</c:formatCode>
                <c:ptCount val="5"/>
                <c:pt idx="0">
                  <c:v>5206</c:v>
                </c:pt>
                <c:pt idx="1">
                  <c:v>5393</c:v>
                </c:pt>
                <c:pt idx="2">
                  <c:v>5240</c:v>
                </c:pt>
                <c:pt idx="3">
                  <c:v>5277</c:v>
                </c:pt>
                <c:pt idx="4">
                  <c:v>5784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59-4FB7-98FD-3BB4E2C43FBD}"/>
            </c:ext>
          </c:extLst>
        </c:ser>
        <c:ser>
          <c:idx val="1"/>
          <c:order val="1"/>
          <c:tx>
            <c:strRef>
              <c:f>'Table 10.57'!$S$7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10.57'!$U$7:$Y$7</c:f>
              <c:numCache>
                <c:formatCode>#,##0</c:formatCode>
                <c:ptCount val="5"/>
                <c:pt idx="0">
                  <c:v>3298</c:v>
                </c:pt>
                <c:pt idx="1">
                  <c:v>3569</c:v>
                </c:pt>
                <c:pt idx="2">
                  <c:v>3563</c:v>
                </c:pt>
                <c:pt idx="3">
                  <c:v>3526</c:v>
                </c:pt>
                <c:pt idx="4">
                  <c:v>3874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59-4FB7-98FD-3BB4E2C43FBD}"/>
            </c:ext>
          </c:extLst>
        </c:ser>
        <c:ser>
          <c:idx val="2"/>
          <c:order val="2"/>
          <c:tx>
            <c:strRef>
              <c:f>'Table 10.57'!$S$11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10.57'!$U$11:$Y$11</c:f>
              <c:numCache>
                <c:formatCode>#,##0</c:formatCode>
                <c:ptCount val="5"/>
                <c:pt idx="0">
                  <c:v>4258</c:v>
                </c:pt>
                <c:pt idx="1">
                  <c:v>4378</c:v>
                </c:pt>
                <c:pt idx="2">
                  <c:v>4204</c:v>
                </c:pt>
                <c:pt idx="3">
                  <c:v>4264</c:v>
                </c:pt>
                <c:pt idx="4">
                  <c:v>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59-4FB7-98FD-3BB4E2C43FBD}"/>
            </c:ext>
          </c:extLst>
        </c:ser>
        <c:ser>
          <c:idx val="3"/>
          <c:order val="3"/>
          <c:tx>
            <c:strRef>
              <c:f>'Table 10.57'!$S$12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10.57'!$U$12:$Y$12</c:f>
              <c:numCache>
                <c:formatCode>#,##0</c:formatCode>
                <c:ptCount val="5"/>
                <c:pt idx="0">
                  <c:v>950</c:v>
                </c:pt>
                <c:pt idx="1">
                  <c:v>1015</c:v>
                </c:pt>
                <c:pt idx="2">
                  <c:v>1035</c:v>
                </c:pt>
                <c:pt idx="3">
                  <c:v>1014</c:v>
                </c:pt>
                <c:pt idx="4">
                  <c:v>1087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59-4FB7-98FD-3BB4E2C43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10.57'!$AA$15:$AA$33</c:f>
              <c:numCache>
                <c:formatCode>0.0%</c:formatCode>
                <c:ptCount val="19"/>
                <c:pt idx="0">
                  <c:v>0.17513831258644535</c:v>
                </c:pt>
                <c:pt idx="1">
                  <c:v>5.1867219917012448E-4</c:v>
                </c:pt>
                <c:pt idx="2">
                  <c:v>0.10062240663900415</c:v>
                </c:pt>
                <c:pt idx="3">
                  <c:v>3.4578146611341631E-3</c:v>
                </c:pt>
                <c:pt idx="4">
                  <c:v>3.2849239280774552E-2</c:v>
                </c:pt>
                <c:pt idx="5">
                  <c:v>4.3395573997233747E-2</c:v>
                </c:pt>
                <c:pt idx="6">
                  <c:v>9.1113416320885196E-2</c:v>
                </c:pt>
                <c:pt idx="7">
                  <c:v>3.9246196403872752E-2</c:v>
                </c:pt>
                <c:pt idx="8">
                  <c:v>5.9128630705394189E-2</c:v>
                </c:pt>
                <c:pt idx="9">
                  <c:v>2.0746887966804979E-3</c:v>
                </c:pt>
                <c:pt idx="10">
                  <c:v>1.7634854771784232E-2</c:v>
                </c:pt>
                <c:pt idx="11">
                  <c:v>1.3831258644536652E-2</c:v>
                </c:pt>
                <c:pt idx="12">
                  <c:v>2.2648686030428768E-2</c:v>
                </c:pt>
                <c:pt idx="13">
                  <c:v>5.1175656984785614E-2</c:v>
                </c:pt>
                <c:pt idx="14">
                  <c:v>2.9391424619640387E-2</c:v>
                </c:pt>
                <c:pt idx="15">
                  <c:v>4.1493775933609957E-2</c:v>
                </c:pt>
                <c:pt idx="16">
                  <c:v>6.1549100968188108E-2</c:v>
                </c:pt>
                <c:pt idx="17">
                  <c:v>4.8409405255878286E-3</c:v>
                </c:pt>
                <c:pt idx="18">
                  <c:v>3.1293222683264177E-2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0D-4AD5-8C62-D1F13F5B99F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0D-4AD5-8C62-D1F13F5B9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10.57'!$Y$44:$Y$60</c:f>
              <c:numCache>
                <c:formatCode>#,##0</c:formatCode>
                <c:ptCount val="17"/>
                <c:pt idx="0">
                  <c:v>8</c:v>
                </c:pt>
                <c:pt idx="1">
                  <c:v>110</c:v>
                </c:pt>
                <c:pt idx="2">
                  <c:v>249</c:v>
                </c:pt>
                <c:pt idx="3">
                  <c:v>348</c:v>
                </c:pt>
                <c:pt idx="4">
                  <c:v>366</c:v>
                </c:pt>
                <c:pt idx="5">
                  <c:v>253</c:v>
                </c:pt>
                <c:pt idx="6">
                  <c:v>294</c:v>
                </c:pt>
                <c:pt idx="7">
                  <c:v>285</c:v>
                </c:pt>
                <c:pt idx="8">
                  <c:v>309</c:v>
                </c:pt>
                <c:pt idx="9">
                  <c:v>282</c:v>
                </c:pt>
                <c:pt idx="10">
                  <c:v>254</c:v>
                </c:pt>
                <c:pt idx="11">
                  <c:v>201</c:v>
                </c:pt>
                <c:pt idx="12">
                  <c:v>156</c:v>
                </c:pt>
                <c:pt idx="13">
                  <c:v>74</c:v>
                </c:pt>
                <c:pt idx="14">
                  <c:v>32</c:v>
                </c:pt>
                <c:pt idx="15">
                  <c:v>10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8D-4A4C-BF2A-BB78690542C7}"/>
            </c:ext>
          </c:extLst>
        </c:ser>
        <c:ser>
          <c:idx val="1"/>
          <c:order val="1"/>
          <c:tx>
            <c:strRef>
              <c:f>'Table 10.57'!$S$62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10.57'!$Y$63:$Y$79</c:f>
              <c:numCache>
                <c:formatCode>#,##0</c:formatCode>
                <c:ptCount val="17"/>
                <c:pt idx="0">
                  <c:v>11</c:v>
                </c:pt>
                <c:pt idx="1">
                  <c:v>72</c:v>
                </c:pt>
                <c:pt idx="2">
                  <c:v>210</c:v>
                </c:pt>
                <c:pt idx="3">
                  <c:v>219</c:v>
                </c:pt>
                <c:pt idx="4">
                  <c:v>255</c:v>
                </c:pt>
                <c:pt idx="5">
                  <c:v>212</c:v>
                </c:pt>
                <c:pt idx="6">
                  <c:v>222</c:v>
                </c:pt>
                <c:pt idx="7">
                  <c:v>236</c:v>
                </c:pt>
                <c:pt idx="8">
                  <c:v>294</c:v>
                </c:pt>
                <c:pt idx="9">
                  <c:v>251</c:v>
                </c:pt>
                <c:pt idx="10">
                  <c:v>211</c:v>
                </c:pt>
                <c:pt idx="11">
                  <c:v>179</c:v>
                </c:pt>
                <c:pt idx="12">
                  <c:v>104</c:v>
                </c:pt>
                <c:pt idx="13">
                  <c:v>45</c:v>
                </c:pt>
                <c:pt idx="14">
                  <c:v>18</c:v>
                </c:pt>
                <c:pt idx="15">
                  <c:v>10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8D-4A4C-BF2A-BB7869054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10.57'!$Y$83:$Y$90</c:f>
              <c:numCache>
                <c:formatCode>#,##0</c:formatCode>
                <c:ptCount val="8"/>
                <c:pt idx="0">
                  <c:v>167</c:v>
                </c:pt>
                <c:pt idx="1">
                  <c:v>91</c:v>
                </c:pt>
                <c:pt idx="2">
                  <c:v>339</c:v>
                </c:pt>
                <c:pt idx="3">
                  <c:v>27</c:v>
                </c:pt>
                <c:pt idx="4">
                  <c:v>29</c:v>
                </c:pt>
                <c:pt idx="5">
                  <c:v>76</c:v>
                </c:pt>
                <c:pt idx="6">
                  <c:v>176</c:v>
                </c:pt>
                <c:pt idx="7">
                  <c:v>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FD-4B97-9198-2BCEB27C584D}"/>
            </c:ext>
          </c:extLst>
        </c:ser>
        <c:ser>
          <c:idx val="1"/>
          <c:order val="1"/>
          <c:tx>
            <c:strRef>
              <c:f>'Table 10.57'!$S$92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10.57'!$Y$93:$Y$100</c:f>
              <c:numCache>
                <c:formatCode>#,##0</c:formatCode>
                <c:ptCount val="8"/>
                <c:pt idx="0">
                  <c:v>87</c:v>
                </c:pt>
                <c:pt idx="1">
                  <c:v>227</c:v>
                </c:pt>
                <c:pt idx="2">
                  <c:v>49</c:v>
                </c:pt>
                <c:pt idx="3">
                  <c:v>207</c:v>
                </c:pt>
                <c:pt idx="4">
                  <c:v>275</c:v>
                </c:pt>
                <c:pt idx="5">
                  <c:v>168</c:v>
                </c:pt>
                <c:pt idx="6">
                  <c:v>10</c:v>
                </c:pt>
                <c:pt idx="7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FD-4B97-9198-2BCEB27C5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10.57'!$U$8:$Y$8</c:f>
              <c:numCache>
                <c:formatCode>General</c:formatCode>
                <c:ptCount val="5"/>
                <c:pt idx="0">
                  <c:v>26771</c:v>
                </c:pt>
                <c:pt idx="1">
                  <c:v>31435.63</c:v>
                </c:pt>
                <c:pt idx="2">
                  <c:v>33236</c:v>
                </c:pt>
                <c:pt idx="3">
                  <c:v>33398.080000000002</c:v>
                </c:pt>
                <c:pt idx="4">
                  <c:v>30978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AE-4C09-84BF-2AB9B30AF6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AE-4C09-84BF-2AB9B30AF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10.57'!$T$4:$Y$4</c:f>
              <c:numCache>
                <c:formatCode>#,##0</c:formatCode>
                <c:ptCount val="6"/>
                <c:pt idx="0">
                  <c:v>4808</c:v>
                </c:pt>
                <c:pt idx="1">
                  <c:v>5206</c:v>
                </c:pt>
                <c:pt idx="2">
                  <c:v>5393</c:v>
                </c:pt>
                <c:pt idx="3">
                  <c:v>5240</c:v>
                </c:pt>
                <c:pt idx="4">
                  <c:v>5277</c:v>
                </c:pt>
                <c:pt idx="5">
                  <c:v>5784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0B-49F2-8715-155098F94006}"/>
            </c:ext>
          </c:extLst>
        </c:ser>
        <c:ser>
          <c:idx val="1"/>
          <c:order val="1"/>
          <c:tx>
            <c:strRef>
              <c:f>'Table 10.57'!$S$7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10.57'!$T$7:$Y$7</c:f>
              <c:numCache>
                <c:formatCode>#,##0</c:formatCode>
                <c:ptCount val="6"/>
                <c:pt idx="0">
                  <c:v>3165</c:v>
                </c:pt>
                <c:pt idx="1">
                  <c:v>3298</c:v>
                </c:pt>
                <c:pt idx="2">
                  <c:v>3569</c:v>
                </c:pt>
                <c:pt idx="3">
                  <c:v>3563</c:v>
                </c:pt>
                <c:pt idx="4">
                  <c:v>3526</c:v>
                </c:pt>
                <c:pt idx="5">
                  <c:v>3874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0B-49F2-8715-155098F94006}"/>
            </c:ext>
          </c:extLst>
        </c:ser>
        <c:ser>
          <c:idx val="2"/>
          <c:order val="2"/>
          <c:tx>
            <c:strRef>
              <c:f>'Table 10.57'!$S$11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10.57'!$T$11:$Y$11</c:f>
              <c:numCache>
                <c:formatCode>#,##0</c:formatCode>
                <c:ptCount val="6"/>
                <c:pt idx="0">
                  <c:v>3916</c:v>
                </c:pt>
                <c:pt idx="1">
                  <c:v>4258</c:v>
                </c:pt>
                <c:pt idx="2">
                  <c:v>4378</c:v>
                </c:pt>
                <c:pt idx="3">
                  <c:v>4204</c:v>
                </c:pt>
                <c:pt idx="4">
                  <c:v>4264</c:v>
                </c:pt>
                <c:pt idx="5">
                  <c:v>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0B-49F2-8715-155098F94006}"/>
            </c:ext>
          </c:extLst>
        </c:ser>
        <c:ser>
          <c:idx val="3"/>
          <c:order val="3"/>
          <c:tx>
            <c:strRef>
              <c:f>'Table 10.57'!$S$12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10.57'!$T$12:$Y$12</c:f>
              <c:numCache>
                <c:formatCode>#,##0</c:formatCode>
                <c:ptCount val="6"/>
                <c:pt idx="0">
                  <c:v>893</c:v>
                </c:pt>
                <c:pt idx="1">
                  <c:v>950</c:v>
                </c:pt>
                <c:pt idx="2">
                  <c:v>1015</c:v>
                </c:pt>
                <c:pt idx="3">
                  <c:v>1035</c:v>
                </c:pt>
                <c:pt idx="4">
                  <c:v>1014</c:v>
                </c:pt>
                <c:pt idx="5">
                  <c:v>1087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0B-49F2-8715-155098F94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10.57'!$AA$15:$AA$33</c:f>
              <c:numCache>
                <c:formatCode>0.0%</c:formatCode>
                <c:ptCount val="19"/>
                <c:pt idx="0">
                  <c:v>0.17513831258644535</c:v>
                </c:pt>
                <c:pt idx="1">
                  <c:v>5.1867219917012448E-4</c:v>
                </c:pt>
                <c:pt idx="2">
                  <c:v>0.10062240663900415</c:v>
                </c:pt>
                <c:pt idx="3">
                  <c:v>3.4578146611341631E-3</c:v>
                </c:pt>
                <c:pt idx="4">
                  <c:v>3.2849239280774552E-2</c:v>
                </c:pt>
                <c:pt idx="5">
                  <c:v>4.3395573997233747E-2</c:v>
                </c:pt>
                <c:pt idx="6">
                  <c:v>9.1113416320885196E-2</c:v>
                </c:pt>
                <c:pt idx="7">
                  <c:v>3.9246196403872752E-2</c:v>
                </c:pt>
                <c:pt idx="8">
                  <c:v>5.9128630705394189E-2</c:v>
                </c:pt>
                <c:pt idx="9">
                  <c:v>2.0746887966804979E-3</c:v>
                </c:pt>
                <c:pt idx="10">
                  <c:v>1.7634854771784232E-2</c:v>
                </c:pt>
                <c:pt idx="11">
                  <c:v>1.3831258644536652E-2</c:v>
                </c:pt>
                <c:pt idx="12">
                  <c:v>2.2648686030428768E-2</c:v>
                </c:pt>
                <c:pt idx="13">
                  <c:v>5.1175656984785614E-2</c:v>
                </c:pt>
                <c:pt idx="14">
                  <c:v>2.9391424619640387E-2</c:v>
                </c:pt>
                <c:pt idx="15">
                  <c:v>4.1493775933609957E-2</c:v>
                </c:pt>
                <c:pt idx="16">
                  <c:v>6.1549100968188108E-2</c:v>
                </c:pt>
                <c:pt idx="17">
                  <c:v>4.8409405255878286E-3</c:v>
                </c:pt>
                <c:pt idx="18">
                  <c:v>3.1293222683264177E-2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E-4899-BB75-0C68A9A595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7E-4899-BB75-0C68A9A59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10.57'!$Y$44:$Y$60</c:f>
              <c:numCache>
                <c:formatCode>#,##0</c:formatCode>
                <c:ptCount val="17"/>
                <c:pt idx="0">
                  <c:v>8</c:v>
                </c:pt>
                <c:pt idx="1">
                  <c:v>110</c:v>
                </c:pt>
                <c:pt idx="2">
                  <c:v>249</c:v>
                </c:pt>
                <c:pt idx="3">
                  <c:v>348</c:v>
                </c:pt>
                <c:pt idx="4">
                  <c:v>366</c:v>
                </c:pt>
                <c:pt idx="5">
                  <c:v>253</c:v>
                </c:pt>
                <c:pt idx="6">
                  <c:v>294</c:v>
                </c:pt>
                <c:pt idx="7">
                  <c:v>285</c:v>
                </c:pt>
                <c:pt idx="8">
                  <c:v>309</c:v>
                </c:pt>
                <c:pt idx="9">
                  <c:v>282</c:v>
                </c:pt>
                <c:pt idx="10">
                  <c:v>254</c:v>
                </c:pt>
                <c:pt idx="11">
                  <c:v>201</c:v>
                </c:pt>
                <c:pt idx="12">
                  <c:v>156</c:v>
                </c:pt>
                <c:pt idx="13">
                  <c:v>74</c:v>
                </c:pt>
                <c:pt idx="14">
                  <c:v>32</c:v>
                </c:pt>
                <c:pt idx="15">
                  <c:v>10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2D-41A3-8B41-D12568AF9FFE}"/>
            </c:ext>
          </c:extLst>
        </c:ser>
        <c:ser>
          <c:idx val="1"/>
          <c:order val="1"/>
          <c:tx>
            <c:strRef>
              <c:f>'Table 10.57'!$S$62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10.57'!$Y$63:$Y$79</c:f>
              <c:numCache>
                <c:formatCode>#,##0</c:formatCode>
                <c:ptCount val="17"/>
                <c:pt idx="0">
                  <c:v>11</c:v>
                </c:pt>
                <c:pt idx="1">
                  <c:v>72</c:v>
                </c:pt>
                <c:pt idx="2">
                  <c:v>210</c:v>
                </c:pt>
                <c:pt idx="3">
                  <c:v>219</c:v>
                </c:pt>
                <c:pt idx="4">
                  <c:v>255</c:v>
                </c:pt>
                <c:pt idx="5">
                  <c:v>212</c:v>
                </c:pt>
                <c:pt idx="6">
                  <c:v>222</c:v>
                </c:pt>
                <c:pt idx="7">
                  <c:v>236</c:v>
                </c:pt>
                <c:pt idx="8">
                  <c:v>294</c:v>
                </c:pt>
                <c:pt idx="9">
                  <c:v>251</c:v>
                </c:pt>
                <c:pt idx="10">
                  <c:v>211</c:v>
                </c:pt>
                <c:pt idx="11">
                  <c:v>179</c:v>
                </c:pt>
                <c:pt idx="12">
                  <c:v>104</c:v>
                </c:pt>
                <c:pt idx="13">
                  <c:v>45</c:v>
                </c:pt>
                <c:pt idx="14">
                  <c:v>18</c:v>
                </c:pt>
                <c:pt idx="15">
                  <c:v>10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2D-41A3-8B41-D12568AF9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10.57'!$Y$83:$Y$90</c:f>
              <c:numCache>
                <c:formatCode>#,##0</c:formatCode>
                <c:ptCount val="8"/>
                <c:pt idx="0">
                  <c:v>167</c:v>
                </c:pt>
                <c:pt idx="1">
                  <c:v>91</c:v>
                </c:pt>
                <c:pt idx="2">
                  <c:v>339</c:v>
                </c:pt>
                <c:pt idx="3">
                  <c:v>27</c:v>
                </c:pt>
                <c:pt idx="4">
                  <c:v>29</c:v>
                </c:pt>
                <c:pt idx="5">
                  <c:v>76</c:v>
                </c:pt>
                <c:pt idx="6">
                  <c:v>176</c:v>
                </c:pt>
                <c:pt idx="7">
                  <c:v>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E0-4772-8708-B51562CBD5BE}"/>
            </c:ext>
          </c:extLst>
        </c:ser>
        <c:ser>
          <c:idx val="1"/>
          <c:order val="1"/>
          <c:tx>
            <c:strRef>
              <c:f>'Table 10.57'!$S$92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10.57'!$Y$93:$Y$100</c:f>
              <c:numCache>
                <c:formatCode>#,##0</c:formatCode>
                <c:ptCount val="8"/>
                <c:pt idx="0">
                  <c:v>87</c:v>
                </c:pt>
                <c:pt idx="1">
                  <c:v>227</c:v>
                </c:pt>
                <c:pt idx="2">
                  <c:v>49</c:v>
                </c:pt>
                <c:pt idx="3">
                  <c:v>207</c:v>
                </c:pt>
                <c:pt idx="4">
                  <c:v>275</c:v>
                </c:pt>
                <c:pt idx="5">
                  <c:v>168</c:v>
                </c:pt>
                <c:pt idx="6">
                  <c:v>10</c:v>
                </c:pt>
                <c:pt idx="7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E0-4772-8708-B51562CBD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10.6'!$AA$15:$AA$33</c:f>
              <c:numCache>
                <c:formatCode>0.0%</c:formatCode>
                <c:ptCount val="19"/>
                <c:pt idx="0">
                  <c:v>6.3923910639239107E-2</c:v>
                </c:pt>
                <c:pt idx="1">
                  <c:v>8.1840300818403003E-3</c:v>
                </c:pt>
                <c:pt idx="2">
                  <c:v>0.16954213669542137</c:v>
                </c:pt>
                <c:pt idx="3">
                  <c:v>5.9721300597213008E-3</c:v>
                </c:pt>
                <c:pt idx="4">
                  <c:v>5.2256138022561377E-2</c:v>
                </c:pt>
                <c:pt idx="5">
                  <c:v>2.9086485290864852E-2</c:v>
                </c:pt>
                <c:pt idx="6">
                  <c:v>8.2890953328909528E-2</c:v>
                </c:pt>
                <c:pt idx="7">
                  <c:v>6.2430878124308781E-2</c:v>
                </c:pt>
                <c:pt idx="8">
                  <c:v>3.2846715328467155E-2</c:v>
                </c:pt>
                <c:pt idx="9">
                  <c:v>6.3039150630391505E-3</c:v>
                </c:pt>
                <c:pt idx="10">
                  <c:v>2.0570670205706701E-2</c:v>
                </c:pt>
                <c:pt idx="11">
                  <c:v>1.1723070117230701E-2</c:v>
                </c:pt>
                <c:pt idx="12">
                  <c:v>3.5611590356115906E-2</c:v>
                </c:pt>
                <c:pt idx="13">
                  <c:v>7.3490378234903786E-2</c:v>
                </c:pt>
                <c:pt idx="14">
                  <c:v>4.374032293740323E-2</c:v>
                </c:pt>
                <c:pt idx="15">
                  <c:v>7.8135368281353687E-2</c:v>
                </c:pt>
                <c:pt idx="16">
                  <c:v>7.5868170758681713E-2</c:v>
                </c:pt>
                <c:pt idx="17">
                  <c:v>1.1612475116124751E-2</c:v>
                </c:pt>
                <c:pt idx="18">
                  <c:v>2.6763990267639901E-2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3-44C8-BBBE-E79BF12945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3-44C8-BBBE-E79BF1294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10.57'!$T$8:$Y$8</c:f>
              <c:numCache>
                <c:formatCode>General</c:formatCode>
                <c:ptCount val="6"/>
                <c:pt idx="0">
                  <c:v>28465</c:v>
                </c:pt>
                <c:pt idx="1">
                  <c:v>26771</c:v>
                </c:pt>
                <c:pt idx="2">
                  <c:v>31435.63</c:v>
                </c:pt>
                <c:pt idx="3">
                  <c:v>33236</c:v>
                </c:pt>
                <c:pt idx="4">
                  <c:v>33398.080000000002</c:v>
                </c:pt>
                <c:pt idx="5">
                  <c:v>30978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30-49AE-B655-064AEEC213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30-49AE-B655-064AEEC21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10.58'!$U$4:$Y$4</c:f>
              <c:numCache>
                <c:formatCode>#,##0</c:formatCode>
                <c:ptCount val="5"/>
                <c:pt idx="0">
                  <c:v>74006</c:v>
                </c:pt>
                <c:pt idx="1">
                  <c:v>73849</c:v>
                </c:pt>
                <c:pt idx="2">
                  <c:v>72175</c:v>
                </c:pt>
                <c:pt idx="3">
                  <c:v>70984</c:v>
                </c:pt>
                <c:pt idx="4">
                  <c:v>71529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97-40A8-8B1B-6AC69020946A}"/>
            </c:ext>
          </c:extLst>
        </c:ser>
        <c:ser>
          <c:idx val="1"/>
          <c:order val="1"/>
          <c:tx>
            <c:strRef>
              <c:f>'Table 10.58'!$S$7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10.58'!$U$7:$Y$7</c:f>
              <c:numCache>
                <c:formatCode>#,##0</c:formatCode>
                <c:ptCount val="5"/>
                <c:pt idx="0">
                  <c:v>55453</c:v>
                </c:pt>
                <c:pt idx="1">
                  <c:v>55377</c:v>
                </c:pt>
                <c:pt idx="2">
                  <c:v>54607</c:v>
                </c:pt>
                <c:pt idx="3">
                  <c:v>54257</c:v>
                </c:pt>
                <c:pt idx="4">
                  <c:v>53725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97-40A8-8B1B-6AC69020946A}"/>
            </c:ext>
          </c:extLst>
        </c:ser>
        <c:ser>
          <c:idx val="2"/>
          <c:order val="2"/>
          <c:tx>
            <c:strRef>
              <c:f>'Table 10.58'!$S$11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10.58'!$U$11:$Y$11</c:f>
              <c:numCache>
                <c:formatCode>#,##0</c:formatCode>
                <c:ptCount val="5"/>
                <c:pt idx="0">
                  <c:v>67319</c:v>
                </c:pt>
                <c:pt idx="1">
                  <c:v>67372</c:v>
                </c:pt>
                <c:pt idx="2">
                  <c:v>65882</c:v>
                </c:pt>
                <c:pt idx="3">
                  <c:v>64646</c:v>
                </c:pt>
                <c:pt idx="4">
                  <c:v>65205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97-40A8-8B1B-6AC69020946A}"/>
            </c:ext>
          </c:extLst>
        </c:ser>
        <c:ser>
          <c:idx val="3"/>
          <c:order val="3"/>
          <c:tx>
            <c:strRef>
              <c:f>'Table 10.58'!$S$12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10.58'!$U$12:$Y$12</c:f>
              <c:numCache>
                <c:formatCode>#,##0</c:formatCode>
                <c:ptCount val="5"/>
                <c:pt idx="0">
                  <c:v>6688</c:v>
                </c:pt>
                <c:pt idx="1">
                  <c:v>6477</c:v>
                </c:pt>
                <c:pt idx="2">
                  <c:v>6295</c:v>
                </c:pt>
                <c:pt idx="3">
                  <c:v>6341</c:v>
                </c:pt>
                <c:pt idx="4">
                  <c:v>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97-40A8-8B1B-6AC690209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10.58'!$AA$15:$AA$33</c:f>
              <c:numCache>
                <c:formatCode>0.0%</c:formatCode>
                <c:ptCount val="19"/>
                <c:pt idx="0">
                  <c:v>4.5715723692488358E-3</c:v>
                </c:pt>
                <c:pt idx="1">
                  <c:v>5.7179605474702569E-3</c:v>
                </c:pt>
                <c:pt idx="2">
                  <c:v>6.8419801758727236E-2</c:v>
                </c:pt>
                <c:pt idx="3">
                  <c:v>8.2064617148289512E-3</c:v>
                </c:pt>
                <c:pt idx="4">
                  <c:v>6.9104838596932713E-2</c:v>
                </c:pt>
                <c:pt idx="5">
                  <c:v>4.0263389674118188E-2</c:v>
                </c:pt>
                <c:pt idx="6">
                  <c:v>0.10339862153811741</c:v>
                </c:pt>
                <c:pt idx="7">
                  <c:v>5.6047197640117993E-2</c:v>
                </c:pt>
                <c:pt idx="8">
                  <c:v>3.0854618406520432E-2</c:v>
                </c:pt>
                <c:pt idx="9">
                  <c:v>1.1771449342224832E-2</c:v>
                </c:pt>
                <c:pt idx="10">
                  <c:v>3.6502677235806455E-2</c:v>
                </c:pt>
                <c:pt idx="11">
                  <c:v>1.3840540200478127E-2</c:v>
                </c:pt>
                <c:pt idx="12">
                  <c:v>5.7193585818339415E-2</c:v>
                </c:pt>
                <c:pt idx="13">
                  <c:v>7.6668204504466722E-2</c:v>
                </c:pt>
                <c:pt idx="14">
                  <c:v>7.922660739000964E-2</c:v>
                </c:pt>
                <c:pt idx="15">
                  <c:v>9.2438032126829675E-2</c:v>
                </c:pt>
                <c:pt idx="16">
                  <c:v>0.12470466524067161</c:v>
                </c:pt>
                <c:pt idx="17">
                  <c:v>1.571390624781557E-2</c:v>
                </c:pt>
                <c:pt idx="18">
                  <c:v>3.7537222664933104E-2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D-492A-9A85-86DDCCF81E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D-492A-9A85-86DDCCF81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10.58'!$Y$44:$Y$60</c:f>
              <c:numCache>
                <c:formatCode>#,##0</c:formatCode>
                <c:ptCount val="17"/>
                <c:pt idx="0">
                  <c:v>24</c:v>
                </c:pt>
                <c:pt idx="1">
                  <c:v>607</c:v>
                </c:pt>
                <c:pt idx="2">
                  <c:v>2017</c:v>
                </c:pt>
                <c:pt idx="3">
                  <c:v>3259</c:v>
                </c:pt>
                <c:pt idx="4">
                  <c:v>3701</c:v>
                </c:pt>
                <c:pt idx="5">
                  <c:v>4143</c:v>
                </c:pt>
                <c:pt idx="6">
                  <c:v>3903</c:v>
                </c:pt>
                <c:pt idx="7">
                  <c:v>3652</c:v>
                </c:pt>
                <c:pt idx="8">
                  <c:v>3844</c:v>
                </c:pt>
                <c:pt idx="9">
                  <c:v>3464</c:v>
                </c:pt>
                <c:pt idx="10">
                  <c:v>3019</c:v>
                </c:pt>
                <c:pt idx="11">
                  <c:v>2400</c:v>
                </c:pt>
                <c:pt idx="12">
                  <c:v>1181</c:v>
                </c:pt>
                <c:pt idx="13">
                  <c:v>462</c:v>
                </c:pt>
                <c:pt idx="14">
                  <c:v>144</c:v>
                </c:pt>
                <c:pt idx="15">
                  <c:v>66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4-4B60-944B-07A4AD00E88A}"/>
            </c:ext>
          </c:extLst>
        </c:ser>
        <c:ser>
          <c:idx val="1"/>
          <c:order val="1"/>
          <c:tx>
            <c:strRef>
              <c:f>'Table 10.58'!$S$62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10.58'!$Y$63:$Y$79</c:f>
              <c:numCache>
                <c:formatCode>#,##0</c:formatCode>
                <c:ptCount val="17"/>
                <c:pt idx="0">
                  <c:v>33</c:v>
                </c:pt>
                <c:pt idx="1">
                  <c:v>833</c:v>
                </c:pt>
                <c:pt idx="2">
                  <c:v>2296</c:v>
                </c:pt>
                <c:pt idx="3">
                  <c:v>3369</c:v>
                </c:pt>
                <c:pt idx="4">
                  <c:v>3745</c:v>
                </c:pt>
                <c:pt idx="5">
                  <c:v>3810</c:v>
                </c:pt>
                <c:pt idx="6">
                  <c:v>3477</c:v>
                </c:pt>
                <c:pt idx="7">
                  <c:v>3483</c:v>
                </c:pt>
                <c:pt idx="8">
                  <c:v>3914</c:v>
                </c:pt>
                <c:pt idx="9">
                  <c:v>3679</c:v>
                </c:pt>
                <c:pt idx="10">
                  <c:v>3247</c:v>
                </c:pt>
                <c:pt idx="11">
                  <c:v>2260</c:v>
                </c:pt>
                <c:pt idx="12">
                  <c:v>927</c:v>
                </c:pt>
                <c:pt idx="13">
                  <c:v>268</c:v>
                </c:pt>
                <c:pt idx="14">
                  <c:v>138</c:v>
                </c:pt>
                <c:pt idx="15">
                  <c:v>61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E4-4B60-944B-07A4AD00E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10.58'!$Y$83:$Y$90</c:f>
              <c:numCache>
                <c:formatCode>#,##0</c:formatCode>
                <c:ptCount val="8"/>
                <c:pt idx="0">
                  <c:v>3228</c:v>
                </c:pt>
                <c:pt idx="1">
                  <c:v>3816</c:v>
                </c:pt>
                <c:pt idx="2">
                  <c:v>5296</c:v>
                </c:pt>
                <c:pt idx="3">
                  <c:v>1748</c:v>
                </c:pt>
                <c:pt idx="4">
                  <c:v>1796</c:v>
                </c:pt>
                <c:pt idx="5">
                  <c:v>1703</c:v>
                </c:pt>
                <c:pt idx="6">
                  <c:v>2158</c:v>
                </c:pt>
                <c:pt idx="7">
                  <c:v>2657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1-4138-85F9-200E4DCC0D1F}"/>
            </c:ext>
          </c:extLst>
        </c:ser>
        <c:ser>
          <c:idx val="1"/>
          <c:order val="1"/>
          <c:tx>
            <c:strRef>
              <c:f>'Table 10.58'!$S$92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10.58'!$Y$93:$Y$100</c:f>
              <c:numCache>
                <c:formatCode>#,##0</c:formatCode>
                <c:ptCount val="8"/>
                <c:pt idx="0">
                  <c:v>2070</c:v>
                </c:pt>
                <c:pt idx="1">
                  <c:v>5356</c:v>
                </c:pt>
                <c:pt idx="2">
                  <c:v>838</c:v>
                </c:pt>
                <c:pt idx="3">
                  <c:v>4146</c:v>
                </c:pt>
                <c:pt idx="4">
                  <c:v>6085</c:v>
                </c:pt>
                <c:pt idx="5">
                  <c:v>2897</c:v>
                </c:pt>
                <c:pt idx="6">
                  <c:v>170</c:v>
                </c:pt>
                <c:pt idx="7">
                  <c:v>1160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1-4138-85F9-200E4DCC0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10.58'!$U$8:$Y$8</c:f>
              <c:numCache>
                <c:formatCode>General</c:formatCode>
                <c:ptCount val="5"/>
                <c:pt idx="0">
                  <c:v>42009.279999999999</c:v>
                </c:pt>
                <c:pt idx="1">
                  <c:v>41941.410000000003</c:v>
                </c:pt>
                <c:pt idx="2">
                  <c:v>43655</c:v>
                </c:pt>
                <c:pt idx="3">
                  <c:v>44933</c:v>
                </c:pt>
                <c:pt idx="4">
                  <c:v>45658.28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97-431C-A778-EBB5BBDB51B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97-431C-A778-EBB5BBDB5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10.58'!$T$4:$Y$4</c:f>
              <c:numCache>
                <c:formatCode>#,##0</c:formatCode>
                <c:ptCount val="6"/>
                <c:pt idx="0">
                  <c:v>74094</c:v>
                </c:pt>
                <c:pt idx="1">
                  <c:v>74006</c:v>
                </c:pt>
                <c:pt idx="2">
                  <c:v>73849</c:v>
                </c:pt>
                <c:pt idx="3">
                  <c:v>72175</c:v>
                </c:pt>
                <c:pt idx="4">
                  <c:v>70984</c:v>
                </c:pt>
                <c:pt idx="5">
                  <c:v>71529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80-4E0E-872A-F19518F5AF25}"/>
            </c:ext>
          </c:extLst>
        </c:ser>
        <c:ser>
          <c:idx val="1"/>
          <c:order val="1"/>
          <c:tx>
            <c:strRef>
              <c:f>'Table 10.58'!$S$7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10.58'!$T$7:$Y$7</c:f>
              <c:numCache>
                <c:formatCode>#,##0</c:formatCode>
                <c:ptCount val="6"/>
                <c:pt idx="0">
                  <c:v>55876</c:v>
                </c:pt>
                <c:pt idx="1">
                  <c:v>55453</c:v>
                </c:pt>
                <c:pt idx="2">
                  <c:v>55377</c:v>
                </c:pt>
                <c:pt idx="3">
                  <c:v>54607</c:v>
                </c:pt>
                <c:pt idx="4">
                  <c:v>54257</c:v>
                </c:pt>
                <c:pt idx="5">
                  <c:v>53725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80-4E0E-872A-F19518F5AF25}"/>
            </c:ext>
          </c:extLst>
        </c:ser>
        <c:ser>
          <c:idx val="2"/>
          <c:order val="2"/>
          <c:tx>
            <c:strRef>
              <c:f>'Table 10.58'!$S$11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10.58'!$T$11:$Y$11</c:f>
              <c:numCache>
                <c:formatCode>#,##0</c:formatCode>
                <c:ptCount val="6"/>
                <c:pt idx="0">
                  <c:v>67100</c:v>
                </c:pt>
                <c:pt idx="1">
                  <c:v>67319</c:v>
                </c:pt>
                <c:pt idx="2">
                  <c:v>67372</c:v>
                </c:pt>
                <c:pt idx="3">
                  <c:v>65882</c:v>
                </c:pt>
                <c:pt idx="4">
                  <c:v>64646</c:v>
                </c:pt>
                <c:pt idx="5">
                  <c:v>65205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80-4E0E-872A-F19518F5AF25}"/>
            </c:ext>
          </c:extLst>
        </c:ser>
        <c:ser>
          <c:idx val="3"/>
          <c:order val="3"/>
          <c:tx>
            <c:strRef>
              <c:f>'Table 10.58'!$S$12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10.58'!$T$12:$Y$12</c:f>
              <c:numCache>
                <c:formatCode>#,##0</c:formatCode>
                <c:ptCount val="6"/>
                <c:pt idx="0">
                  <c:v>6994</c:v>
                </c:pt>
                <c:pt idx="1">
                  <c:v>6688</c:v>
                </c:pt>
                <c:pt idx="2">
                  <c:v>6477</c:v>
                </c:pt>
                <c:pt idx="3">
                  <c:v>6295</c:v>
                </c:pt>
                <c:pt idx="4">
                  <c:v>6341</c:v>
                </c:pt>
                <c:pt idx="5">
                  <c:v>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80-4E0E-872A-F19518F5A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10.58'!$AA$15:$AA$33</c:f>
              <c:numCache>
                <c:formatCode>0.0%</c:formatCode>
                <c:ptCount val="19"/>
                <c:pt idx="0">
                  <c:v>4.5715723692488358E-3</c:v>
                </c:pt>
                <c:pt idx="1">
                  <c:v>5.7179605474702569E-3</c:v>
                </c:pt>
                <c:pt idx="2">
                  <c:v>6.8419801758727236E-2</c:v>
                </c:pt>
                <c:pt idx="3">
                  <c:v>8.2064617148289512E-3</c:v>
                </c:pt>
                <c:pt idx="4">
                  <c:v>6.9104838596932713E-2</c:v>
                </c:pt>
                <c:pt idx="5">
                  <c:v>4.0263389674118188E-2</c:v>
                </c:pt>
                <c:pt idx="6">
                  <c:v>0.10339862153811741</c:v>
                </c:pt>
                <c:pt idx="7">
                  <c:v>5.6047197640117993E-2</c:v>
                </c:pt>
                <c:pt idx="8">
                  <c:v>3.0854618406520432E-2</c:v>
                </c:pt>
                <c:pt idx="9">
                  <c:v>1.1771449342224832E-2</c:v>
                </c:pt>
                <c:pt idx="10">
                  <c:v>3.6502677235806455E-2</c:v>
                </c:pt>
                <c:pt idx="11">
                  <c:v>1.3840540200478127E-2</c:v>
                </c:pt>
                <c:pt idx="12">
                  <c:v>5.7193585818339415E-2</c:v>
                </c:pt>
                <c:pt idx="13">
                  <c:v>7.6668204504466722E-2</c:v>
                </c:pt>
                <c:pt idx="14">
                  <c:v>7.922660739000964E-2</c:v>
                </c:pt>
                <c:pt idx="15">
                  <c:v>9.2438032126829675E-2</c:v>
                </c:pt>
                <c:pt idx="16">
                  <c:v>0.12470466524067161</c:v>
                </c:pt>
                <c:pt idx="17">
                  <c:v>1.571390624781557E-2</c:v>
                </c:pt>
                <c:pt idx="18">
                  <c:v>3.7537222664933104E-2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2-4B14-8DB2-3D79B1CDC5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2-4B14-8DB2-3D79B1CDC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10.58'!$Y$44:$Y$60</c:f>
              <c:numCache>
                <c:formatCode>#,##0</c:formatCode>
                <c:ptCount val="17"/>
                <c:pt idx="0">
                  <c:v>24</c:v>
                </c:pt>
                <c:pt idx="1">
                  <c:v>607</c:v>
                </c:pt>
                <c:pt idx="2">
                  <c:v>2017</c:v>
                </c:pt>
                <c:pt idx="3">
                  <c:v>3259</c:v>
                </c:pt>
                <c:pt idx="4">
                  <c:v>3701</c:v>
                </c:pt>
                <c:pt idx="5">
                  <c:v>4143</c:v>
                </c:pt>
                <c:pt idx="6">
                  <c:v>3903</c:v>
                </c:pt>
                <c:pt idx="7">
                  <c:v>3652</c:v>
                </c:pt>
                <c:pt idx="8">
                  <c:v>3844</c:v>
                </c:pt>
                <c:pt idx="9">
                  <c:v>3464</c:v>
                </c:pt>
                <c:pt idx="10">
                  <c:v>3019</c:v>
                </c:pt>
                <c:pt idx="11">
                  <c:v>2400</c:v>
                </c:pt>
                <c:pt idx="12">
                  <c:v>1181</c:v>
                </c:pt>
                <c:pt idx="13">
                  <c:v>462</c:v>
                </c:pt>
                <c:pt idx="14">
                  <c:v>144</c:v>
                </c:pt>
                <c:pt idx="15">
                  <c:v>66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4B-42BC-BDD1-E8DE323D076F}"/>
            </c:ext>
          </c:extLst>
        </c:ser>
        <c:ser>
          <c:idx val="1"/>
          <c:order val="1"/>
          <c:tx>
            <c:strRef>
              <c:f>'Table 10.58'!$S$62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10.58'!$Y$63:$Y$79</c:f>
              <c:numCache>
                <c:formatCode>#,##0</c:formatCode>
                <c:ptCount val="17"/>
                <c:pt idx="0">
                  <c:v>33</c:v>
                </c:pt>
                <c:pt idx="1">
                  <c:v>833</c:v>
                </c:pt>
                <c:pt idx="2">
                  <c:v>2296</c:v>
                </c:pt>
                <c:pt idx="3">
                  <c:v>3369</c:v>
                </c:pt>
                <c:pt idx="4">
                  <c:v>3745</c:v>
                </c:pt>
                <c:pt idx="5">
                  <c:v>3810</c:v>
                </c:pt>
                <c:pt idx="6">
                  <c:v>3477</c:v>
                </c:pt>
                <c:pt idx="7">
                  <c:v>3483</c:v>
                </c:pt>
                <c:pt idx="8">
                  <c:v>3914</c:v>
                </c:pt>
                <c:pt idx="9">
                  <c:v>3679</c:v>
                </c:pt>
                <c:pt idx="10">
                  <c:v>3247</c:v>
                </c:pt>
                <c:pt idx="11">
                  <c:v>2260</c:v>
                </c:pt>
                <c:pt idx="12">
                  <c:v>927</c:v>
                </c:pt>
                <c:pt idx="13">
                  <c:v>268</c:v>
                </c:pt>
                <c:pt idx="14">
                  <c:v>138</c:v>
                </c:pt>
                <c:pt idx="15">
                  <c:v>61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4B-42BC-BDD1-E8DE323D0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10.58'!$Y$83:$Y$90</c:f>
              <c:numCache>
                <c:formatCode>#,##0</c:formatCode>
                <c:ptCount val="8"/>
                <c:pt idx="0">
                  <c:v>3228</c:v>
                </c:pt>
                <c:pt idx="1">
                  <c:v>3816</c:v>
                </c:pt>
                <c:pt idx="2">
                  <c:v>5296</c:v>
                </c:pt>
                <c:pt idx="3">
                  <c:v>1748</c:v>
                </c:pt>
                <c:pt idx="4">
                  <c:v>1796</c:v>
                </c:pt>
                <c:pt idx="5">
                  <c:v>1703</c:v>
                </c:pt>
                <c:pt idx="6">
                  <c:v>2158</c:v>
                </c:pt>
                <c:pt idx="7">
                  <c:v>2657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E0-4E24-8947-08D359B51B66}"/>
            </c:ext>
          </c:extLst>
        </c:ser>
        <c:ser>
          <c:idx val="1"/>
          <c:order val="1"/>
          <c:tx>
            <c:strRef>
              <c:f>'Table 10.58'!$S$92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10.58'!$Y$93:$Y$100</c:f>
              <c:numCache>
                <c:formatCode>#,##0</c:formatCode>
                <c:ptCount val="8"/>
                <c:pt idx="0">
                  <c:v>2070</c:v>
                </c:pt>
                <c:pt idx="1">
                  <c:v>5356</c:v>
                </c:pt>
                <c:pt idx="2">
                  <c:v>838</c:v>
                </c:pt>
                <c:pt idx="3">
                  <c:v>4146</c:v>
                </c:pt>
                <c:pt idx="4">
                  <c:v>6085</c:v>
                </c:pt>
                <c:pt idx="5">
                  <c:v>2897</c:v>
                </c:pt>
                <c:pt idx="6">
                  <c:v>170</c:v>
                </c:pt>
                <c:pt idx="7">
                  <c:v>1160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E0-4E24-8947-08D359B51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10.6'!$Y$44:$Y$60</c:f>
              <c:numCache>
                <c:formatCode>#,##0</c:formatCode>
                <c:ptCount val="17"/>
                <c:pt idx="0">
                  <c:v>10</c:v>
                </c:pt>
                <c:pt idx="1">
                  <c:v>169</c:v>
                </c:pt>
                <c:pt idx="2">
                  <c:v>606</c:v>
                </c:pt>
                <c:pt idx="3">
                  <c:v>768</c:v>
                </c:pt>
                <c:pt idx="4">
                  <c:v>907</c:v>
                </c:pt>
                <c:pt idx="5">
                  <c:v>844</c:v>
                </c:pt>
                <c:pt idx="6">
                  <c:v>836</c:v>
                </c:pt>
                <c:pt idx="7">
                  <c:v>922</c:v>
                </c:pt>
                <c:pt idx="8">
                  <c:v>1008</c:v>
                </c:pt>
                <c:pt idx="9">
                  <c:v>925</c:v>
                </c:pt>
                <c:pt idx="10">
                  <c:v>930</c:v>
                </c:pt>
                <c:pt idx="11">
                  <c:v>787</c:v>
                </c:pt>
                <c:pt idx="12">
                  <c:v>433</c:v>
                </c:pt>
                <c:pt idx="13">
                  <c:v>183</c:v>
                </c:pt>
                <c:pt idx="14">
                  <c:v>69</c:v>
                </c:pt>
                <c:pt idx="15">
                  <c:v>38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79-4EFD-9612-D4B19FE06705}"/>
            </c:ext>
          </c:extLst>
        </c:ser>
        <c:ser>
          <c:idx val="1"/>
          <c:order val="1"/>
          <c:tx>
            <c:strRef>
              <c:f>'Table 10.6'!$S$62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10.6'!$Y$63:$Y$79</c:f>
              <c:numCache>
                <c:formatCode>#,##0</c:formatCode>
                <c:ptCount val="17"/>
                <c:pt idx="0">
                  <c:v>11</c:v>
                </c:pt>
                <c:pt idx="1">
                  <c:v>227</c:v>
                </c:pt>
                <c:pt idx="2">
                  <c:v>579</c:v>
                </c:pt>
                <c:pt idx="3">
                  <c:v>695</c:v>
                </c:pt>
                <c:pt idx="4">
                  <c:v>720</c:v>
                </c:pt>
                <c:pt idx="5">
                  <c:v>814</c:v>
                </c:pt>
                <c:pt idx="6">
                  <c:v>765</c:v>
                </c:pt>
                <c:pt idx="7">
                  <c:v>933</c:v>
                </c:pt>
                <c:pt idx="8">
                  <c:v>1016</c:v>
                </c:pt>
                <c:pt idx="9">
                  <c:v>894</c:v>
                </c:pt>
                <c:pt idx="10">
                  <c:v>908</c:v>
                </c:pt>
                <c:pt idx="11">
                  <c:v>600</c:v>
                </c:pt>
                <c:pt idx="12">
                  <c:v>274</c:v>
                </c:pt>
                <c:pt idx="13">
                  <c:v>102</c:v>
                </c:pt>
                <c:pt idx="14">
                  <c:v>51</c:v>
                </c:pt>
                <c:pt idx="15">
                  <c:v>22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79-4EFD-9612-D4B19FE06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10.58'!$T$8:$Y$8</c:f>
              <c:numCache>
                <c:formatCode>General</c:formatCode>
                <c:ptCount val="6"/>
                <c:pt idx="0">
                  <c:v>40777.980000000003</c:v>
                </c:pt>
                <c:pt idx="1">
                  <c:v>42009.279999999999</c:v>
                </c:pt>
                <c:pt idx="2">
                  <c:v>41941.410000000003</c:v>
                </c:pt>
                <c:pt idx="3">
                  <c:v>43655</c:v>
                </c:pt>
                <c:pt idx="4">
                  <c:v>44933</c:v>
                </c:pt>
                <c:pt idx="5">
                  <c:v>45658.28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BA-4FC2-8D54-B40B5BC17F3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BA-4FC2-8D54-B40B5BC17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10.59'!$U$4:$Y$4</c:f>
              <c:numCache>
                <c:formatCode>#,##0</c:formatCode>
                <c:ptCount val="5"/>
                <c:pt idx="0">
                  <c:v>3397</c:v>
                </c:pt>
                <c:pt idx="1">
                  <c:v>3460</c:v>
                </c:pt>
                <c:pt idx="2">
                  <c:v>3349</c:v>
                </c:pt>
                <c:pt idx="3">
                  <c:v>3156</c:v>
                </c:pt>
                <c:pt idx="4">
                  <c:v>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C-4379-AE71-07D137B34092}"/>
            </c:ext>
          </c:extLst>
        </c:ser>
        <c:ser>
          <c:idx val="1"/>
          <c:order val="1"/>
          <c:tx>
            <c:strRef>
              <c:f>'Table 10.59'!$S$7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10.59'!$U$7:$Y$7</c:f>
              <c:numCache>
                <c:formatCode>#,##0</c:formatCode>
                <c:ptCount val="5"/>
                <c:pt idx="0">
                  <c:v>2336</c:v>
                </c:pt>
                <c:pt idx="1">
                  <c:v>2336</c:v>
                </c:pt>
                <c:pt idx="2">
                  <c:v>2338</c:v>
                </c:pt>
                <c:pt idx="3">
                  <c:v>2212</c:v>
                </c:pt>
                <c:pt idx="4">
                  <c:v>2482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BC-4379-AE71-07D137B34092}"/>
            </c:ext>
          </c:extLst>
        </c:ser>
        <c:ser>
          <c:idx val="2"/>
          <c:order val="2"/>
          <c:tx>
            <c:strRef>
              <c:f>'Table 10.59'!$S$11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10.59'!$U$11:$Y$11</c:f>
              <c:numCache>
                <c:formatCode>#,##0</c:formatCode>
                <c:ptCount val="5"/>
                <c:pt idx="0">
                  <c:v>2669</c:v>
                </c:pt>
                <c:pt idx="1">
                  <c:v>2771</c:v>
                </c:pt>
                <c:pt idx="2">
                  <c:v>2646</c:v>
                </c:pt>
                <c:pt idx="3">
                  <c:v>2511</c:v>
                </c:pt>
                <c:pt idx="4">
                  <c:v>2880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BC-4379-AE71-07D137B34092}"/>
            </c:ext>
          </c:extLst>
        </c:ser>
        <c:ser>
          <c:idx val="3"/>
          <c:order val="3"/>
          <c:tx>
            <c:strRef>
              <c:f>'Table 10.59'!$S$12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10.59'!$U$12:$Y$12</c:f>
              <c:numCache>
                <c:formatCode>#,##0</c:formatCode>
                <c:ptCount val="5"/>
                <c:pt idx="0">
                  <c:v>730</c:v>
                </c:pt>
                <c:pt idx="1">
                  <c:v>688</c:v>
                </c:pt>
                <c:pt idx="2">
                  <c:v>703</c:v>
                </c:pt>
                <c:pt idx="3">
                  <c:v>651</c:v>
                </c:pt>
                <c:pt idx="4">
                  <c:v>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BC-4379-AE71-07D137B34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10.59'!$AA$15:$AA$33</c:f>
              <c:numCache>
                <c:formatCode>0.0%</c:formatCode>
                <c:ptCount val="19"/>
                <c:pt idx="0">
                  <c:v>0.19359293012979839</c:v>
                </c:pt>
                <c:pt idx="1">
                  <c:v>6.9041701187517257E-3</c:v>
                </c:pt>
                <c:pt idx="2">
                  <c:v>2.7892847279756973E-2</c:v>
                </c:pt>
                <c:pt idx="3">
                  <c:v>3.3140016570008283E-3</c:v>
                </c:pt>
                <c:pt idx="4">
                  <c:v>2.9549848108257386E-2</c:v>
                </c:pt>
                <c:pt idx="5">
                  <c:v>2.0712510356255178E-2</c:v>
                </c:pt>
                <c:pt idx="6">
                  <c:v>7.6222038111019061E-2</c:v>
                </c:pt>
                <c:pt idx="7">
                  <c:v>5.4681027340513673E-2</c:v>
                </c:pt>
                <c:pt idx="8">
                  <c:v>5.7995028997514499E-2</c:v>
                </c:pt>
                <c:pt idx="9">
                  <c:v>3.0378348522507597E-3</c:v>
                </c:pt>
                <c:pt idx="10">
                  <c:v>1.6570008285004142E-2</c:v>
                </c:pt>
                <c:pt idx="11">
                  <c:v>2.6512013256006627E-2</c:v>
                </c:pt>
                <c:pt idx="12">
                  <c:v>3.7558685446009391E-2</c:v>
                </c:pt>
                <c:pt idx="13">
                  <c:v>3.7006351836509251E-2</c:v>
                </c:pt>
                <c:pt idx="14">
                  <c:v>3.811101905550953E-2</c:v>
                </c:pt>
                <c:pt idx="15">
                  <c:v>5.4404860535763599E-2</c:v>
                </c:pt>
                <c:pt idx="16">
                  <c:v>8.8097210715272017E-2</c:v>
                </c:pt>
                <c:pt idx="17">
                  <c:v>4.9710024855012429E-3</c:v>
                </c:pt>
                <c:pt idx="18">
                  <c:v>2.5131179232256284E-2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E3-4A14-8C04-9BA9689CDBE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E3-4A14-8C04-9BA9689CD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10.59'!$Y$44:$Y$60</c:f>
              <c:numCache>
                <c:formatCode>#,##0</c:formatCode>
                <c:ptCount val="17"/>
                <c:pt idx="0">
                  <c:v>0</c:v>
                </c:pt>
                <c:pt idx="1">
                  <c:v>55</c:v>
                </c:pt>
                <c:pt idx="2">
                  <c:v>131</c:v>
                </c:pt>
                <c:pt idx="3">
                  <c:v>175</c:v>
                </c:pt>
                <c:pt idx="4">
                  <c:v>182</c:v>
                </c:pt>
                <c:pt idx="5">
                  <c:v>169</c:v>
                </c:pt>
                <c:pt idx="6">
                  <c:v>136</c:v>
                </c:pt>
                <c:pt idx="7">
                  <c:v>182</c:v>
                </c:pt>
                <c:pt idx="8">
                  <c:v>152</c:v>
                </c:pt>
                <c:pt idx="9">
                  <c:v>172</c:v>
                </c:pt>
                <c:pt idx="10">
                  <c:v>216</c:v>
                </c:pt>
                <c:pt idx="11">
                  <c:v>141</c:v>
                </c:pt>
                <c:pt idx="12">
                  <c:v>85</c:v>
                </c:pt>
                <c:pt idx="13">
                  <c:v>48</c:v>
                </c:pt>
                <c:pt idx="14">
                  <c:v>20</c:v>
                </c:pt>
                <c:pt idx="15">
                  <c:v>9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0-4EC3-A152-ADCD68AFF49B}"/>
            </c:ext>
          </c:extLst>
        </c:ser>
        <c:ser>
          <c:idx val="1"/>
          <c:order val="1"/>
          <c:tx>
            <c:strRef>
              <c:f>'Table 10.59'!$S$62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10.59'!$Y$63:$Y$79</c:f>
              <c:numCache>
                <c:formatCode>#,##0</c:formatCode>
                <c:ptCount val="17"/>
                <c:pt idx="0">
                  <c:v>8</c:v>
                </c:pt>
                <c:pt idx="1">
                  <c:v>27</c:v>
                </c:pt>
                <c:pt idx="2">
                  <c:v>132</c:v>
                </c:pt>
                <c:pt idx="3">
                  <c:v>137</c:v>
                </c:pt>
                <c:pt idx="4">
                  <c:v>154</c:v>
                </c:pt>
                <c:pt idx="5">
                  <c:v>133</c:v>
                </c:pt>
                <c:pt idx="6">
                  <c:v>134</c:v>
                </c:pt>
                <c:pt idx="7">
                  <c:v>171</c:v>
                </c:pt>
                <c:pt idx="8">
                  <c:v>162</c:v>
                </c:pt>
                <c:pt idx="9">
                  <c:v>229</c:v>
                </c:pt>
                <c:pt idx="10">
                  <c:v>187</c:v>
                </c:pt>
                <c:pt idx="11">
                  <c:v>153</c:v>
                </c:pt>
                <c:pt idx="12">
                  <c:v>67</c:v>
                </c:pt>
                <c:pt idx="13">
                  <c:v>43</c:v>
                </c:pt>
                <c:pt idx="14">
                  <c:v>7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0-4EC3-A152-ADCD68AFF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10.59'!$Y$83:$Y$90</c:f>
              <c:numCache>
                <c:formatCode>#,##0</c:formatCode>
                <c:ptCount val="8"/>
                <c:pt idx="0">
                  <c:v>156</c:v>
                </c:pt>
                <c:pt idx="1">
                  <c:v>51</c:v>
                </c:pt>
                <c:pt idx="2">
                  <c:v>163</c:v>
                </c:pt>
                <c:pt idx="3">
                  <c:v>34</c:v>
                </c:pt>
                <c:pt idx="4">
                  <c:v>15</c:v>
                </c:pt>
                <c:pt idx="5">
                  <c:v>38</c:v>
                </c:pt>
                <c:pt idx="6">
                  <c:v>161</c:v>
                </c:pt>
                <c:pt idx="7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A-4702-BD02-D0551EBB2DD7}"/>
            </c:ext>
          </c:extLst>
        </c:ser>
        <c:ser>
          <c:idx val="1"/>
          <c:order val="1"/>
          <c:tx>
            <c:strRef>
              <c:f>'Table 10.59'!$S$92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10.59'!$Y$93:$Y$100</c:f>
              <c:numCache>
                <c:formatCode>#,##0</c:formatCode>
                <c:ptCount val="8"/>
                <c:pt idx="0">
                  <c:v>70</c:v>
                </c:pt>
                <c:pt idx="1">
                  <c:v>152</c:v>
                </c:pt>
                <c:pt idx="2">
                  <c:v>37</c:v>
                </c:pt>
                <c:pt idx="3">
                  <c:v>173</c:v>
                </c:pt>
                <c:pt idx="4">
                  <c:v>144</c:v>
                </c:pt>
                <c:pt idx="5">
                  <c:v>129</c:v>
                </c:pt>
                <c:pt idx="6">
                  <c:v>21</c:v>
                </c:pt>
                <c:pt idx="7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A-4702-BD02-D0551EBB2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10.59'!$U$8:$Y$8</c:f>
              <c:numCache>
                <c:formatCode>General</c:formatCode>
                <c:ptCount val="5"/>
                <c:pt idx="0">
                  <c:v>27279</c:v>
                </c:pt>
                <c:pt idx="1">
                  <c:v>26391.5</c:v>
                </c:pt>
                <c:pt idx="2">
                  <c:v>29830.86</c:v>
                </c:pt>
                <c:pt idx="3">
                  <c:v>31772</c:v>
                </c:pt>
                <c:pt idx="4">
                  <c:v>30150.3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0E-4719-9C8F-79EF5EBFDE4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0E-4719-9C8F-79EF5EBFD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10.59'!$T$4:$Y$4</c:f>
              <c:numCache>
                <c:formatCode>#,##0</c:formatCode>
                <c:ptCount val="6"/>
                <c:pt idx="0">
                  <c:v>3378</c:v>
                </c:pt>
                <c:pt idx="1">
                  <c:v>3397</c:v>
                </c:pt>
                <c:pt idx="2">
                  <c:v>3460</c:v>
                </c:pt>
                <c:pt idx="3">
                  <c:v>3349</c:v>
                </c:pt>
                <c:pt idx="4">
                  <c:v>3156</c:v>
                </c:pt>
                <c:pt idx="5">
                  <c:v>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CC-46AC-922B-F9C8EF6E51D0}"/>
            </c:ext>
          </c:extLst>
        </c:ser>
        <c:ser>
          <c:idx val="1"/>
          <c:order val="1"/>
          <c:tx>
            <c:strRef>
              <c:f>'Table 10.59'!$S$7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10.59'!$T$7:$Y$7</c:f>
              <c:numCache>
                <c:formatCode>#,##0</c:formatCode>
                <c:ptCount val="6"/>
                <c:pt idx="0">
                  <c:v>2299</c:v>
                </c:pt>
                <c:pt idx="1">
                  <c:v>2336</c:v>
                </c:pt>
                <c:pt idx="2">
                  <c:v>2336</c:v>
                </c:pt>
                <c:pt idx="3">
                  <c:v>2338</c:v>
                </c:pt>
                <c:pt idx="4">
                  <c:v>2212</c:v>
                </c:pt>
                <c:pt idx="5">
                  <c:v>2482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CC-46AC-922B-F9C8EF6E51D0}"/>
            </c:ext>
          </c:extLst>
        </c:ser>
        <c:ser>
          <c:idx val="2"/>
          <c:order val="2"/>
          <c:tx>
            <c:strRef>
              <c:f>'Table 10.59'!$S$11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10.59'!$T$11:$Y$11</c:f>
              <c:numCache>
                <c:formatCode>#,##0</c:formatCode>
                <c:ptCount val="6"/>
                <c:pt idx="0">
                  <c:v>2670</c:v>
                </c:pt>
                <c:pt idx="1">
                  <c:v>2669</c:v>
                </c:pt>
                <c:pt idx="2">
                  <c:v>2771</c:v>
                </c:pt>
                <c:pt idx="3">
                  <c:v>2646</c:v>
                </c:pt>
                <c:pt idx="4">
                  <c:v>2511</c:v>
                </c:pt>
                <c:pt idx="5">
                  <c:v>2880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CC-46AC-922B-F9C8EF6E51D0}"/>
            </c:ext>
          </c:extLst>
        </c:ser>
        <c:ser>
          <c:idx val="3"/>
          <c:order val="3"/>
          <c:tx>
            <c:strRef>
              <c:f>'Table 10.59'!$S$12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10.59'!$T$12:$Y$12</c:f>
              <c:numCache>
                <c:formatCode>#,##0</c:formatCode>
                <c:ptCount val="6"/>
                <c:pt idx="0">
                  <c:v>709</c:v>
                </c:pt>
                <c:pt idx="1">
                  <c:v>730</c:v>
                </c:pt>
                <c:pt idx="2">
                  <c:v>688</c:v>
                </c:pt>
                <c:pt idx="3">
                  <c:v>703</c:v>
                </c:pt>
                <c:pt idx="4">
                  <c:v>651</c:v>
                </c:pt>
                <c:pt idx="5">
                  <c:v>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CC-46AC-922B-F9C8EF6E5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10.59'!$AA$15:$AA$33</c:f>
              <c:numCache>
                <c:formatCode>0.0%</c:formatCode>
                <c:ptCount val="19"/>
                <c:pt idx="0">
                  <c:v>0.19359293012979839</c:v>
                </c:pt>
                <c:pt idx="1">
                  <c:v>6.9041701187517257E-3</c:v>
                </c:pt>
                <c:pt idx="2">
                  <c:v>2.7892847279756973E-2</c:v>
                </c:pt>
                <c:pt idx="3">
                  <c:v>3.3140016570008283E-3</c:v>
                </c:pt>
                <c:pt idx="4">
                  <c:v>2.9549848108257386E-2</c:v>
                </c:pt>
                <c:pt idx="5">
                  <c:v>2.0712510356255178E-2</c:v>
                </c:pt>
                <c:pt idx="6">
                  <c:v>7.6222038111019061E-2</c:v>
                </c:pt>
                <c:pt idx="7">
                  <c:v>5.4681027340513673E-2</c:v>
                </c:pt>
                <c:pt idx="8">
                  <c:v>5.7995028997514499E-2</c:v>
                </c:pt>
                <c:pt idx="9">
                  <c:v>3.0378348522507597E-3</c:v>
                </c:pt>
                <c:pt idx="10">
                  <c:v>1.6570008285004142E-2</c:v>
                </c:pt>
                <c:pt idx="11">
                  <c:v>2.6512013256006627E-2</c:v>
                </c:pt>
                <c:pt idx="12">
                  <c:v>3.7558685446009391E-2</c:v>
                </c:pt>
                <c:pt idx="13">
                  <c:v>3.7006351836509251E-2</c:v>
                </c:pt>
                <c:pt idx="14">
                  <c:v>3.811101905550953E-2</c:v>
                </c:pt>
                <c:pt idx="15">
                  <c:v>5.4404860535763599E-2</c:v>
                </c:pt>
                <c:pt idx="16">
                  <c:v>8.8097210715272017E-2</c:v>
                </c:pt>
                <c:pt idx="17">
                  <c:v>4.9710024855012429E-3</c:v>
                </c:pt>
                <c:pt idx="18">
                  <c:v>2.5131179232256284E-2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5B-45D8-ADAB-1BBC8784DB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5B-45D8-ADAB-1BBC8784D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10.59'!$Y$44:$Y$60</c:f>
              <c:numCache>
                <c:formatCode>#,##0</c:formatCode>
                <c:ptCount val="17"/>
                <c:pt idx="0">
                  <c:v>0</c:v>
                </c:pt>
                <c:pt idx="1">
                  <c:v>55</c:v>
                </c:pt>
                <c:pt idx="2">
                  <c:v>131</c:v>
                </c:pt>
                <c:pt idx="3">
                  <c:v>175</c:v>
                </c:pt>
                <c:pt idx="4">
                  <c:v>182</c:v>
                </c:pt>
                <c:pt idx="5">
                  <c:v>169</c:v>
                </c:pt>
                <c:pt idx="6">
                  <c:v>136</c:v>
                </c:pt>
                <c:pt idx="7">
                  <c:v>182</c:v>
                </c:pt>
                <c:pt idx="8">
                  <c:v>152</c:v>
                </c:pt>
                <c:pt idx="9">
                  <c:v>172</c:v>
                </c:pt>
                <c:pt idx="10">
                  <c:v>216</c:v>
                </c:pt>
                <c:pt idx="11">
                  <c:v>141</c:v>
                </c:pt>
                <c:pt idx="12">
                  <c:v>85</c:v>
                </c:pt>
                <c:pt idx="13">
                  <c:v>48</c:v>
                </c:pt>
                <c:pt idx="14">
                  <c:v>20</c:v>
                </c:pt>
                <c:pt idx="15">
                  <c:v>9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8A-41D2-A82F-68BFBB4EC869}"/>
            </c:ext>
          </c:extLst>
        </c:ser>
        <c:ser>
          <c:idx val="1"/>
          <c:order val="1"/>
          <c:tx>
            <c:strRef>
              <c:f>'Table 10.59'!$S$62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10.59'!$Y$63:$Y$79</c:f>
              <c:numCache>
                <c:formatCode>#,##0</c:formatCode>
                <c:ptCount val="17"/>
                <c:pt idx="0">
                  <c:v>8</c:v>
                </c:pt>
                <c:pt idx="1">
                  <c:v>27</c:v>
                </c:pt>
                <c:pt idx="2">
                  <c:v>132</c:v>
                </c:pt>
                <c:pt idx="3">
                  <c:v>137</c:v>
                </c:pt>
                <c:pt idx="4">
                  <c:v>154</c:v>
                </c:pt>
                <c:pt idx="5">
                  <c:v>133</c:v>
                </c:pt>
                <c:pt idx="6">
                  <c:v>134</c:v>
                </c:pt>
                <c:pt idx="7">
                  <c:v>171</c:v>
                </c:pt>
                <c:pt idx="8">
                  <c:v>162</c:v>
                </c:pt>
                <c:pt idx="9">
                  <c:v>229</c:v>
                </c:pt>
                <c:pt idx="10">
                  <c:v>187</c:v>
                </c:pt>
                <c:pt idx="11">
                  <c:v>153</c:v>
                </c:pt>
                <c:pt idx="12">
                  <c:v>67</c:v>
                </c:pt>
                <c:pt idx="13">
                  <c:v>43</c:v>
                </c:pt>
                <c:pt idx="14">
                  <c:v>7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8A-41D2-A82F-68BFBB4EC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10.59'!$Y$83:$Y$90</c:f>
              <c:numCache>
                <c:formatCode>#,##0</c:formatCode>
                <c:ptCount val="8"/>
                <c:pt idx="0">
                  <c:v>156</c:v>
                </c:pt>
                <c:pt idx="1">
                  <c:v>51</c:v>
                </c:pt>
                <c:pt idx="2">
                  <c:v>163</c:v>
                </c:pt>
                <c:pt idx="3">
                  <c:v>34</c:v>
                </c:pt>
                <c:pt idx="4">
                  <c:v>15</c:v>
                </c:pt>
                <c:pt idx="5">
                  <c:v>38</c:v>
                </c:pt>
                <c:pt idx="6">
                  <c:v>161</c:v>
                </c:pt>
                <c:pt idx="7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A-4F1D-817C-4120B8B5F604}"/>
            </c:ext>
          </c:extLst>
        </c:ser>
        <c:ser>
          <c:idx val="1"/>
          <c:order val="1"/>
          <c:tx>
            <c:strRef>
              <c:f>'Table 10.59'!$S$92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10.59'!$Y$93:$Y$100</c:f>
              <c:numCache>
                <c:formatCode>#,##0</c:formatCode>
                <c:ptCount val="8"/>
                <c:pt idx="0">
                  <c:v>70</c:v>
                </c:pt>
                <c:pt idx="1">
                  <c:v>152</c:v>
                </c:pt>
                <c:pt idx="2">
                  <c:v>37</c:v>
                </c:pt>
                <c:pt idx="3">
                  <c:v>173</c:v>
                </c:pt>
                <c:pt idx="4">
                  <c:v>144</c:v>
                </c:pt>
                <c:pt idx="5">
                  <c:v>129</c:v>
                </c:pt>
                <c:pt idx="6">
                  <c:v>21</c:v>
                </c:pt>
                <c:pt idx="7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AA-4F1D-817C-4120B8B5F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10.6'!$Y$83:$Y$90</c:f>
              <c:numCache>
                <c:formatCode>#,##0</c:formatCode>
                <c:ptCount val="8"/>
                <c:pt idx="0">
                  <c:v>727</c:v>
                </c:pt>
                <c:pt idx="1">
                  <c:v>691</c:v>
                </c:pt>
                <c:pt idx="2">
                  <c:v>1198</c:v>
                </c:pt>
                <c:pt idx="3">
                  <c:v>260</c:v>
                </c:pt>
                <c:pt idx="4">
                  <c:v>277</c:v>
                </c:pt>
                <c:pt idx="5">
                  <c:v>244</c:v>
                </c:pt>
                <c:pt idx="6">
                  <c:v>681</c:v>
                </c:pt>
                <c:pt idx="7">
                  <c:v>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2-400B-8398-C0EB4934BB78}"/>
            </c:ext>
          </c:extLst>
        </c:ser>
        <c:ser>
          <c:idx val="1"/>
          <c:order val="1"/>
          <c:tx>
            <c:strRef>
              <c:f>'Table 10.6'!$S$92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10.6'!$Y$93:$Y$100</c:f>
              <c:numCache>
                <c:formatCode>#,##0</c:formatCode>
                <c:ptCount val="8"/>
                <c:pt idx="0">
                  <c:v>472</c:v>
                </c:pt>
                <c:pt idx="1">
                  <c:v>1041</c:v>
                </c:pt>
                <c:pt idx="2">
                  <c:v>249</c:v>
                </c:pt>
                <c:pt idx="3">
                  <c:v>872</c:v>
                </c:pt>
                <c:pt idx="4">
                  <c:v>1036</c:v>
                </c:pt>
                <c:pt idx="5">
                  <c:v>557</c:v>
                </c:pt>
                <c:pt idx="6">
                  <c:v>53</c:v>
                </c:pt>
                <c:pt idx="7">
                  <c:v>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72-400B-8398-C0EB4934B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10.59'!$T$8:$Y$8</c:f>
              <c:numCache>
                <c:formatCode>General</c:formatCode>
                <c:ptCount val="6"/>
                <c:pt idx="0">
                  <c:v>25169.82</c:v>
                </c:pt>
                <c:pt idx="1">
                  <c:v>27279</c:v>
                </c:pt>
                <c:pt idx="2">
                  <c:v>26391.5</c:v>
                </c:pt>
                <c:pt idx="3">
                  <c:v>29830.86</c:v>
                </c:pt>
                <c:pt idx="4">
                  <c:v>31772</c:v>
                </c:pt>
                <c:pt idx="5">
                  <c:v>30150.3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C-4E99-8125-CCD636893A2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4C-4E99-8125-CCD636893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10.60'!$U$4:$Y$4</c:f>
              <c:numCache>
                <c:formatCode>#,##0</c:formatCode>
                <c:ptCount val="5"/>
                <c:pt idx="0">
                  <c:v>1642</c:v>
                </c:pt>
                <c:pt idx="1">
                  <c:v>1660</c:v>
                </c:pt>
                <c:pt idx="2">
                  <c:v>1695</c:v>
                </c:pt>
                <c:pt idx="3">
                  <c:v>1522</c:v>
                </c:pt>
                <c:pt idx="4">
                  <c:v>1746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63-49C8-9AE0-92379A55A28A}"/>
            </c:ext>
          </c:extLst>
        </c:ser>
        <c:ser>
          <c:idx val="1"/>
          <c:order val="1"/>
          <c:tx>
            <c:strRef>
              <c:f>'Table 10.60'!$S$7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10.60'!$U$7:$Y$7</c:f>
              <c:numCache>
                <c:formatCode>#,##0</c:formatCode>
                <c:ptCount val="5"/>
                <c:pt idx="0">
                  <c:v>1106</c:v>
                </c:pt>
                <c:pt idx="1">
                  <c:v>1122</c:v>
                </c:pt>
                <c:pt idx="2">
                  <c:v>1117</c:v>
                </c:pt>
                <c:pt idx="3">
                  <c:v>1048</c:v>
                </c:pt>
                <c:pt idx="4">
                  <c:v>1176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63-49C8-9AE0-92379A55A28A}"/>
            </c:ext>
          </c:extLst>
        </c:ser>
        <c:ser>
          <c:idx val="2"/>
          <c:order val="2"/>
          <c:tx>
            <c:strRef>
              <c:f>'Table 10.60'!$S$11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10.60'!$U$11:$Y$11</c:f>
              <c:numCache>
                <c:formatCode>#,##0</c:formatCode>
                <c:ptCount val="5"/>
                <c:pt idx="0">
                  <c:v>1228</c:v>
                </c:pt>
                <c:pt idx="1">
                  <c:v>1251</c:v>
                </c:pt>
                <c:pt idx="2">
                  <c:v>1284</c:v>
                </c:pt>
                <c:pt idx="3">
                  <c:v>1143</c:v>
                </c:pt>
                <c:pt idx="4">
                  <c:v>1310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63-49C8-9AE0-92379A55A28A}"/>
            </c:ext>
          </c:extLst>
        </c:ser>
        <c:ser>
          <c:idx val="3"/>
          <c:order val="3"/>
          <c:tx>
            <c:strRef>
              <c:f>'Table 10.60'!$S$12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10.60'!$U$12:$Y$12</c:f>
              <c:numCache>
                <c:formatCode>#,##0</c:formatCode>
                <c:ptCount val="5"/>
                <c:pt idx="0">
                  <c:v>409</c:v>
                </c:pt>
                <c:pt idx="1">
                  <c:v>415</c:v>
                </c:pt>
                <c:pt idx="2">
                  <c:v>406</c:v>
                </c:pt>
                <c:pt idx="3">
                  <c:v>383</c:v>
                </c:pt>
                <c:pt idx="4">
                  <c:v>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63-49C8-9AE0-92379A55A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10.60'!$AA$15:$AA$33</c:f>
              <c:numCache>
                <c:formatCode>0.0%</c:formatCode>
                <c:ptCount val="19"/>
                <c:pt idx="0">
                  <c:v>0.11970217640320734</c:v>
                </c:pt>
                <c:pt idx="1">
                  <c:v>1.4891179839633447E-2</c:v>
                </c:pt>
                <c:pt idx="2">
                  <c:v>3.6655211912943873E-2</c:v>
                </c:pt>
                <c:pt idx="3">
                  <c:v>4.0091638029782356E-3</c:v>
                </c:pt>
                <c:pt idx="4">
                  <c:v>5.211912943871707E-2</c:v>
                </c:pt>
                <c:pt idx="5">
                  <c:v>2.9209621993127148E-2</c:v>
                </c:pt>
                <c:pt idx="6">
                  <c:v>6.8728522336769765E-2</c:v>
                </c:pt>
                <c:pt idx="7">
                  <c:v>8.0183276059564726E-2</c:v>
                </c:pt>
                <c:pt idx="8">
                  <c:v>5.4982817869415807E-2</c:v>
                </c:pt>
                <c:pt idx="9">
                  <c:v>0</c:v>
                </c:pt>
                <c:pt idx="10">
                  <c:v>2.7491408934707903E-2</c:v>
                </c:pt>
                <c:pt idx="11">
                  <c:v>1.2027491408934709E-2</c:v>
                </c:pt>
                <c:pt idx="12">
                  <c:v>1.7754868270332187E-2</c:v>
                </c:pt>
                <c:pt idx="13">
                  <c:v>2.4627720504009163E-2</c:v>
                </c:pt>
                <c:pt idx="14">
                  <c:v>4.5819014891179836E-2</c:v>
                </c:pt>
                <c:pt idx="15">
                  <c:v>6.9301260022909511E-2</c:v>
                </c:pt>
                <c:pt idx="16">
                  <c:v>7.9610538373424966E-2</c:v>
                </c:pt>
                <c:pt idx="17">
                  <c:v>2.2909507445589921E-3</c:v>
                </c:pt>
                <c:pt idx="18">
                  <c:v>2.2909507445589918E-2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BF-46E5-B063-18095FAD1B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BF-46E5-B063-18095FAD1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10.60'!$Y$44:$Y$60</c:f>
              <c:numCache>
                <c:formatCode>#,##0</c:formatCode>
                <c:ptCount val="17"/>
                <c:pt idx="0">
                  <c:v>5</c:v>
                </c:pt>
                <c:pt idx="1">
                  <c:v>21</c:v>
                </c:pt>
                <c:pt idx="2">
                  <c:v>58</c:v>
                </c:pt>
                <c:pt idx="3">
                  <c:v>58</c:v>
                </c:pt>
                <c:pt idx="4">
                  <c:v>76</c:v>
                </c:pt>
                <c:pt idx="5">
                  <c:v>58</c:v>
                </c:pt>
                <c:pt idx="6">
                  <c:v>68</c:v>
                </c:pt>
                <c:pt idx="7">
                  <c:v>63</c:v>
                </c:pt>
                <c:pt idx="8">
                  <c:v>107</c:v>
                </c:pt>
                <c:pt idx="9">
                  <c:v>76</c:v>
                </c:pt>
                <c:pt idx="10">
                  <c:v>96</c:v>
                </c:pt>
                <c:pt idx="11">
                  <c:v>88</c:v>
                </c:pt>
                <c:pt idx="12">
                  <c:v>56</c:v>
                </c:pt>
                <c:pt idx="13">
                  <c:v>20</c:v>
                </c:pt>
                <c:pt idx="14">
                  <c:v>13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A-4BE1-93C2-623BDA4328A5}"/>
            </c:ext>
          </c:extLst>
        </c:ser>
        <c:ser>
          <c:idx val="1"/>
          <c:order val="1"/>
          <c:tx>
            <c:strRef>
              <c:f>'Table 10.60'!$S$62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10.60'!$Y$63:$Y$79</c:f>
              <c:numCache>
                <c:formatCode>#,##0</c:formatCode>
                <c:ptCount val="17"/>
                <c:pt idx="0">
                  <c:v>5</c:v>
                </c:pt>
                <c:pt idx="1">
                  <c:v>26</c:v>
                </c:pt>
                <c:pt idx="2">
                  <c:v>66</c:v>
                </c:pt>
                <c:pt idx="3">
                  <c:v>60</c:v>
                </c:pt>
                <c:pt idx="4">
                  <c:v>79</c:v>
                </c:pt>
                <c:pt idx="5">
                  <c:v>71</c:v>
                </c:pt>
                <c:pt idx="6">
                  <c:v>61</c:v>
                </c:pt>
                <c:pt idx="7">
                  <c:v>79</c:v>
                </c:pt>
                <c:pt idx="8">
                  <c:v>106</c:v>
                </c:pt>
                <c:pt idx="9">
                  <c:v>78</c:v>
                </c:pt>
                <c:pt idx="10">
                  <c:v>100</c:v>
                </c:pt>
                <c:pt idx="11">
                  <c:v>80</c:v>
                </c:pt>
                <c:pt idx="12">
                  <c:v>29</c:v>
                </c:pt>
                <c:pt idx="13">
                  <c:v>19</c:v>
                </c:pt>
                <c:pt idx="14">
                  <c:v>15</c:v>
                </c:pt>
                <c:pt idx="15">
                  <c:v>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9A-4BE1-93C2-623BDA432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10.60'!$Y$83:$Y$90</c:f>
              <c:numCache>
                <c:formatCode>#,##0</c:formatCode>
                <c:ptCount val="8"/>
                <c:pt idx="0">
                  <c:v>37</c:v>
                </c:pt>
                <c:pt idx="1">
                  <c:v>30</c:v>
                </c:pt>
                <c:pt idx="2">
                  <c:v>87</c:v>
                </c:pt>
                <c:pt idx="3">
                  <c:v>14</c:v>
                </c:pt>
                <c:pt idx="4">
                  <c:v>12</c:v>
                </c:pt>
                <c:pt idx="5">
                  <c:v>18</c:v>
                </c:pt>
                <c:pt idx="6">
                  <c:v>77</c:v>
                </c:pt>
                <c:pt idx="7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D9-4A72-AE84-AE8F575E057C}"/>
            </c:ext>
          </c:extLst>
        </c:ser>
        <c:ser>
          <c:idx val="1"/>
          <c:order val="1"/>
          <c:tx>
            <c:strRef>
              <c:f>'Table 10.60'!$S$92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10.60'!$Y$93:$Y$100</c:f>
              <c:numCache>
                <c:formatCode>#,##0</c:formatCode>
                <c:ptCount val="8"/>
                <c:pt idx="0">
                  <c:v>28</c:v>
                </c:pt>
                <c:pt idx="1">
                  <c:v>100</c:v>
                </c:pt>
                <c:pt idx="2">
                  <c:v>13</c:v>
                </c:pt>
                <c:pt idx="3">
                  <c:v>92</c:v>
                </c:pt>
                <c:pt idx="4">
                  <c:v>80</c:v>
                </c:pt>
                <c:pt idx="5">
                  <c:v>54</c:v>
                </c:pt>
                <c:pt idx="6">
                  <c:v>8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D9-4A72-AE84-AE8F575E0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10.60'!$U$8:$Y$8</c:f>
              <c:numCache>
                <c:formatCode>General</c:formatCode>
                <c:ptCount val="5"/>
                <c:pt idx="0">
                  <c:v>26094</c:v>
                </c:pt>
                <c:pt idx="1">
                  <c:v>25145.5</c:v>
                </c:pt>
                <c:pt idx="2">
                  <c:v>25560.43</c:v>
                </c:pt>
                <c:pt idx="3">
                  <c:v>29765.58</c:v>
                </c:pt>
                <c:pt idx="4">
                  <c:v>27994.07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0A-46E1-B628-BF890B5331E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0A-46E1-B628-BF890B533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10.60'!$T$4:$Y$4</c:f>
              <c:numCache>
                <c:formatCode>#,##0</c:formatCode>
                <c:ptCount val="6"/>
                <c:pt idx="0">
                  <c:v>1649</c:v>
                </c:pt>
                <c:pt idx="1">
                  <c:v>1642</c:v>
                </c:pt>
                <c:pt idx="2">
                  <c:v>1660</c:v>
                </c:pt>
                <c:pt idx="3">
                  <c:v>1695</c:v>
                </c:pt>
                <c:pt idx="4">
                  <c:v>1522</c:v>
                </c:pt>
                <c:pt idx="5">
                  <c:v>1746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6C-4C7F-BDA7-8242A63BCEC0}"/>
            </c:ext>
          </c:extLst>
        </c:ser>
        <c:ser>
          <c:idx val="1"/>
          <c:order val="1"/>
          <c:tx>
            <c:strRef>
              <c:f>'Table 10.60'!$S$7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10.60'!$T$7:$Y$7</c:f>
              <c:numCache>
                <c:formatCode>#,##0</c:formatCode>
                <c:ptCount val="6"/>
                <c:pt idx="0">
                  <c:v>1101</c:v>
                </c:pt>
                <c:pt idx="1">
                  <c:v>1106</c:v>
                </c:pt>
                <c:pt idx="2">
                  <c:v>1122</c:v>
                </c:pt>
                <c:pt idx="3">
                  <c:v>1117</c:v>
                </c:pt>
                <c:pt idx="4">
                  <c:v>1048</c:v>
                </c:pt>
                <c:pt idx="5">
                  <c:v>1176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6C-4C7F-BDA7-8242A63BCEC0}"/>
            </c:ext>
          </c:extLst>
        </c:ser>
        <c:ser>
          <c:idx val="2"/>
          <c:order val="2"/>
          <c:tx>
            <c:strRef>
              <c:f>'Table 10.60'!$S$11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10.60'!$T$11:$Y$11</c:f>
              <c:numCache>
                <c:formatCode>#,##0</c:formatCode>
                <c:ptCount val="6"/>
                <c:pt idx="0">
                  <c:v>1233</c:v>
                </c:pt>
                <c:pt idx="1">
                  <c:v>1228</c:v>
                </c:pt>
                <c:pt idx="2">
                  <c:v>1251</c:v>
                </c:pt>
                <c:pt idx="3">
                  <c:v>1284</c:v>
                </c:pt>
                <c:pt idx="4">
                  <c:v>1143</c:v>
                </c:pt>
                <c:pt idx="5">
                  <c:v>1310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6C-4C7F-BDA7-8242A63BCEC0}"/>
            </c:ext>
          </c:extLst>
        </c:ser>
        <c:ser>
          <c:idx val="3"/>
          <c:order val="3"/>
          <c:tx>
            <c:strRef>
              <c:f>'Table 10.60'!$S$12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10.60'!$T$12:$Y$12</c:f>
              <c:numCache>
                <c:formatCode>#,##0</c:formatCode>
                <c:ptCount val="6"/>
                <c:pt idx="0">
                  <c:v>412</c:v>
                </c:pt>
                <c:pt idx="1">
                  <c:v>409</c:v>
                </c:pt>
                <c:pt idx="2">
                  <c:v>415</c:v>
                </c:pt>
                <c:pt idx="3">
                  <c:v>406</c:v>
                </c:pt>
                <c:pt idx="4">
                  <c:v>383</c:v>
                </c:pt>
                <c:pt idx="5">
                  <c:v>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6C-4C7F-BDA7-8242A63BC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10.60'!$AA$15:$AA$33</c:f>
              <c:numCache>
                <c:formatCode>0.0%</c:formatCode>
                <c:ptCount val="19"/>
                <c:pt idx="0">
                  <c:v>0.11970217640320734</c:v>
                </c:pt>
                <c:pt idx="1">
                  <c:v>1.4891179839633447E-2</c:v>
                </c:pt>
                <c:pt idx="2">
                  <c:v>3.6655211912943873E-2</c:v>
                </c:pt>
                <c:pt idx="3">
                  <c:v>4.0091638029782356E-3</c:v>
                </c:pt>
                <c:pt idx="4">
                  <c:v>5.211912943871707E-2</c:v>
                </c:pt>
                <c:pt idx="5">
                  <c:v>2.9209621993127148E-2</c:v>
                </c:pt>
                <c:pt idx="6">
                  <c:v>6.8728522336769765E-2</c:v>
                </c:pt>
                <c:pt idx="7">
                  <c:v>8.0183276059564726E-2</c:v>
                </c:pt>
                <c:pt idx="8">
                  <c:v>5.4982817869415807E-2</c:v>
                </c:pt>
                <c:pt idx="9">
                  <c:v>0</c:v>
                </c:pt>
                <c:pt idx="10">
                  <c:v>2.7491408934707903E-2</c:v>
                </c:pt>
                <c:pt idx="11">
                  <c:v>1.2027491408934709E-2</c:v>
                </c:pt>
                <c:pt idx="12">
                  <c:v>1.7754868270332187E-2</c:v>
                </c:pt>
                <c:pt idx="13">
                  <c:v>2.4627720504009163E-2</c:v>
                </c:pt>
                <c:pt idx="14">
                  <c:v>4.5819014891179836E-2</c:v>
                </c:pt>
                <c:pt idx="15">
                  <c:v>6.9301260022909511E-2</c:v>
                </c:pt>
                <c:pt idx="16">
                  <c:v>7.9610538373424966E-2</c:v>
                </c:pt>
                <c:pt idx="17">
                  <c:v>2.2909507445589921E-3</c:v>
                </c:pt>
                <c:pt idx="18">
                  <c:v>2.2909507445589918E-2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2-4152-B7B7-8AFAB73DC9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2-4152-B7B7-8AFAB73DC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10.60'!$Y$44:$Y$60</c:f>
              <c:numCache>
                <c:formatCode>#,##0</c:formatCode>
                <c:ptCount val="17"/>
                <c:pt idx="0">
                  <c:v>5</c:v>
                </c:pt>
                <c:pt idx="1">
                  <c:v>21</c:v>
                </c:pt>
                <c:pt idx="2">
                  <c:v>58</c:v>
                </c:pt>
                <c:pt idx="3">
                  <c:v>58</c:v>
                </c:pt>
                <c:pt idx="4">
                  <c:v>76</c:v>
                </c:pt>
                <c:pt idx="5">
                  <c:v>58</c:v>
                </c:pt>
                <c:pt idx="6">
                  <c:v>68</c:v>
                </c:pt>
                <c:pt idx="7">
                  <c:v>63</c:v>
                </c:pt>
                <c:pt idx="8">
                  <c:v>107</c:v>
                </c:pt>
                <c:pt idx="9">
                  <c:v>76</c:v>
                </c:pt>
                <c:pt idx="10">
                  <c:v>96</c:v>
                </c:pt>
                <c:pt idx="11">
                  <c:v>88</c:v>
                </c:pt>
                <c:pt idx="12">
                  <c:v>56</c:v>
                </c:pt>
                <c:pt idx="13">
                  <c:v>20</c:v>
                </c:pt>
                <c:pt idx="14">
                  <c:v>13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5-4191-A130-E10BC36B8DAF}"/>
            </c:ext>
          </c:extLst>
        </c:ser>
        <c:ser>
          <c:idx val="1"/>
          <c:order val="1"/>
          <c:tx>
            <c:strRef>
              <c:f>'Table 10.60'!$S$62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10.60'!$Y$63:$Y$79</c:f>
              <c:numCache>
                <c:formatCode>#,##0</c:formatCode>
                <c:ptCount val="17"/>
                <c:pt idx="0">
                  <c:v>5</c:v>
                </c:pt>
                <c:pt idx="1">
                  <c:v>26</c:v>
                </c:pt>
                <c:pt idx="2">
                  <c:v>66</c:v>
                </c:pt>
                <c:pt idx="3">
                  <c:v>60</c:v>
                </c:pt>
                <c:pt idx="4">
                  <c:v>79</c:v>
                </c:pt>
                <c:pt idx="5">
                  <c:v>71</c:v>
                </c:pt>
                <c:pt idx="6">
                  <c:v>61</c:v>
                </c:pt>
                <c:pt idx="7">
                  <c:v>79</c:v>
                </c:pt>
                <c:pt idx="8">
                  <c:v>106</c:v>
                </c:pt>
                <c:pt idx="9">
                  <c:v>78</c:v>
                </c:pt>
                <c:pt idx="10">
                  <c:v>100</c:v>
                </c:pt>
                <c:pt idx="11">
                  <c:v>80</c:v>
                </c:pt>
                <c:pt idx="12">
                  <c:v>29</c:v>
                </c:pt>
                <c:pt idx="13">
                  <c:v>19</c:v>
                </c:pt>
                <c:pt idx="14">
                  <c:v>15</c:v>
                </c:pt>
                <c:pt idx="15">
                  <c:v>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75-4191-A130-E10BC36B8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10.60'!$Y$83:$Y$90</c:f>
              <c:numCache>
                <c:formatCode>#,##0</c:formatCode>
                <c:ptCount val="8"/>
                <c:pt idx="0">
                  <c:v>37</c:v>
                </c:pt>
                <c:pt idx="1">
                  <c:v>30</c:v>
                </c:pt>
                <c:pt idx="2">
                  <c:v>87</c:v>
                </c:pt>
                <c:pt idx="3">
                  <c:v>14</c:v>
                </c:pt>
                <c:pt idx="4">
                  <c:v>12</c:v>
                </c:pt>
                <c:pt idx="5">
                  <c:v>18</c:v>
                </c:pt>
                <c:pt idx="6">
                  <c:v>77</c:v>
                </c:pt>
                <c:pt idx="7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5-48B1-9939-861DBE7DF4E9}"/>
            </c:ext>
          </c:extLst>
        </c:ser>
        <c:ser>
          <c:idx val="1"/>
          <c:order val="1"/>
          <c:tx>
            <c:strRef>
              <c:f>'Table 10.60'!$S$92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10.60'!$Y$93:$Y$100</c:f>
              <c:numCache>
                <c:formatCode>#,##0</c:formatCode>
                <c:ptCount val="8"/>
                <c:pt idx="0">
                  <c:v>28</c:v>
                </c:pt>
                <c:pt idx="1">
                  <c:v>100</c:v>
                </c:pt>
                <c:pt idx="2">
                  <c:v>13</c:v>
                </c:pt>
                <c:pt idx="3">
                  <c:v>92</c:v>
                </c:pt>
                <c:pt idx="4">
                  <c:v>80</c:v>
                </c:pt>
                <c:pt idx="5">
                  <c:v>54</c:v>
                </c:pt>
                <c:pt idx="6">
                  <c:v>8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5-48B1-9939-861DBE7DF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10.1'!$T$4:$Y$4</c:f>
              <c:numCache>
                <c:formatCode>#,##0</c:formatCode>
                <c:ptCount val="6"/>
                <c:pt idx="0">
                  <c:v>17084</c:v>
                </c:pt>
                <c:pt idx="1">
                  <c:v>17261</c:v>
                </c:pt>
                <c:pt idx="2">
                  <c:v>17217</c:v>
                </c:pt>
                <c:pt idx="3">
                  <c:v>16806</c:v>
                </c:pt>
                <c:pt idx="4">
                  <c:v>16688</c:v>
                </c:pt>
                <c:pt idx="5">
                  <c:v>16981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67-4DAF-9A7B-4C11EB5A37F2}"/>
            </c:ext>
          </c:extLst>
        </c:ser>
        <c:ser>
          <c:idx val="1"/>
          <c:order val="1"/>
          <c:tx>
            <c:strRef>
              <c:f>'Table 10.1'!$S$7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10.1'!$T$7:$Y$7</c:f>
              <c:numCache>
                <c:formatCode>#,##0</c:formatCode>
                <c:ptCount val="6"/>
                <c:pt idx="0">
                  <c:v>11683</c:v>
                </c:pt>
                <c:pt idx="1">
                  <c:v>11759</c:v>
                </c:pt>
                <c:pt idx="2">
                  <c:v>11821</c:v>
                </c:pt>
                <c:pt idx="3">
                  <c:v>11694</c:v>
                </c:pt>
                <c:pt idx="4">
                  <c:v>11639</c:v>
                </c:pt>
                <c:pt idx="5">
                  <c:v>11746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67-4DAF-9A7B-4C11EB5A37F2}"/>
            </c:ext>
          </c:extLst>
        </c:ser>
        <c:ser>
          <c:idx val="2"/>
          <c:order val="2"/>
          <c:tx>
            <c:strRef>
              <c:f>'Table 10.1'!$S$11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10.1'!$T$11:$Y$11</c:f>
              <c:numCache>
                <c:formatCode>#,##0</c:formatCode>
                <c:ptCount val="6"/>
                <c:pt idx="0">
                  <c:v>15312</c:v>
                </c:pt>
                <c:pt idx="1">
                  <c:v>15490</c:v>
                </c:pt>
                <c:pt idx="2">
                  <c:v>15526</c:v>
                </c:pt>
                <c:pt idx="3">
                  <c:v>15181</c:v>
                </c:pt>
                <c:pt idx="4">
                  <c:v>14814</c:v>
                </c:pt>
                <c:pt idx="5">
                  <c:v>15007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67-4DAF-9A7B-4C11EB5A37F2}"/>
            </c:ext>
          </c:extLst>
        </c:ser>
        <c:ser>
          <c:idx val="3"/>
          <c:order val="3"/>
          <c:tx>
            <c:strRef>
              <c:f>'Table 10.1'!$S$12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10.1'!$T$12:$Y$12</c:f>
              <c:numCache>
                <c:formatCode>#,##0</c:formatCode>
                <c:ptCount val="6"/>
                <c:pt idx="0">
                  <c:v>1771</c:v>
                </c:pt>
                <c:pt idx="1">
                  <c:v>1774</c:v>
                </c:pt>
                <c:pt idx="2">
                  <c:v>1691</c:v>
                </c:pt>
                <c:pt idx="3">
                  <c:v>1625</c:v>
                </c:pt>
                <c:pt idx="4">
                  <c:v>1877</c:v>
                </c:pt>
                <c:pt idx="5">
                  <c:v>1974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67-4DAF-9A7B-4C11EB5A3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10.6'!$T$8:$Y$8</c:f>
              <c:numCache>
                <c:formatCode>General</c:formatCode>
                <c:ptCount val="6"/>
                <c:pt idx="0">
                  <c:v>37592.99</c:v>
                </c:pt>
                <c:pt idx="1">
                  <c:v>38671.81</c:v>
                </c:pt>
                <c:pt idx="2">
                  <c:v>37625.089999999997</c:v>
                </c:pt>
                <c:pt idx="3">
                  <c:v>40156.42</c:v>
                </c:pt>
                <c:pt idx="4">
                  <c:v>41536.57</c:v>
                </c:pt>
                <c:pt idx="5">
                  <c:v>41976.03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C-4880-8086-0B32E788FF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5C-4880-8086-0B32E788F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10.60'!$T$8:$Y$8</c:f>
              <c:numCache>
                <c:formatCode>General</c:formatCode>
                <c:ptCount val="6"/>
                <c:pt idx="0">
                  <c:v>27358.03</c:v>
                </c:pt>
                <c:pt idx="1">
                  <c:v>26094</c:v>
                </c:pt>
                <c:pt idx="2">
                  <c:v>25145.5</c:v>
                </c:pt>
                <c:pt idx="3">
                  <c:v>25560.43</c:v>
                </c:pt>
                <c:pt idx="4">
                  <c:v>29765.58</c:v>
                </c:pt>
                <c:pt idx="5">
                  <c:v>27994.07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6-41AD-A524-F714710BD5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56-41AD-A524-F714710BD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10.61'!$U$4:$Y$4</c:f>
              <c:numCache>
                <c:formatCode>#,##0</c:formatCode>
                <c:ptCount val="5"/>
                <c:pt idx="0">
                  <c:v>31222</c:v>
                </c:pt>
                <c:pt idx="1">
                  <c:v>30891</c:v>
                </c:pt>
                <c:pt idx="2">
                  <c:v>30462</c:v>
                </c:pt>
                <c:pt idx="3">
                  <c:v>30426</c:v>
                </c:pt>
                <c:pt idx="4">
                  <c:v>30894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9C-4DB8-A5B7-A9F9BE223481}"/>
            </c:ext>
          </c:extLst>
        </c:ser>
        <c:ser>
          <c:idx val="1"/>
          <c:order val="1"/>
          <c:tx>
            <c:strRef>
              <c:f>'Table 10.61'!$S$7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10.61'!$U$7:$Y$7</c:f>
              <c:numCache>
                <c:formatCode>#,##0</c:formatCode>
                <c:ptCount val="5"/>
                <c:pt idx="0">
                  <c:v>21896</c:v>
                </c:pt>
                <c:pt idx="1">
                  <c:v>21825</c:v>
                </c:pt>
                <c:pt idx="2">
                  <c:v>21639</c:v>
                </c:pt>
                <c:pt idx="3">
                  <c:v>21613</c:v>
                </c:pt>
                <c:pt idx="4">
                  <c:v>21670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9C-4DB8-A5B7-A9F9BE223481}"/>
            </c:ext>
          </c:extLst>
        </c:ser>
        <c:ser>
          <c:idx val="2"/>
          <c:order val="2"/>
          <c:tx>
            <c:strRef>
              <c:f>'Table 10.61'!$S$11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10.61'!$U$11:$Y$11</c:f>
              <c:numCache>
                <c:formatCode>#,##0</c:formatCode>
                <c:ptCount val="5"/>
                <c:pt idx="0">
                  <c:v>27551</c:v>
                </c:pt>
                <c:pt idx="1">
                  <c:v>27286</c:v>
                </c:pt>
                <c:pt idx="2">
                  <c:v>26953</c:v>
                </c:pt>
                <c:pt idx="3">
                  <c:v>26708</c:v>
                </c:pt>
                <c:pt idx="4">
                  <c:v>27146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9C-4DB8-A5B7-A9F9BE223481}"/>
            </c:ext>
          </c:extLst>
        </c:ser>
        <c:ser>
          <c:idx val="3"/>
          <c:order val="3"/>
          <c:tx>
            <c:strRef>
              <c:f>'Table 10.61'!$S$12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10.61'!$U$12:$Y$12</c:f>
              <c:numCache>
                <c:formatCode>#,##0</c:formatCode>
                <c:ptCount val="5"/>
                <c:pt idx="0">
                  <c:v>3672</c:v>
                </c:pt>
                <c:pt idx="1">
                  <c:v>3608</c:v>
                </c:pt>
                <c:pt idx="2">
                  <c:v>3507</c:v>
                </c:pt>
                <c:pt idx="3">
                  <c:v>3719</c:v>
                </c:pt>
                <c:pt idx="4">
                  <c:v>3748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9C-4DB8-A5B7-A9F9BE223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10.61'!$AA$15:$AA$33</c:f>
              <c:numCache>
                <c:formatCode>0.0%</c:formatCode>
                <c:ptCount val="19"/>
                <c:pt idx="0">
                  <c:v>8.5453486113808499E-3</c:v>
                </c:pt>
                <c:pt idx="1">
                  <c:v>9.2574609956625874E-3</c:v>
                </c:pt>
                <c:pt idx="2">
                  <c:v>3.8939599922315014E-2</c:v>
                </c:pt>
                <c:pt idx="3">
                  <c:v>6.6032239269761123E-3</c:v>
                </c:pt>
                <c:pt idx="4">
                  <c:v>3.2821907166440088E-2</c:v>
                </c:pt>
                <c:pt idx="5">
                  <c:v>2.9746876416132582E-2</c:v>
                </c:pt>
                <c:pt idx="6">
                  <c:v>7.5581018968084418E-2</c:v>
                </c:pt>
                <c:pt idx="7">
                  <c:v>8.1407393021298638E-2</c:v>
                </c:pt>
                <c:pt idx="8">
                  <c:v>1.5957791156858938E-2</c:v>
                </c:pt>
                <c:pt idx="9">
                  <c:v>1.6443322327960121E-2</c:v>
                </c:pt>
                <c:pt idx="10">
                  <c:v>4.0104874732957853E-2</c:v>
                </c:pt>
                <c:pt idx="11">
                  <c:v>1.7673334628083123E-2</c:v>
                </c:pt>
                <c:pt idx="12">
                  <c:v>9.6523596814915513E-2</c:v>
                </c:pt>
                <c:pt idx="13">
                  <c:v>6.6129345503981349E-2</c:v>
                </c:pt>
                <c:pt idx="14">
                  <c:v>6.7683045251505147E-2</c:v>
                </c:pt>
                <c:pt idx="15">
                  <c:v>0.11655984980902441</c:v>
                </c:pt>
                <c:pt idx="16">
                  <c:v>0.14973781316760537</c:v>
                </c:pt>
                <c:pt idx="17">
                  <c:v>1.9809671780928337E-2</c:v>
                </c:pt>
                <c:pt idx="18">
                  <c:v>2.8452126626529423E-2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D6-46FE-9A56-D971B645062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D6-46FE-9A56-D971B6450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10.61'!$Y$44:$Y$60</c:f>
              <c:numCache>
                <c:formatCode>#,##0</c:formatCode>
                <c:ptCount val="17"/>
                <c:pt idx="0">
                  <c:v>13</c:v>
                </c:pt>
                <c:pt idx="1">
                  <c:v>137</c:v>
                </c:pt>
                <c:pt idx="2">
                  <c:v>752</c:v>
                </c:pt>
                <c:pt idx="3">
                  <c:v>1299</c:v>
                </c:pt>
                <c:pt idx="4">
                  <c:v>1840</c:v>
                </c:pt>
                <c:pt idx="5">
                  <c:v>1674</c:v>
                </c:pt>
                <c:pt idx="6">
                  <c:v>1514</c:v>
                </c:pt>
                <c:pt idx="7">
                  <c:v>1473</c:v>
                </c:pt>
                <c:pt idx="8">
                  <c:v>1440</c:v>
                </c:pt>
                <c:pt idx="9">
                  <c:v>1354</c:v>
                </c:pt>
                <c:pt idx="10">
                  <c:v>1147</c:v>
                </c:pt>
                <c:pt idx="11">
                  <c:v>973</c:v>
                </c:pt>
                <c:pt idx="12">
                  <c:v>653</c:v>
                </c:pt>
                <c:pt idx="13">
                  <c:v>304</c:v>
                </c:pt>
                <c:pt idx="14">
                  <c:v>119</c:v>
                </c:pt>
                <c:pt idx="15">
                  <c:v>59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1-4263-A7A4-A919CCF080E0}"/>
            </c:ext>
          </c:extLst>
        </c:ser>
        <c:ser>
          <c:idx val="1"/>
          <c:order val="1"/>
          <c:tx>
            <c:strRef>
              <c:f>'Table 10.61'!$S$62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10.61'!$Y$63:$Y$79</c:f>
              <c:numCache>
                <c:formatCode>#,##0</c:formatCode>
                <c:ptCount val="17"/>
                <c:pt idx="0">
                  <c:v>16</c:v>
                </c:pt>
                <c:pt idx="1">
                  <c:v>248</c:v>
                </c:pt>
                <c:pt idx="2">
                  <c:v>997</c:v>
                </c:pt>
                <c:pt idx="3">
                  <c:v>1655</c:v>
                </c:pt>
                <c:pt idx="4">
                  <c:v>2029</c:v>
                </c:pt>
                <c:pt idx="5">
                  <c:v>1738</c:v>
                </c:pt>
                <c:pt idx="6">
                  <c:v>1550</c:v>
                </c:pt>
                <c:pt idx="7">
                  <c:v>1516</c:v>
                </c:pt>
                <c:pt idx="8">
                  <c:v>1521</c:v>
                </c:pt>
                <c:pt idx="9">
                  <c:v>1506</c:v>
                </c:pt>
                <c:pt idx="10">
                  <c:v>1373</c:v>
                </c:pt>
                <c:pt idx="11">
                  <c:v>1025</c:v>
                </c:pt>
                <c:pt idx="12">
                  <c:v>551</c:v>
                </c:pt>
                <c:pt idx="13">
                  <c:v>189</c:v>
                </c:pt>
                <c:pt idx="14">
                  <c:v>80</c:v>
                </c:pt>
                <c:pt idx="15">
                  <c:v>34</c:v>
                </c:pt>
                <c:pt idx="1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1-4263-A7A4-A919CCF08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10.61'!$Y$83:$Y$90</c:f>
              <c:numCache>
                <c:formatCode>#,##0</c:formatCode>
                <c:ptCount val="8"/>
                <c:pt idx="0">
                  <c:v>1646</c:v>
                </c:pt>
                <c:pt idx="1">
                  <c:v>2997</c:v>
                </c:pt>
                <c:pt idx="2">
                  <c:v>885</c:v>
                </c:pt>
                <c:pt idx="3">
                  <c:v>678</c:v>
                </c:pt>
                <c:pt idx="4">
                  <c:v>702</c:v>
                </c:pt>
                <c:pt idx="5">
                  <c:v>621</c:v>
                </c:pt>
                <c:pt idx="6">
                  <c:v>235</c:v>
                </c:pt>
                <c:pt idx="7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3-4095-9C86-83A3953BF45F}"/>
            </c:ext>
          </c:extLst>
        </c:ser>
        <c:ser>
          <c:idx val="1"/>
          <c:order val="1"/>
          <c:tx>
            <c:strRef>
              <c:f>'Table 10.61'!$S$92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10.61'!$Y$93:$Y$100</c:f>
              <c:numCache>
                <c:formatCode>#,##0</c:formatCode>
                <c:ptCount val="8"/>
                <c:pt idx="0">
                  <c:v>1065</c:v>
                </c:pt>
                <c:pt idx="1">
                  <c:v>3618</c:v>
                </c:pt>
                <c:pt idx="2">
                  <c:v>254</c:v>
                </c:pt>
                <c:pt idx="3">
                  <c:v>1151</c:v>
                </c:pt>
                <c:pt idx="4">
                  <c:v>1912</c:v>
                </c:pt>
                <c:pt idx="5">
                  <c:v>912</c:v>
                </c:pt>
                <c:pt idx="6">
                  <c:v>35</c:v>
                </c:pt>
                <c:pt idx="7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A3-4095-9C86-83A3953BF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10.61'!$U$8:$Y$8</c:f>
              <c:numCache>
                <c:formatCode>General</c:formatCode>
                <c:ptCount val="5"/>
                <c:pt idx="0">
                  <c:v>40325.5</c:v>
                </c:pt>
                <c:pt idx="1">
                  <c:v>40959</c:v>
                </c:pt>
                <c:pt idx="2">
                  <c:v>42293</c:v>
                </c:pt>
                <c:pt idx="3">
                  <c:v>43822</c:v>
                </c:pt>
                <c:pt idx="4">
                  <c:v>44507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07-4AF0-A5CF-44F6110675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7-4AF0-A5CF-44F611067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10.61'!$T$4:$Y$4</c:f>
              <c:numCache>
                <c:formatCode>#,##0</c:formatCode>
                <c:ptCount val="6"/>
                <c:pt idx="0">
                  <c:v>31480</c:v>
                </c:pt>
                <c:pt idx="1">
                  <c:v>31222</c:v>
                </c:pt>
                <c:pt idx="2">
                  <c:v>30891</c:v>
                </c:pt>
                <c:pt idx="3">
                  <c:v>30462</c:v>
                </c:pt>
                <c:pt idx="4">
                  <c:v>30426</c:v>
                </c:pt>
                <c:pt idx="5">
                  <c:v>30894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C0-4A70-9F16-ECCB680000FB}"/>
            </c:ext>
          </c:extLst>
        </c:ser>
        <c:ser>
          <c:idx val="1"/>
          <c:order val="1"/>
          <c:tx>
            <c:strRef>
              <c:f>'Table 10.61'!$S$7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10.61'!$T$7:$Y$7</c:f>
              <c:numCache>
                <c:formatCode>#,##0</c:formatCode>
                <c:ptCount val="6"/>
                <c:pt idx="0">
                  <c:v>22137</c:v>
                </c:pt>
                <c:pt idx="1">
                  <c:v>21896</c:v>
                </c:pt>
                <c:pt idx="2">
                  <c:v>21825</c:v>
                </c:pt>
                <c:pt idx="3">
                  <c:v>21639</c:v>
                </c:pt>
                <c:pt idx="4">
                  <c:v>21613</c:v>
                </c:pt>
                <c:pt idx="5">
                  <c:v>21670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C0-4A70-9F16-ECCB680000FB}"/>
            </c:ext>
          </c:extLst>
        </c:ser>
        <c:ser>
          <c:idx val="2"/>
          <c:order val="2"/>
          <c:tx>
            <c:strRef>
              <c:f>'Table 10.61'!$S$11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10.61'!$T$11:$Y$11</c:f>
              <c:numCache>
                <c:formatCode>#,##0</c:formatCode>
                <c:ptCount val="6"/>
                <c:pt idx="0">
                  <c:v>27676</c:v>
                </c:pt>
                <c:pt idx="1">
                  <c:v>27551</c:v>
                </c:pt>
                <c:pt idx="2">
                  <c:v>27286</c:v>
                </c:pt>
                <c:pt idx="3">
                  <c:v>26953</c:v>
                </c:pt>
                <c:pt idx="4">
                  <c:v>26708</c:v>
                </c:pt>
                <c:pt idx="5">
                  <c:v>27146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C0-4A70-9F16-ECCB680000FB}"/>
            </c:ext>
          </c:extLst>
        </c:ser>
        <c:ser>
          <c:idx val="3"/>
          <c:order val="3"/>
          <c:tx>
            <c:strRef>
              <c:f>'Table 10.61'!$S$12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10.61'!$T$12:$Y$12</c:f>
              <c:numCache>
                <c:formatCode>#,##0</c:formatCode>
                <c:ptCount val="6"/>
                <c:pt idx="0">
                  <c:v>3803</c:v>
                </c:pt>
                <c:pt idx="1">
                  <c:v>3672</c:v>
                </c:pt>
                <c:pt idx="2">
                  <c:v>3608</c:v>
                </c:pt>
                <c:pt idx="3">
                  <c:v>3507</c:v>
                </c:pt>
                <c:pt idx="4">
                  <c:v>3719</c:v>
                </c:pt>
                <c:pt idx="5">
                  <c:v>3748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C0-4A70-9F16-ECCB68000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10.61'!$AA$15:$AA$33</c:f>
              <c:numCache>
                <c:formatCode>0.0%</c:formatCode>
                <c:ptCount val="19"/>
                <c:pt idx="0">
                  <c:v>8.5453486113808499E-3</c:v>
                </c:pt>
                <c:pt idx="1">
                  <c:v>9.2574609956625874E-3</c:v>
                </c:pt>
                <c:pt idx="2">
                  <c:v>3.8939599922315014E-2</c:v>
                </c:pt>
                <c:pt idx="3">
                  <c:v>6.6032239269761123E-3</c:v>
                </c:pt>
                <c:pt idx="4">
                  <c:v>3.2821907166440088E-2</c:v>
                </c:pt>
                <c:pt idx="5">
                  <c:v>2.9746876416132582E-2</c:v>
                </c:pt>
                <c:pt idx="6">
                  <c:v>7.5581018968084418E-2</c:v>
                </c:pt>
                <c:pt idx="7">
                  <c:v>8.1407393021298638E-2</c:v>
                </c:pt>
                <c:pt idx="8">
                  <c:v>1.5957791156858938E-2</c:v>
                </c:pt>
                <c:pt idx="9">
                  <c:v>1.6443322327960121E-2</c:v>
                </c:pt>
                <c:pt idx="10">
                  <c:v>4.0104874732957853E-2</c:v>
                </c:pt>
                <c:pt idx="11">
                  <c:v>1.7673334628083123E-2</c:v>
                </c:pt>
                <c:pt idx="12">
                  <c:v>9.6523596814915513E-2</c:v>
                </c:pt>
                <c:pt idx="13">
                  <c:v>6.6129345503981349E-2</c:v>
                </c:pt>
                <c:pt idx="14">
                  <c:v>6.7683045251505147E-2</c:v>
                </c:pt>
                <c:pt idx="15">
                  <c:v>0.11655984980902441</c:v>
                </c:pt>
                <c:pt idx="16">
                  <c:v>0.14973781316760537</c:v>
                </c:pt>
                <c:pt idx="17">
                  <c:v>1.9809671780928337E-2</c:v>
                </c:pt>
                <c:pt idx="18">
                  <c:v>2.8452126626529423E-2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4-4122-AA1F-475C76800D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4-4122-AA1F-475C76800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10.61'!$Y$44:$Y$60</c:f>
              <c:numCache>
                <c:formatCode>#,##0</c:formatCode>
                <c:ptCount val="17"/>
                <c:pt idx="0">
                  <c:v>13</c:v>
                </c:pt>
                <c:pt idx="1">
                  <c:v>137</c:v>
                </c:pt>
                <c:pt idx="2">
                  <c:v>752</c:v>
                </c:pt>
                <c:pt idx="3">
                  <c:v>1299</c:v>
                </c:pt>
                <c:pt idx="4">
                  <c:v>1840</c:v>
                </c:pt>
                <c:pt idx="5">
                  <c:v>1674</c:v>
                </c:pt>
                <c:pt idx="6">
                  <c:v>1514</c:v>
                </c:pt>
                <c:pt idx="7">
                  <c:v>1473</c:v>
                </c:pt>
                <c:pt idx="8">
                  <c:v>1440</c:v>
                </c:pt>
                <c:pt idx="9">
                  <c:v>1354</c:v>
                </c:pt>
                <c:pt idx="10">
                  <c:v>1147</c:v>
                </c:pt>
                <c:pt idx="11">
                  <c:v>973</c:v>
                </c:pt>
                <c:pt idx="12">
                  <c:v>653</c:v>
                </c:pt>
                <c:pt idx="13">
                  <c:v>304</c:v>
                </c:pt>
                <c:pt idx="14">
                  <c:v>119</c:v>
                </c:pt>
                <c:pt idx="15">
                  <c:v>59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6-4187-8BA4-C10CA7C44DE1}"/>
            </c:ext>
          </c:extLst>
        </c:ser>
        <c:ser>
          <c:idx val="1"/>
          <c:order val="1"/>
          <c:tx>
            <c:strRef>
              <c:f>'Table 10.61'!$S$62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10.61'!$Y$63:$Y$79</c:f>
              <c:numCache>
                <c:formatCode>#,##0</c:formatCode>
                <c:ptCount val="17"/>
                <c:pt idx="0">
                  <c:v>16</c:v>
                </c:pt>
                <c:pt idx="1">
                  <c:v>248</c:v>
                </c:pt>
                <c:pt idx="2">
                  <c:v>997</c:v>
                </c:pt>
                <c:pt idx="3">
                  <c:v>1655</c:v>
                </c:pt>
                <c:pt idx="4">
                  <c:v>2029</c:v>
                </c:pt>
                <c:pt idx="5">
                  <c:v>1738</c:v>
                </c:pt>
                <c:pt idx="6">
                  <c:v>1550</c:v>
                </c:pt>
                <c:pt idx="7">
                  <c:v>1516</c:v>
                </c:pt>
                <c:pt idx="8">
                  <c:v>1521</c:v>
                </c:pt>
                <c:pt idx="9">
                  <c:v>1506</c:v>
                </c:pt>
                <c:pt idx="10">
                  <c:v>1373</c:v>
                </c:pt>
                <c:pt idx="11">
                  <c:v>1025</c:v>
                </c:pt>
                <c:pt idx="12">
                  <c:v>551</c:v>
                </c:pt>
                <c:pt idx="13">
                  <c:v>189</c:v>
                </c:pt>
                <c:pt idx="14">
                  <c:v>80</c:v>
                </c:pt>
                <c:pt idx="15">
                  <c:v>34</c:v>
                </c:pt>
                <c:pt idx="1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16-4187-8BA4-C10CA7C44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10.61'!$Y$83:$Y$90</c:f>
              <c:numCache>
                <c:formatCode>#,##0</c:formatCode>
                <c:ptCount val="8"/>
                <c:pt idx="0">
                  <c:v>1646</c:v>
                </c:pt>
                <c:pt idx="1">
                  <c:v>2997</c:v>
                </c:pt>
                <c:pt idx="2">
                  <c:v>885</c:v>
                </c:pt>
                <c:pt idx="3">
                  <c:v>678</c:v>
                </c:pt>
                <c:pt idx="4">
                  <c:v>702</c:v>
                </c:pt>
                <c:pt idx="5">
                  <c:v>621</c:v>
                </c:pt>
                <c:pt idx="6">
                  <c:v>235</c:v>
                </c:pt>
                <c:pt idx="7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B-4B04-891D-657BEA43360D}"/>
            </c:ext>
          </c:extLst>
        </c:ser>
        <c:ser>
          <c:idx val="1"/>
          <c:order val="1"/>
          <c:tx>
            <c:strRef>
              <c:f>'Table 10.61'!$S$92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10.61'!$Y$93:$Y$100</c:f>
              <c:numCache>
                <c:formatCode>#,##0</c:formatCode>
                <c:ptCount val="8"/>
                <c:pt idx="0">
                  <c:v>1065</c:v>
                </c:pt>
                <c:pt idx="1">
                  <c:v>3618</c:v>
                </c:pt>
                <c:pt idx="2">
                  <c:v>254</c:v>
                </c:pt>
                <c:pt idx="3">
                  <c:v>1151</c:v>
                </c:pt>
                <c:pt idx="4">
                  <c:v>1912</c:v>
                </c:pt>
                <c:pt idx="5">
                  <c:v>912</c:v>
                </c:pt>
                <c:pt idx="6">
                  <c:v>35</c:v>
                </c:pt>
                <c:pt idx="7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B-4B04-891D-657BEA433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10.7'!$U$4:$Y$4</c:f>
              <c:numCache>
                <c:formatCode>#,##0</c:formatCode>
                <c:ptCount val="5"/>
                <c:pt idx="0">
                  <c:v>1199</c:v>
                </c:pt>
                <c:pt idx="1">
                  <c:v>1251</c:v>
                </c:pt>
                <c:pt idx="2">
                  <c:v>1275</c:v>
                </c:pt>
                <c:pt idx="3">
                  <c:v>1153</c:v>
                </c:pt>
                <c:pt idx="4">
                  <c:v>1290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C5-4030-BA3E-E09A91057900}"/>
            </c:ext>
          </c:extLst>
        </c:ser>
        <c:ser>
          <c:idx val="1"/>
          <c:order val="1"/>
          <c:tx>
            <c:strRef>
              <c:f>'Table 10.7'!$S$7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10.7'!$U$7:$Y$7</c:f>
              <c:numCache>
                <c:formatCode>#,##0</c:formatCode>
                <c:ptCount val="5"/>
                <c:pt idx="0">
                  <c:v>869</c:v>
                </c:pt>
                <c:pt idx="1">
                  <c:v>902</c:v>
                </c:pt>
                <c:pt idx="2">
                  <c:v>921</c:v>
                </c:pt>
                <c:pt idx="3">
                  <c:v>870</c:v>
                </c:pt>
                <c:pt idx="4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C5-4030-BA3E-E09A91057900}"/>
            </c:ext>
          </c:extLst>
        </c:ser>
        <c:ser>
          <c:idx val="2"/>
          <c:order val="2"/>
          <c:tx>
            <c:strRef>
              <c:f>'Table 10.7'!$S$11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10.7'!$U$11:$Y$11</c:f>
              <c:numCache>
                <c:formatCode>#,##0</c:formatCode>
                <c:ptCount val="5"/>
                <c:pt idx="0">
                  <c:v>915</c:v>
                </c:pt>
                <c:pt idx="1">
                  <c:v>941</c:v>
                </c:pt>
                <c:pt idx="2">
                  <c:v>951</c:v>
                </c:pt>
                <c:pt idx="3">
                  <c:v>868</c:v>
                </c:pt>
                <c:pt idx="4">
                  <c:v>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C5-4030-BA3E-E09A91057900}"/>
            </c:ext>
          </c:extLst>
        </c:ser>
        <c:ser>
          <c:idx val="3"/>
          <c:order val="3"/>
          <c:tx>
            <c:strRef>
              <c:f>'Table 10.7'!$S$12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10.7'!$U$12:$Y$12</c:f>
              <c:numCache>
                <c:formatCode>#,##0</c:formatCode>
                <c:ptCount val="5"/>
                <c:pt idx="0">
                  <c:v>282</c:v>
                </c:pt>
                <c:pt idx="1">
                  <c:v>311</c:v>
                </c:pt>
                <c:pt idx="2">
                  <c:v>326</c:v>
                </c:pt>
                <c:pt idx="3">
                  <c:v>280</c:v>
                </c:pt>
                <c:pt idx="4">
                  <c:v>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C5-4030-BA3E-E09A91057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10.61'!$T$8:$Y$8</c:f>
              <c:numCache>
                <c:formatCode>General</c:formatCode>
                <c:ptCount val="6"/>
                <c:pt idx="0">
                  <c:v>38925</c:v>
                </c:pt>
                <c:pt idx="1">
                  <c:v>40325.5</c:v>
                </c:pt>
                <c:pt idx="2">
                  <c:v>40959</c:v>
                </c:pt>
                <c:pt idx="3">
                  <c:v>42293</c:v>
                </c:pt>
                <c:pt idx="4">
                  <c:v>43822</c:v>
                </c:pt>
                <c:pt idx="5">
                  <c:v>44507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73-4AEE-938D-BDEC9A2A03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73-4AEE-938D-BDEC9A2A0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10.62'!$U$4:$Y$4</c:f>
              <c:numCache>
                <c:formatCode>#,##0</c:formatCode>
                <c:ptCount val="5"/>
                <c:pt idx="0">
                  <c:v>7605</c:v>
                </c:pt>
                <c:pt idx="1">
                  <c:v>7945</c:v>
                </c:pt>
                <c:pt idx="2">
                  <c:v>7851</c:v>
                </c:pt>
                <c:pt idx="3">
                  <c:v>7527</c:v>
                </c:pt>
                <c:pt idx="4">
                  <c:v>7869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18-4772-9496-97936332CD3D}"/>
            </c:ext>
          </c:extLst>
        </c:ser>
        <c:ser>
          <c:idx val="1"/>
          <c:order val="1"/>
          <c:tx>
            <c:strRef>
              <c:f>'Table 10.62'!$S$7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10.62'!$U$7:$Y$7</c:f>
              <c:numCache>
                <c:formatCode>#,##0</c:formatCode>
                <c:ptCount val="5"/>
                <c:pt idx="0">
                  <c:v>5644</c:v>
                </c:pt>
                <c:pt idx="1">
                  <c:v>5788</c:v>
                </c:pt>
                <c:pt idx="2">
                  <c:v>5713</c:v>
                </c:pt>
                <c:pt idx="3">
                  <c:v>5706</c:v>
                </c:pt>
                <c:pt idx="4">
                  <c:v>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18-4772-9496-97936332CD3D}"/>
            </c:ext>
          </c:extLst>
        </c:ser>
        <c:ser>
          <c:idx val="2"/>
          <c:order val="2"/>
          <c:tx>
            <c:strRef>
              <c:f>'Table 10.62'!$S$11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10.62'!$U$11:$Y$11</c:f>
              <c:numCache>
                <c:formatCode>#,##0</c:formatCode>
                <c:ptCount val="5"/>
                <c:pt idx="0">
                  <c:v>6315</c:v>
                </c:pt>
                <c:pt idx="1">
                  <c:v>6621</c:v>
                </c:pt>
                <c:pt idx="2">
                  <c:v>6597</c:v>
                </c:pt>
                <c:pt idx="3">
                  <c:v>6238</c:v>
                </c:pt>
                <c:pt idx="4">
                  <c:v>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18-4772-9496-97936332CD3D}"/>
            </c:ext>
          </c:extLst>
        </c:ser>
        <c:ser>
          <c:idx val="3"/>
          <c:order val="3"/>
          <c:tx>
            <c:strRef>
              <c:f>'Table 10.62'!$S$12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10.62'!$U$12:$Y$12</c:f>
              <c:numCache>
                <c:formatCode>#,##0</c:formatCode>
                <c:ptCount val="5"/>
                <c:pt idx="0">
                  <c:v>1295</c:v>
                </c:pt>
                <c:pt idx="1">
                  <c:v>1327</c:v>
                </c:pt>
                <c:pt idx="2">
                  <c:v>1259</c:v>
                </c:pt>
                <c:pt idx="3">
                  <c:v>1291</c:v>
                </c:pt>
                <c:pt idx="4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18-4772-9496-97936332C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10.62'!$AA$15:$AA$33</c:f>
              <c:numCache>
                <c:formatCode>0.0%</c:formatCode>
                <c:ptCount val="19"/>
                <c:pt idx="0">
                  <c:v>3.5074342356080826E-2</c:v>
                </c:pt>
                <c:pt idx="1">
                  <c:v>1.1691447452026941E-2</c:v>
                </c:pt>
                <c:pt idx="2">
                  <c:v>3.9649256576439189E-2</c:v>
                </c:pt>
                <c:pt idx="3">
                  <c:v>1.0420637946371838E-2</c:v>
                </c:pt>
                <c:pt idx="4">
                  <c:v>6.8623713305375519E-2</c:v>
                </c:pt>
                <c:pt idx="5">
                  <c:v>1.728300927690939E-2</c:v>
                </c:pt>
                <c:pt idx="6">
                  <c:v>0.10102935569958063</c:v>
                </c:pt>
                <c:pt idx="7">
                  <c:v>0.10509594611767696</c:v>
                </c:pt>
                <c:pt idx="8">
                  <c:v>1.9951709238785108E-2</c:v>
                </c:pt>
                <c:pt idx="9">
                  <c:v>7.1165332316685728E-3</c:v>
                </c:pt>
                <c:pt idx="10">
                  <c:v>3.3295209048163681E-2</c:v>
                </c:pt>
                <c:pt idx="11">
                  <c:v>1.5630956919557758E-2</c:v>
                </c:pt>
                <c:pt idx="12">
                  <c:v>3.6218070911170415E-2</c:v>
                </c:pt>
                <c:pt idx="13">
                  <c:v>6.0490532469182873E-2</c:v>
                </c:pt>
                <c:pt idx="14">
                  <c:v>4.7655356462066339E-2</c:v>
                </c:pt>
                <c:pt idx="15">
                  <c:v>7.8790189350616338E-2</c:v>
                </c:pt>
                <c:pt idx="16">
                  <c:v>0.13724742661075104</c:v>
                </c:pt>
                <c:pt idx="17">
                  <c:v>9.7852331935442873E-3</c:v>
                </c:pt>
                <c:pt idx="18">
                  <c:v>3.431185665268776E-2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27-4601-B4AE-910EA1A21A2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27-4601-B4AE-910EA1A21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10.62'!$Y$44:$Y$60</c:f>
              <c:numCache>
                <c:formatCode>#,##0</c:formatCode>
                <c:ptCount val="17"/>
                <c:pt idx="0">
                  <c:v>7</c:v>
                </c:pt>
                <c:pt idx="1">
                  <c:v>110</c:v>
                </c:pt>
                <c:pt idx="2">
                  <c:v>238</c:v>
                </c:pt>
                <c:pt idx="3">
                  <c:v>312</c:v>
                </c:pt>
                <c:pt idx="4">
                  <c:v>350</c:v>
                </c:pt>
                <c:pt idx="5">
                  <c:v>346</c:v>
                </c:pt>
                <c:pt idx="6">
                  <c:v>310</c:v>
                </c:pt>
                <c:pt idx="7">
                  <c:v>331</c:v>
                </c:pt>
                <c:pt idx="8">
                  <c:v>373</c:v>
                </c:pt>
                <c:pt idx="9">
                  <c:v>343</c:v>
                </c:pt>
                <c:pt idx="10">
                  <c:v>404</c:v>
                </c:pt>
                <c:pt idx="11">
                  <c:v>357</c:v>
                </c:pt>
                <c:pt idx="12">
                  <c:v>265</c:v>
                </c:pt>
                <c:pt idx="13">
                  <c:v>123</c:v>
                </c:pt>
                <c:pt idx="14">
                  <c:v>56</c:v>
                </c:pt>
                <c:pt idx="15">
                  <c:v>28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54-4F64-AE7B-2283C33A6DF4}"/>
            </c:ext>
          </c:extLst>
        </c:ser>
        <c:ser>
          <c:idx val="1"/>
          <c:order val="1"/>
          <c:tx>
            <c:strRef>
              <c:f>'Table 10.62'!$S$62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10.62'!$Y$63:$Y$79</c:f>
              <c:numCache>
                <c:formatCode>#,##0</c:formatCode>
                <c:ptCount val="17"/>
                <c:pt idx="0">
                  <c:v>8</c:v>
                </c:pt>
                <c:pt idx="1">
                  <c:v>125</c:v>
                </c:pt>
                <c:pt idx="2">
                  <c:v>213</c:v>
                </c:pt>
                <c:pt idx="3">
                  <c:v>241</c:v>
                </c:pt>
                <c:pt idx="4">
                  <c:v>261</c:v>
                </c:pt>
                <c:pt idx="5">
                  <c:v>293</c:v>
                </c:pt>
                <c:pt idx="6">
                  <c:v>310</c:v>
                </c:pt>
                <c:pt idx="7">
                  <c:v>334</c:v>
                </c:pt>
                <c:pt idx="8">
                  <c:v>440</c:v>
                </c:pt>
                <c:pt idx="9">
                  <c:v>417</c:v>
                </c:pt>
                <c:pt idx="10">
                  <c:v>507</c:v>
                </c:pt>
                <c:pt idx="11">
                  <c:v>356</c:v>
                </c:pt>
                <c:pt idx="12">
                  <c:v>196</c:v>
                </c:pt>
                <c:pt idx="13">
                  <c:v>87</c:v>
                </c:pt>
                <c:pt idx="14">
                  <c:v>70</c:v>
                </c:pt>
                <c:pt idx="15">
                  <c:v>34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54-4F64-AE7B-2283C33A6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10.62'!$Y$83:$Y$90</c:f>
              <c:numCache>
                <c:formatCode>#,##0</c:formatCode>
                <c:ptCount val="8"/>
                <c:pt idx="0">
                  <c:v>265</c:v>
                </c:pt>
                <c:pt idx="1">
                  <c:v>274</c:v>
                </c:pt>
                <c:pt idx="2">
                  <c:v>426</c:v>
                </c:pt>
                <c:pt idx="3">
                  <c:v>203</c:v>
                </c:pt>
                <c:pt idx="4">
                  <c:v>90</c:v>
                </c:pt>
                <c:pt idx="5">
                  <c:v>197</c:v>
                </c:pt>
                <c:pt idx="6">
                  <c:v>241</c:v>
                </c:pt>
                <c:pt idx="7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B0-448A-BDD1-486BA33C9018}"/>
            </c:ext>
          </c:extLst>
        </c:ser>
        <c:ser>
          <c:idx val="1"/>
          <c:order val="1"/>
          <c:tx>
            <c:strRef>
              <c:f>'Table 10.62'!$S$92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10.62'!$Y$93:$Y$100</c:f>
              <c:numCache>
                <c:formatCode>#,##0</c:formatCode>
                <c:ptCount val="8"/>
                <c:pt idx="0">
                  <c:v>178</c:v>
                </c:pt>
                <c:pt idx="1">
                  <c:v>468</c:v>
                </c:pt>
                <c:pt idx="2">
                  <c:v>78</c:v>
                </c:pt>
                <c:pt idx="3">
                  <c:v>530</c:v>
                </c:pt>
                <c:pt idx="4">
                  <c:v>431</c:v>
                </c:pt>
                <c:pt idx="5">
                  <c:v>348</c:v>
                </c:pt>
                <c:pt idx="6">
                  <c:v>10</c:v>
                </c:pt>
                <c:pt idx="7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B0-448A-BDD1-486BA33C9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10.62'!$U$8:$Y$8</c:f>
              <c:numCache>
                <c:formatCode>General</c:formatCode>
                <c:ptCount val="5"/>
                <c:pt idx="0">
                  <c:v>28271.25</c:v>
                </c:pt>
                <c:pt idx="1">
                  <c:v>27491</c:v>
                </c:pt>
                <c:pt idx="2">
                  <c:v>26730.28</c:v>
                </c:pt>
                <c:pt idx="3">
                  <c:v>30631</c:v>
                </c:pt>
                <c:pt idx="4">
                  <c:v>31434.78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03-4945-9005-860C3C081E9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03-4945-9005-860C3C081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10.62'!$T$4:$Y$4</c:f>
              <c:numCache>
                <c:formatCode>#,##0</c:formatCode>
                <c:ptCount val="6"/>
                <c:pt idx="0">
                  <c:v>7441</c:v>
                </c:pt>
                <c:pt idx="1">
                  <c:v>7605</c:v>
                </c:pt>
                <c:pt idx="2">
                  <c:v>7945</c:v>
                </c:pt>
                <c:pt idx="3">
                  <c:v>7851</c:v>
                </c:pt>
                <c:pt idx="4">
                  <c:v>7527</c:v>
                </c:pt>
                <c:pt idx="5">
                  <c:v>7869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2D-4976-AA09-8B4CE609D553}"/>
            </c:ext>
          </c:extLst>
        </c:ser>
        <c:ser>
          <c:idx val="1"/>
          <c:order val="1"/>
          <c:tx>
            <c:strRef>
              <c:f>'Table 10.62'!$S$7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10.62'!$T$7:$Y$7</c:f>
              <c:numCache>
                <c:formatCode>#,##0</c:formatCode>
                <c:ptCount val="6"/>
                <c:pt idx="0">
                  <c:v>5550</c:v>
                </c:pt>
                <c:pt idx="1">
                  <c:v>5644</c:v>
                </c:pt>
                <c:pt idx="2">
                  <c:v>5788</c:v>
                </c:pt>
                <c:pt idx="3">
                  <c:v>5713</c:v>
                </c:pt>
                <c:pt idx="4">
                  <c:v>5706</c:v>
                </c:pt>
                <c:pt idx="5">
                  <c:v>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2D-4976-AA09-8B4CE609D553}"/>
            </c:ext>
          </c:extLst>
        </c:ser>
        <c:ser>
          <c:idx val="2"/>
          <c:order val="2"/>
          <c:tx>
            <c:strRef>
              <c:f>'Table 10.62'!$S$11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10.62'!$T$11:$Y$11</c:f>
              <c:numCache>
                <c:formatCode>#,##0</c:formatCode>
                <c:ptCount val="6"/>
                <c:pt idx="0">
                  <c:v>6147</c:v>
                </c:pt>
                <c:pt idx="1">
                  <c:v>6315</c:v>
                </c:pt>
                <c:pt idx="2">
                  <c:v>6621</c:v>
                </c:pt>
                <c:pt idx="3">
                  <c:v>6597</c:v>
                </c:pt>
                <c:pt idx="4">
                  <c:v>6238</c:v>
                </c:pt>
                <c:pt idx="5">
                  <c:v>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2D-4976-AA09-8B4CE609D553}"/>
            </c:ext>
          </c:extLst>
        </c:ser>
        <c:ser>
          <c:idx val="3"/>
          <c:order val="3"/>
          <c:tx>
            <c:strRef>
              <c:f>'Table 10.62'!$S$12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10.62'!$T$12:$Y$12</c:f>
              <c:numCache>
                <c:formatCode>#,##0</c:formatCode>
                <c:ptCount val="6"/>
                <c:pt idx="0">
                  <c:v>1296</c:v>
                </c:pt>
                <c:pt idx="1">
                  <c:v>1295</c:v>
                </c:pt>
                <c:pt idx="2">
                  <c:v>1327</c:v>
                </c:pt>
                <c:pt idx="3">
                  <c:v>1259</c:v>
                </c:pt>
                <c:pt idx="4">
                  <c:v>1291</c:v>
                </c:pt>
                <c:pt idx="5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2D-4976-AA09-8B4CE609D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10.62'!$AA$15:$AA$33</c:f>
              <c:numCache>
                <c:formatCode>0.0%</c:formatCode>
                <c:ptCount val="19"/>
                <c:pt idx="0">
                  <c:v>3.5074342356080826E-2</c:v>
                </c:pt>
                <c:pt idx="1">
                  <c:v>1.1691447452026941E-2</c:v>
                </c:pt>
                <c:pt idx="2">
                  <c:v>3.9649256576439189E-2</c:v>
                </c:pt>
                <c:pt idx="3">
                  <c:v>1.0420637946371838E-2</c:v>
                </c:pt>
                <c:pt idx="4">
                  <c:v>6.8623713305375519E-2</c:v>
                </c:pt>
                <c:pt idx="5">
                  <c:v>1.728300927690939E-2</c:v>
                </c:pt>
                <c:pt idx="6">
                  <c:v>0.10102935569958063</c:v>
                </c:pt>
                <c:pt idx="7">
                  <c:v>0.10509594611767696</c:v>
                </c:pt>
                <c:pt idx="8">
                  <c:v>1.9951709238785108E-2</c:v>
                </c:pt>
                <c:pt idx="9">
                  <c:v>7.1165332316685728E-3</c:v>
                </c:pt>
                <c:pt idx="10">
                  <c:v>3.3295209048163681E-2</c:v>
                </c:pt>
                <c:pt idx="11">
                  <c:v>1.5630956919557758E-2</c:v>
                </c:pt>
                <c:pt idx="12">
                  <c:v>3.6218070911170415E-2</c:v>
                </c:pt>
                <c:pt idx="13">
                  <c:v>6.0490532469182873E-2</c:v>
                </c:pt>
                <c:pt idx="14">
                  <c:v>4.7655356462066339E-2</c:v>
                </c:pt>
                <c:pt idx="15">
                  <c:v>7.8790189350616338E-2</c:v>
                </c:pt>
                <c:pt idx="16">
                  <c:v>0.13724742661075104</c:v>
                </c:pt>
                <c:pt idx="17">
                  <c:v>9.7852331935442873E-3</c:v>
                </c:pt>
                <c:pt idx="18">
                  <c:v>3.431185665268776E-2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C-4512-ACB9-3FA65E5266C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C-4512-ACB9-3FA65E526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10.62'!$Y$44:$Y$60</c:f>
              <c:numCache>
                <c:formatCode>#,##0</c:formatCode>
                <c:ptCount val="17"/>
                <c:pt idx="0">
                  <c:v>7</c:v>
                </c:pt>
                <c:pt idx="1">
                  <c:v>110</c:v>
                </c:pt>
                <c:pt idx="2">
                  <c:v>238</c:v>
                </c:pt>
                <c:pt idx="3">
                  <c:v>312</c:v>
                </c:pt>
                <c:pt idx="4">
                  <c:v>350</c:v>
                </c:pt>
                <c:pt idx="5">
                  <c:v>346</c:v>
                </c:pt>
                <c:pt idx="6">
                  <c:v>310</c:v>
                </c:pt>
                <c:pt idx="7">
                  <c:v>331</c:v>
                </c:pt>
                <c:pt idx="8">
                  <c:v>373</c:v>
                </c:pt>
                <c:pt idx="9">
                  <c:v>343</c:v>
                </c:pt>
                <c:pt idx="10">
                  <c:v>404</c:v>
                </c:pt>
                <c:pt idx="11">
                  <c:v>357</c:v>
                </c:pt>
                <c:pt idx="12">
                  <c:v>265</c:v>
                </c:pt>
                <c:pt idx="13">
                  <c:v>123</c:v>
                </c:pt>
                <c:pt idx="14">
                  <c:v>56</c:v>
                </c:pt>
                <c:pt idx="15">
                  <c:v>28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DA-4907-AC46-7518B6EDE4A3}"/>
            </c:ext>
          </c:extLst>
        </c:ser>
        <c:ser>
          <c:idx val="1"/>
          <c:order val="1"/>
          <c:tx>
            <c:strRef>
              <c:f>'Table 10.62'!$S$62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10.62'!$Y$63:$Y$79</c:f>
              <c:numCache>
                <c:formatCode>#,##0</c:formatCode>
                <c:ptCount val="17"/>
                <c:pt idx="0">
                  <c:v>8</c:v>
                </c:pt>
                <c:pt idx="1">
                  <c:v>125</c:v>
                </c:pt>
                <c:pt idx="2">
                  <c:v>213</c:v>
                </c:pt>
                <c:pt idx="3">
                  <c:v>241</c:v>
                </c:pt>
                <c:pt idx="4">
                  <c:v>261</c:v>
                </c:pt>
                <c:pt idx="5">
                  <c:v>293</c:v>
                </c:pt>
                <c:pt idx="6">
                  <c:v>310</c:v>
                </c:pt>
                <c:pt idx="7">
                  <c:v>334</c:v>
                </c:pt>
                <c:pt idx="8">
                  <c:v>440</c:v>
                </c:pt>
                <c:pt idx="9">
                  <c:v>417</c:v>
                </c:pt>
                <c:pt idx="10">
                  <c:v>507</c:v>
                </c:pt>
                <c:pt idx="11">
                  <c:v>356</c:v>
                </c:pt>
                <c:pt idx="12">
                  <c:v>196</c:v>
                </c:pt>
                <c:pt idx="13">
                  <c:v>87</c:v>
                </c:pt>
                <c:pt idx="14">
                  <c:v>70</c:v>
                </c:pt>
                <c:pt idx="15">
                  <c:v>34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DA-4907-AC46-7518B6EDE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10.62'!$Y$83:$Y$90</c:f>
              <c:numCache>
                <c:formatCode>#,##0</c:formatCode>
                <c:ptCount val="8"/>
                <c:pt idx="0">
                  <c:v>265</c:v>
                </c:pt>
                <c:pt idx="1">
                  <c:v>274</c:v>
                </c:pt>
                <c:pt idx="2">
                  <c:v>426</c:v>
                </c:pt>
                <c:pt idx="3">
                  <c:v>203</c:v>
                </c:pt>
                <c:pt idx="4">
                  <c:v>90</c:v>
                </c:pt>
                <c:pt idx="5">
                  <c:v>197</c:v>
                </c:pt>
                <c:pt idx="6">
                  <c:v>241</c:v>
                </c:pt>
                <c:pt idx="7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29-4913-9147-0F6D9AFDDABE}"/>
            </c:ext>
          </c:extLst>
        </c:ser>
        <c:ser>
          <c:idx val="1"/>
          <c:order val="1"/>
          <c:tx>
            <c:strRef>
              <c:f>'Table 10.62'!$S$92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10.62'!$Y$93:$Y$100</c:f>
              <c:numCache>
                <c:formatCode>#,##0</c:formatCode>
                <c:ptCount val="8"/>
                <c:pt idx="0">
                  <c:v>178</c:v>
                </c:pt>
                <c:pt idx="1">
                  <c:v>468</c:v>
                </c:pt>
                <c:pt idx="2">
                  <c:v>78</c:v>
                </c:pt>
                <c:pt idx="3">
                  <c:v>530</c:v>
                </c:pt>
                <c:pt idx="4">
                  <c:v>431</c:v>
                </c:pt>
                <c:pt idx="5">
                  <c:v>348</c:v>
                </c:pt>
                <c:pt idx="6">
                  <c:v>10</c:v>
                </c:pt>
                <c:pt idx="7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29-4913-9147-0F6D9AFDD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10.7'!$AA$15:$AA$33</c:f>
              <c:numCache>
                <c:formatCode>0.0%</c:formatCode>
                <c:ptCount val="19"/>
                <c:pt idx="0">
                  <c:v>9.0697674418604657E-2</c:v>
                </c:pt>
                <c:pt idx="1">
                  <c:v>1.3178294573643411E-2</c:v>
                </c:pt>
                <c:pt idx="2">
                  <c:v>3.4883720930232558E-2</c:v>
                </c:pt>
                <c:pt idx="3">
                  <c:v>9.3023255813953487E-3</c:v>
                </c:pt>
                <c:pt idx="4">
                  <c:v>3.7209302325581395E-2</c:v>
                </c:pt>
                <c:pt idx="5">
                  <c:v>2.2480620155038759E-2</c:v>
                </c:pt>
                <c:pt idx="6">
                  <c:v>6.589147286821706E-2</c:v>
                </c:pt>
                <c:pt idx="7">
                  <c:v>6.2015503875968991E-2</c:v>
                </c:pt>
                <c:pt idx="8">
                  <c:v>5.3488372093023255E-2</c:v>
                </c:pt>
                <c:pt idx="9">
                  <c:v>6.2015503875968991E-3</c:v>
                </c:pt>
                <c:pt idx="10">
                  <c:v>2.4031007751937984E-2</c:v>
                </c:pt>
                <c:pt idx="11">
                  <c:v>8.5271317829457363E-3</c:v>
                </c:pt>
                <c:pt idx="12">
                  <c:v>3.1007751937984496E-2</c:v>
                </c:pt>
                <c:pt idx="13">
                  <c:v>6.2015503875968991E-2</c:v>
                </c:pt>
                <c:pt idx="14">
                  <c:v>3.4883720930232558E-2</c:v>
                </c:pt>
                <c:pt idx="15">
                  <c:v>6.3565891472868216E-2</c:v>
                </c:pt>
                <c:pt idx="16">
                  <c:v>0.12015503875968993</c:v>
                </c:pt>
                <c:pt idx="17">
                  <c:v>3.1007751937984496E-3</c:v>
                </c:pt>
                <c:pt idx="18">
                  <c:v>2.4031007751937984E-2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8-4526-804C-B9ACC7AD4D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8-4526-804C-B9ACC7AD4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10.62'!$T$8:$Y$8</c:f>
              <c:numCache>
                <c:formatCode>General</c:formatCode>
                <c:ptCount val="6"/>
                <c:pt idx="0">
                  <c:v>26673</c:v>
                </c:pt>
                <c:pt idx="1">
                  <c:v>28271.25</c:v>
                </c:pt>
                <c:pt idx="2">
                  <c:v>27491</c:v>
                </c:pt>
                <c:pt idx="3">
                  <c:v>26730.28</c:v>
                </c:pt>
                <c:pt idx="4">
                  <c:v>30631</c:v>
                </c:pt>
                <c:pt idx="5">
                  <c:v>31434.78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C6-4495-AAD7-BD843BE9D00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C6-4495-AAD7-BD843BE9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10.63'!$U$4:$Y$4</c:f>
              <c:numCache>
                <c:formatCode>#,##0</c:formatCode>
                <c:ptCount val="5"/>
                <c:pt idx="0">
                  <c:v>4160</c:v>
                </c:pt>
                <c:pt idx="1">
                  <c:v>4290</c:v>
                </c:pt>
                <c:pt idx="2">
                  <c:v>4297</c:v>
                </c:pt>
                <c:pt idx="3">
                  <c:v>3924</c:v>
                </c:pt>
                <c:pt idx="4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91-4C75-9285-AB45BF5E8B34}"/>
            </c:ext>
          </c:extLst>
        </c:ser>
        <c:ser>
          <c:idx val="1"/>
          <c:order val="1"/>
          <c:tx>
            <c:strRef>
              <c:f>'Table 10.63'!$S$7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10.63'!$U$7:$Y$7</c:f>
              <c:numCache>
                <c:formatCode>#,##0</c:formatCode>
                <c:ptCount val="5"/>
                <c:pt idx="0">
                  <c:v>2966</c:v>
                </c:pt>
                <c:pt idx="1">
                  <c:v>3072</c:v>
                </c:pt>
                <c:pt idx="2">
                  <c:v>3127</c:v>
                </c:pt>
                <c:pt idx="3">
                  <c:v>2837</c:v>
                </c:pt>
                <c:pt idx="4">
                  <c:v>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91-4C75-9285-AB45BF5E8B34}"/>
            </c:ext>
          </c:extLst>
        </c:ser>
        <c:ser>
          <c:idx val="2"/>
          <c:order val="2"/>
          <c:tx>
            <c:strRef>
              <c:f>'Table 10.63'!$S$11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10.63'!$U$11:$Y$11</c:f>
              <c:numCache>
                <c:formatCode>#,##0</c:formatCode>
                <c:ptCount val="5"/>
                <c:pt idx="0">
                  <c:v>3331</c:v>
                </c:pt>
                <c:pt idx="1">
                  <c:v>3460</c:v>
                </c:pt>
                <c:pt idx="2">
                  <c:v>3465</c:v>
                </c:pt>
                <c:pt idx="3">
                  <c:v>3246</c:v>
                </c:pt>
                <c:pt idx="4">
                  <c:v>3645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91-4C75-9285-AB45BF5E8B34}"/>
            </c:ext>
          </c:extLst>
        </c:ser>
        <c:ser>
          <c:idx val="3"/>
          <c:order val="3"/>
          <c:tx>
            <c:strRef>
              <c:f>'Table 10.63'!$S$12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10.63'!$U$12:$Y$12</c:f>
              <c:numCache>
                <c:formatCode>#,##0</c:formatCode>
                <c:ptCount val="5"/>
                <c:pt idx="0">
                  <c:v>830</c:v>
                </c:pt>
                <c:pt idx="1">
                  <c:v>829</c:v>
                </c:pt>
                <c:pt idx="2">
                  <c:v>828</c:v>
                </c:pt>
                <c:pt idx="3">
                  <c:v>675</c:v>
                </c:pt>
                <c:pt idx="4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91-4C75-9285-AB45BF5E8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10.63'!$AA$15:$AA$33</c:f>
              <c:numCache>
                <c:formatCode>0.0%</c:formatCode>
                <c:ptCount val="19"/>
                <c:pt idx="0">
                  <c:v>0.1308641975308642</c:v>
                </c:pt>
                <c:pt idx="1">
                  <c:v>1.0101010101010102E-2</c:v>
                </c:pt>
                <c:pt idx="2">
                  <c:v>9.2031425364758696E-2</c:v>
                </c:pt>
                <c:pt idx="3">
                  <c:v>2.4691358024691358E-3</c:v>
                </c:pt>
                <c:pt idx="4">
                  <c:v>3.5016835016835016E-2</c:v>
                </c:pt>
                <c:pt idx="5">
                  <c:v>3.7485970819304153E-2</c:v>
                </c:pt>
                <c:pt idx="6">
                  <c:v>7.0258136924803594E-2</c:v>
                </c:pt>
                <c:pt idx="7">
                  <c:v>2.850729517396184E-2</c:v>
                </c:pt>
                <c:pt idx="8">
                  <c:v>7.4971941638608305E-2</c:v>
                </c:pt>
                <c:pt idx="9">
                  <c:v>1.3468013468013469E-3</c:v>
                </c:pt>
                <c:pt idx="10">
                  <c:v>2.7609427609427608E-2</c:v>
                </c:pt>
                <c:pt idx="11">
                  <c:v>1.3692480359147026E-2</c:v>
                </c:pt>
                <c:pt idx="12">
                  <c:v>3.0078563411896745E-2</c:v>
                </c:pt>
                <c:pt idx="13">
                  <c:v>7.0258136924803594E-2</c:v>
                </c:pt>
                <c:pt idx="14">
                  <c:v>4.0852974186307518E-2</c:v>
                </c:pt>
                <c:pt idx="15">
                  <c:v>7.2951739618406286E-2</c:v>
                </c:pt>
                <c:pt idx="16">
                  <c:v>7.0033670033670031E-2</c:v>
                </c:pt>
                <c:pt idx="17">
                  <c:v>1.2570145903479237E-2</c:v>
                </c:pt>
                <c:pt idx="18">
                  <c:v>2.850729517396184E-2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DB-43EE-818C-952FA64280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DB-43EE-818C-952FA6428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10.63'!$Y$44:$Y$60</c:f>
              <c:numCache>
                <c:formatCode>#,##0</c:formatCode>
                <c:ptCount val="17"/>
                <c:pt idx="0">
                  <c:v>6</c:v>
                </c:pt>
                <c:pt idx="1">
                  <c:v>33</c:v>
                </c:pt>
                <c:pt idx="2">
                  <c:v>178</c:v>
                </c:pt>
                <c:pt idx="3">
                  <c:v>229</c:v>
                </c:pt>
                <c:pt idx="4">
                  <c:v>223</c:v>
                </c:pt>
                <c:pt idx="5">
                  <c:v>241</c:v>
                </c:pt>
                <c:pt idx="6">
                  <c:v>216</c:v>
                </c:pt>
                <c:pt idx="7">
                  <c:v>205</c:v>
                </c:pt>
                <c:pt idx="8">
                  <c:v>227</c:v>
                </c:pt>
                <c:pt idx="9">
                  <c:v>235</c:v>
                </c:pt>
                <c:pt idx="10">
                  <c:v>225</c:v>
                </c:pt>
                <c:pt idx="11">
                  <c:v>218</c:v>
                </c:pt>
                <c:pt idx="12">
                  <c:v>100</c:v>
                </c:pt>
                <c:pt idx="13">
                  <c:v>60</c:v>
                </c:pt>
                <c:pt idx="14">
                  <c:v>18</c:v>
                </c:pt>
                <c:pt idx="15">
                  <c:v>25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4-4A83-86FE-4263F766B3EE}"/>
            </c:ext>
          </c:extLst>
        </c:ser>
        <c:ser>
          <c:idx val="1"/>
          <c:order val="1"/>
          <c:tx>
            <c:strRef>
              <c:f>'Table 10.63'!$S$62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10.63'!$Y$63:$Y$79</c:f>
              <c:numCache>
                <c:formatCode>#,##0</c:formatCode>
                <c:ptCount val="17"/>
                <c:pt idx="0">
                  <c:v>0</c:v>
                </c:pt>
                <c:pt idx="1">
                  <c:v>43</c:v>
                </c:pt>
                <c:pt idx="2">
                  <c:v>147</c:v>
                </c:pt>
                <c:pt idx="3">
                  <c:v>178</c:v>
                </c:pt>
                <c:pt idx="4">
                  <c:v>169</c:v>
                </c:pt>
                <c:pt idx="5">
                  <c:v>197</c:v>
                </c:pt>
                <c:pt idx="6">
                  <c:v>180</c:v>
                </c:pt>
                <c:pt idx="7">
                  <c:v>172</c:v>
                </c:pt>
                <c:pt idx="8">
                  <c:v>231</c:v>
                </c:pt>
                <c:pt idx="9">
                  <c:v>181</c:v>
                </c:pt>
                <c:pt idx="10">
                  <c:v>189</c:v>
                </c:pt>
                <c:pt idx="11">
                  <c:v>168</c:v>
                </c:pt>
                <c:pt idx="12">
                  <c:v>67</c:v>
                </c:pt>
                <c:pt idx="13">
                  <c:v>47</c:v>
                </c:pt>
                <c:pt idx="14">
                  <c:v>12</c:v>
                </c:pt>
                <c:pt idx="15">
                  <c:v>10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4-4A83-86FE-4263F766B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10.63'!$Y$83:$Y$90</c:f>
              <c:numCache>
                <c:formatCode>#,##0</c:formatCode>
                <c:ptCount val="8"/>
                <c:pt idx="0">
                  <c:v>137</c:v>
                </c:pt>
                <c:pt idx="1">
                  <c:v>85</c:v>
                </c:pt>
                <c:pt idx="2">
                  <c:v>224</c:v>
                </c:pt>
                <c:pt idx="3">
                  <c:v>38</c:v>
                </c:pt>
                <c:pt idx="4">
                  <c:v>37</c:v>
                </c:pt>
                <c:pt idx="5">
                  <c:v>29</c:v>
                </c:pt>
                <c:pt idx="6">
                  <c:v>274</c:v>
                </c:pt>
                <c:pt idx="7">
                  <c:v>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4-4D20-946E-FC202888DDD1}"/>
            </c:ext>
          </c:extLst>
        </c:ser>
        <c:ser>
          <c:idx val="1"/>
          <c:order val="1"/>
          <c:tx>
            <c:strRef>
              <c:f>'Table 10.63'!$S$92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10.63'!$Y$93:$Y$100</c:f>
              <c:numCache>
                <c:formatCode>#,##0</c:formatCode>
                <c:ptCount val="8"/>
                <c:pt idx="0">
                  <c:v>70</c:v>
                </c:pt>
                <c:pt idx="1">
                  <c:v>181</c:v>
                </c:pt>
                <c:pt idx="2">
                  <c:v>51</c:v>
                </c:pt>
                <c:pt idx="3">
                  <c:v>244</c:v>
                </c:pt>
                <c:pt idx="4">
                  <c:v>210</c:v>
                </c:pt>
                <c:pt idx="5">
                  <c:v>114</c:v>
                </c:pt>
                <c:pt idx="6">
                  <c:v>23</c:v>
                </c:pt>
                <c:pt idx="7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A4-4D20-946E-FC202888D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10.63'!$U$8:$Y$8</c:f>
              <c:numCache>
                <c:formatCode>General</c:formatCode>
                <c:ptCount val="5"/>
                <c:pt idx="0">
                  <c:v>32581</c:v>
                </c:pt>
                <c:pt idx="1">
                  <c:v>32092.11</c:v>
                </c:pt>
                <c:pt idx="2">
                  <c:v>32759.39</c:v>
                </c:pt>
                <c:pt idx="3">
                  <c:v>36329</c:v>
                </c:pt>
                <c:pt idx="4">
                  <c:v>34727.14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7C-4DE9-8736-AEF7A06AC6E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7C-4DE9-8736-AEF7A06AC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10.63'!$T$4:$Y$4</c:f>
              <c:numCache>
                <c:formatCode>#,##0</c:formatCode>
                <c:ptCount val="6"/>
                <c:pt idx="0">
                  <c:v>3958</c:v>
                </c:pt>
                <c:pt idx="1">
                  <c:v>4160</c:v>
                </c:pt>
                <c:pt idx="2">
                  <c:v>4290</c:v>
                </c:pt>
                <c:pt idx="3">
                  <c:v>4297</c:v>
                </c:pt>
                <c:pt idx="4">
                  <c:v>3924</c:v>
                </c:pt>
                <c:pt idx="5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78-46D5-9CAD-FF50018156D5}"/>
            </c:ext>
          </c:extLst>
        </c:ser>
        <c:ser>
          <c:idx val="1"/>
          <c:order val="1"/>
          <c:tx>
            <c:strRef>
              <c:f>'Table 10.63'!$S$7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10.63'!$T$7:$Y$7</c:f>
              <c:numCache>
                <c:formatCode>#,##0</c:formatCode>
                <c:ptCount val="6"/>
                <c:pt idx="0">
                  <c:v>2827</c:v>
                </c:pt>
                <c:pt idx="1">
                  <c:v>2966</c:v>
                </c:pt>
                <c:pt idx="2">
                  <c:v>3072</c:v>
                </c:pt>
                <c:pt idx="3">
                  <c:v>3127</c:v>
                </c:pt>
                <c:pt idx="4">
                  <c:v>2837</c:v>
                </c:pt>
                <c:pt idx="5">
                  <c:v>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78-46D5-9CAD-FF50018156D5}"/>
            </c:ext>
          </c:extLst>
        </c:ser>
        <c:ser>
          <c:idx val="2"/>
          <c:order val="2"/>
          <c:tx>
            <c:strRef>
              <c:f>'Table 10.63'!$S$11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10.63'!$T$11:$Y$11</c:f>
              <c:numCache>
                <c:formatCode>#,##0</c:formatCode>
                <c:ptCount val="6"/>
                <c:pt idx="0">
                  <c:v>3163</c:v>
                </c:pt>
                <c:pt idx="1">
                  <c:v>3331</c:v>
                </c:pt>
                <c:pt idx="2">
                  <c:v>3460</c:v>
                </c:pt>
                <c:pt idx="3">
                  <c:v>3465</c:v>
                </c:pt>
                <c:pt idx="4">
                  <c:v>3246</c:v>
                </c:pt>
                <c:pt idx="5">
                  <c:v>3645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78-46D5-9CAD-FF50018156D5}"/>
            </c:ext>
          </c:extLst>
        </c:ser>
        <c:ser>
          <c:idx val="3"/>
          <c:order val="3"/>
          <c:tx>
            <c:strRef>
              <c:f>'Table 10.63'!$S$12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10.63'!$T$12:$Y$12</c:f>
              <c:numCache>
                <c:formatCode>#,##0</c:formatCode>
                <c:ptCount val="6"/>
                <c:pt idx="0">
                  <c:v>794</c:v>
                </c:pt>
                <c:pt idx="1">
                  <c:v>830</c:v>
                </c:pt>
                <c:pt idx="2">
                  <c:v>829</c:v>
                </c:pt>
                <c:pt idx="3">
                  <c:v>828</c:v>
                </c:pt>
                <c:pt idx="4">
                  <c:v>675</c:v>
                </c:pt>
                <c:pt idx="5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78-46D5-9CAD-FF5001815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10.63'!$AA$15:$AA$33</c:f>
              <c:numCache>
                <c:formatCode>0.0%</c:formatCode>
                <c:ptCount val="19"/>
                <c:pt idx="0">
                  <c:v>0.1308641975308642</c:v>
                </c:pt>
                <c:pt idx="1">
                  <c:v>1.0101010101010102E-2</c:v>
                </c:pt>
                <c:pt idx="2">
                  <c:v>9.2031425364758696E-2</c:v>
                </c:pt>
                <c:pt idx="3">
                  <c:v>2.4691358024691358E-3</c:v>
                </c:pt>
                <c:pt idx="4">
                  <c:v>3.5016835016835016E-2</c:v>
                </c:pt>
                <c:pt idx="5">
                  <c:v>3.7485970819304153E-2</c:v>
                </c:pt>
                <c:pt idx="6">
                  <c:v>7.0258136924803594E-2</c:v>
                </c:pt>
                <c:pt idx="7">
                  <c:v>2.850729517396184E-2</c:v>
                </c:pt>
                <c:pt idx="8">
                  <c:v>7.4971941638608305E-2</c:v>
                </c:pt>
                <c:pt idx="9">
                  <c:v>1.3468013468013469E-3</c:v>
                </c:pt>
                <c:pt idx="10">
                  <c:v>2.7609427609427608E-2</c:v>
                </c:pt>
                <c:pt idx="11">
                  <c:v>1.3692480359147026E-2</c:v>
                </c:pt>
                <c:pt idx="12">
                  <c:v>3.0078563411896745E-2</c:v>
                </c:pt>
                <c:pt idx="13">
                  <c:v>7.0258136924803594E-2</c:v>
                </c:pt>
                <c:pt idx="14">
                  <c:v>4.0852974186307518E-2</c:v>
                </c:pt>
                <c:pt idx="15">
                  <c:v>7.2951739618406286E-2</c:v>
                </c:pt>
                <c:pt idx="16">
                  <c:v>7.0033670033670031E-2</c:v>
                </c:pt>
                <c:pt idx="17">
                  <c:v>1.2570145903479237E-2</c:v>
                </c:pt>
                <c:pt idx="18">
                  <c:v>2.850729517396184E-2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8B-4AD1-964A-DC8AD19011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8B-4AD1-964A-DC8AD1901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10.63'!$Y$44:$Y$60</c:f>
              <c:numCache>
                <c:formatCode>#,##0</c:formatCode>
                <c:ptCount val="17"/>
                <c:pt idx="0">
                  <c:v>6</c:v>
                </c:pt>
                <c:pt idx="1">
                  <c:v>33</c:v>
                </c:pt>
                <c:pt idx="2">
                  <c:v>178</c:v>
                </c:pt>
                <c:pt idx="3">
                  <c:v>229</c:v>
                </c:pt>
                <c:pt idx="4">
                  <c:v>223</c:v>
                </c:pt>
                <c:pt idx="5">
                  <c:v>241</c:v>
                </c:pt>
                <c:pt idx="6">
                  <c:v>216</c:v>
                </c:pt>
                <c:pt idx="7">
                  <c:v>205</c:v>
                </c:pt>
                <c:pt idx="8">
                  <c:v>227</c:v>
                </c:pt>
                <c:pt idx="9">
                  <c:v>235</c:v>
                </c:pt>
                <c:pt idx="10">
                  <c:v>225</c:v>
                </c:pt>
                <c:pt idx="11">
                  <c:v>218</c:v>
                </c:pt>
                <c:pt idx="12">
                  <c:v>100</c:v>
                </c:pt>
                <c:pt idx="13">
                  <c:v>60</c:v>
                </c:pt>
                <c:pt idx="14">
                  <c:v>18</c:v>
                </c:pt>
                <c:pt idx="15">
                  <c:v>25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B-4A89-A472-8F43F449C779}"/>
            </c:ext>
          </c:extLst>
        </c:ser>
        <c:ser>
          <c:idx val="1"/>
          <c:order val="1"/>
          <c:tx>
            <c:strRef>
              <c:f>'Table 10.63'!$S$62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10.63'!$Y$63:$Y$79</c:f>
              <c:numCache>
                <c:formatCode>#,##0</c:formatCode>
                <c:ptCount val="17"/>
                <c:pt idx="0">
                  <c:v>0</c:v>
                </c:pt>
                <c:pt idx="1">
                  <c:v>43</c:v>
                </c:pt>
                <c:pt idx="2">
                  <c:v>147</c:v>
                </c:pt>
                <c:pt idx="3">
                  <c:v>178</c:v>
                </c:pt>
                <c:pt idx="4">
                  <c:v>169</c:v>
                </c:pt>
                <c:pt idx="5">
                  <c:v>197</c:v>
                </c:pt>
                <c:pt idx="6">
                  <c:v>180</c:v>
                </c:pt>
                <c:pt idx="7">
                  <c:v>172</c:v>
                </c:pt>
                <c:pt idx="8">
                  <c:v>231</c:v>
                </c:pt>
                <c:pt idx="9">
                  <c:v>181</c:v>
                </c:pt>
                <c:pt idx="10">
                  <c:v>189</c:v>
                </c:pt>
                <c:pt idx="11">
                  <c:v>168</c:v>
                </c:pt>
                <c:pt idx="12">
                  <c:v>67</c:v>
                </c:pt>
                <c:pt idx="13">
                  <c:v>47</c:v>
                </c:pt>
                <c:pt idx="14">
                  <c:v>12</c:v>
                </c:pt>
                <c:pt idx="15">
                  <c:v>10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B-4A89-A472-8F43F449C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10.63'!$Y$83:$Y$90</c:f>
              <c:numCache>
                <c:formatCode>#,##0</c:formatCode>
                <c:ptCount val="8"/>
                <c:pt idx="0">
                  <c:v>137</c:v>
                </c:pt>
                <c:pt idx="1">
                  <c:v>85</c:v>
                </c:pt>
                <c:pt idx="2">
                  <c:v>224</c:v>
                </c:pt>
                <c:pt idx="3">
                  <c:v>38</c:v>
                </c:pt>
                <c:pt idx="4">
                  <c:v>37</c:v>
                </c:pt>
                <c:pt idx="5">
                  <c:v>29</c:v>
                </c:pt>
                <c:pt idx="6">
                  <c:v>274</c:v>
                </c:pt>
                <c:pt idx="7">
                  <c:v>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1-4EFD-98B3-FD10433160F6}"/>
            </c:ext>
          </c:extLst>
        </c:ser>
        <c:ser>
          <c:idx val="1"/>
          <c:order val="1"/>
          <c:tx>
            <c:strRef>
              <c:f>'Table 10.63'!$S$92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10.63'!$Y$93:$Y$100</c:f>
              <c:numCache>
                <c:formatCode>#,##0</c:formatCode>
                <c:ptCount val="8"/>
                <c:pt idx="0">
                  <c:v>70</c:v>
                </c:pt>
                <c:pt idx="1">
                  <c:v>181</c:v>
                </c:pt>
                <c:pt idx="2">
                  <c:v>51</c:v>
                </c:pt>
                <c:pt idx="3">
                  <c:v>244</c:v>
                </c:pt>
                <c:pt idx="4">
                  <c:v>210</c:v>
                </c:pt>
                <c:pt idx="5">
                  <c:v>114</c:v>
                </c:pt>
                <c:pt idx="6">
                  <c:v>23</c:v>
                </c:pt>
                <c:pt idx="7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1-4EFD-98B3-FD1043316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10.7'!$Y$44:$Y$60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47</c:v>
                </c:pt>
                <c:pt idx="3">
                  <c:v>56</c:v>
                </c:pt>
                <c:pt idx="4">
                  <c:v>53</c:v>
                </c:pt>
                <c:pt idx="5">
                  <c:v>66</c:v>
                </c:pt>
                <c:pt idx="6">
                  <c:v>38</c:v>
                </c:pt>
                <c:pt idx="7">
                  <c:v>52</c:v>
                </c:pt>
                <c:pt idx="8">
                  <c:v>57</c:v>
                </c:pt>
                <c:pt idx="9">
                  <c:v>73</c:v>
                </c:pt>
                <c:pt idx="10">
                  <c:v>90</c:v>
                </c:pt>
                <c:pt idx="11">
                  <c:v>60</c:v>
                </c:pt>
                <c:pt idx="12">
                  <c:v>30</c:v>
                </c:pt>
                <c:pt idx="13">
                  <c:v>10</c:v>
                </c:pt>
                <c:pt idx="14">
                  <c:v>3</c:v>
                </c:pt>
                <c:pt idx="15">
                  <c:v>9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C9-4B73-AEC2-6BCC46A35B81}"/>
            </c:ext>
          </c:extLst>
        </c:ser>
        <c:ser>
          <c:idx val="1"/>
          <c:order val="1"/>
          <c:tx>
            <c:strRef>
              <c:f>'Table 10.7'!$S$62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42</c:v>
                </c:pt>
                <c:pt idx="3">
                  <c:v>44</c:v>
                </c:pt>
                <c:pt idx="4">
                  <c:v>35</c:v>
                </c:pt>
                <c:pt idx="5">
                  <c:v>52</c:v>
                </c:pt>
                <c:pt idx="6">
                  <c:v>36</c:v>
                </c:pt>
                <c:pt idx="7">
                  <c:v>47</c:v>
                </c:pt>
                <c:pt idx="8">
                  <c:v>70</c:v>
                </c:pt>
                <c:pt idx="9">
                  <c:v>81</c:v>
                </c:pt>
                <c:pt idx="10">
                  <c:v>105</c:v>
                </c:pt>
                <c:pt idx="11">
                  <c:v>47</c:v>
                </c:pt>
                <c:pt idx="12">
                  <c:v>26</c:v>
                </c:pt>
                <c:pt idx="13">
                  <c:v>16</c:v>
                </c:pt>
                <c:pt idx="14">
                  <c:v>10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C9-4B73-AEC2-6BCC46A35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10.63'!$T$8:$Y$8</c:f>
              <c:numCache>
                <c:formatCode>General</c:formatCode>
                <c:ptCount val="6"/>
                <c:pt idx="0">
                  <c:v>31987.17</c:v>
                </c:pt>
                <c:pt idx="1">
                  <c:v>32581</c:v>
                </c:pt>
                <c:pt idx="2">
                  <c:v>32092.11</c:v>
                </c:pt>
                <c:pt idx="3">
                  <c:v>32759.39</c:v>
                </c:pt>
                <c:pt idx="4">
                  <c:v>36329</c:v>
                </c:pt>
                <c:pt idx="5">
                  <c:v>34727.14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3F-46E9-9C66-04B8814B80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3F-46E9-9C66-04B8814B8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10.64'!$U$4:$Y$4</c:f>
              <c:numCache>
                <c:formatCode>#,##0</c:formatCode>
                <c:ptCount val="5"/>
                <c:pt idx="0">
                  <c:v>5666</c:v>
                </c:pt>
                <c:pt idx="1">
                  <c:v>5715</c:v>
                </c:pt>
                <c:pt idx="2">
                  <c:v>5665</c:v>
                </c:pt>
                <c:pt idx="3">
                  <c:v>5579</c:v>
                </c:pt>
                <c:pt idx="4">
                  <c:v>5669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29-443F-81FD-1B21427BE72B}"/>
            </c:ext>
          </c:extLst>
        </c:ser>
        <c:ser>
          <c:idx val="1"/>
          <c:order val="1"/>
          <c:tx>
            <c:strRef>
              <c:f>'Table 10.64'!$S$7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10.64'!$U$7:$Y$7</c:f>
              <c:numCache>
                <c:formatCode>#,##0</c:formatCode>
                <c:ptCount val="5"/>
                <c:pt idx="0">
                  <c:v>3922</c:v>
                </c:pt>
                <c:pt idx="1">
                  <c:v>3989</c:v>
                </c:pt>
                <c:pt idx="2">
                  <c:v>3945</c:v>
                </c:pt>
                <c:pt idx="3">
                  <c:v>3956</c:v>
                </c:pt>
                <c:pt idx="4">
                  <c:v>4023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29-443F-81FD-1B21427BE72B}"/>
            </c:ext>
          </c:extLst>
        </c:ser>
        <c:ser>
          <c:idx val="2"/>
          <c:order val="2"/>
          <c:tx>
            <c:strRef>
              <c:f>'Table 10.64'!$S$11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10.64'!$U$11:$Y$11</c:f>
              <c:numCache>
                <c:formatCode>#,##0</c:formatCode>
                <c:ptCount val="5"/>
                <c:pt idx="0">
                  <c:v>4858</c:v>
                </c:pt>
                <c:pt idx="1">
                  <c:v>4922</c:v>
                </c:pt>
                <c:pt idx="2">
                  <c:v>4889</c:v>
                </c:pt>
                <c:pt idx="3">
                  <c:v>4836</c:v>
                </c:pt>
                <c:pt idx="4">
                  <c:v>4918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29-443F-81FD-1B21427BE72B}"/>
            </c:ext>
          </c:extLst>
        </c:ser>
        <c:ser>
          <c:idx val="3"/>
          <c:order val="3"/>
          <c:tx>
            <c:strRef>
              <c:f>'Table 10.64'!$S$12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10.64'!$U$12:$Y$12</c:f>
              <c:numCache>
                <c:formatCode>#,##0</c:formatCode>
                <c:ptCount val="5"/>
                <c:pt idx="0">
                  <c:v>811</c:v>
                </c:pt>
                <c:pt idx="1">
                  <c:v>787</c:v>
                </c:pt>
                <c:pt idx="2">
                  <c:v>780</c:v>
                </c:pt>
                <c:pt idx="3">
                  <c:v>742</c:v>
                </c:pt>
                <c:pt idx="4">
                  <c:v>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29-443F-81FD-1B21427BE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10.64'!$AA$15:$AA$33</c:f>
              <c:numCache>
                <c:formatCode>0.0%</c:formatCode>
                <c:ptCount val="19"/>
                <c:pt idx="0">
                  <c:v>1.0407479273240431E-2</c:v>
                </c:pt>
                <c:pt idx="1">
                  <c:v>7.2323161051331807E-3</c:v>
                </c:pt>
                <c:pt idx="2">
                  <c:v>4.3923090492150291E-2</c:v>
                </c:pt>
                <c:pt idx="3">
                  <c:v>5.4683365672958196E-3</c:v>
                </c:pt>
                <c:pt idx="4">
                  <c:v>3.0516846004586345E-2</c:v>
                </c:pt>
                <c:pt idx="5">
                  <c:v>3.2457223496207444E-2</c:v>
                </c:pt>
                <c:pt idx="6">
                  <c:v>7.0206385605926971E-2</c:v>
                </c:pt>
                <c:pt idx="7">
                  <c:v>7.0382783559710713E-2</c:v>
                </c:pt>
                <c:pt idx="8">
                  <c:v>1.499382607161757E-2</c:v>
                </c:pt>
                <c:pt idx="9">
                  <c:v>1.640500970188746E-2</c:v>
                </c:pt>
                <c:pt idx="10">
                  <c:v>3.9513141647556892E-2</c:v>
                </c:pt>
                <c:pt idx="11">
                  <c:v>2.5048509437290527E-2</c:v>
                </c:pt>
                <c:pt idx="12">
                  <c:v>9.2785323690245197E-2</c:v>
                </c:pt>
                <c:pt idx="13">
                  <c:v>5.6623743164579292E-2</c:v>
                </c:pt>
                <c:pt idx="14">
                  <c:v>6.6854824484035985E-2</c:v>
                </c:pt>
                <c:pt idx="15">
                  <c:v>0.10530957840889045</c:v>
                </c:pt>
                <c:pt idx="16">
                  <c:v>0.17710354559887106</c:v>
                </c:pt>
                <c:pt idx="17">
                  <c:v>1.940377491621097E-2</c:v>
                </c:pt>
                <c:pt idx="18">
                  <c:v>2.451931557593932E-2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A-4A6D-A3CA-7F8F82814C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A-4A6D-A3CA-7F8F82814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10.64'!$Y$44:$Y$60</c:f>
              <c:numCache>
                <c:formatCode>#,##0</c:formatCode>
                <c:ptCount val="17"/>
                <c:pt idx="0">
                  <c:v>0</c:v>
                </c:pt>
                <c:pt idx="1">
                  <c:v>28</c:v>
                </c:pt>
                <c:pt idx="2">
                  <c:v>124</c:v>
                </c:pt>
                <c:pt idx="3">
                  <c:v>308</c:v>
                </c:pt>
                <c:pt idx="4">
                  <c:v>338</c:v>
                </c:pt>
                <c:pt idx="5">
                  <c:v>315</c:v>
                </c:pt>
                <c:pt idx="6">
                  <c:v>242</c:v>
                </c:pt>
                <c:pt idx="7">
                  <c:v>228</c:v>
                </c:pt>
                <c:pt idx="8">
                  <c:v>286</c:v>
                </c:pt>
                <c:pt idx="9">
                  <c:v>251</c:v>
                </c:pt>
                <c:pt idx="10">
                  <c:v>210</c:v>
                </c:pt>
                <c:pt idx="11">
                  <c:v>217</c:v>
                </c:pt>
                <c:pt idx="12">
                  <c:v>138</c:v>
                </c:pt>
                <c:pt idx="13">
                  <c:v>88</c:v>
                </c:pt>
                <c:pt idx="14">
                  <c:v>35</c:v>
                </c:pt>
                <c:pt idx="15">
                  <c:v>20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F2-40F4-8304-2834347492A8}"/>
            </c:ext>
          </c:extLst>
        </c:ser>
        <c:ser>
          <c:idx val="1"/>
          <c:order val="1"/>
          <c:tx>
            <c:strRef>
              <c:f>'Table 10.64'!$S$62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10.64'!$Y$63:$Y$79</c:f>
              <c:numCache>
                <c:formatCode>#,##0</c:formatCode>
                <c:ptCount val="17"/>
                <c:pt idx="0">
                  <c:v>6</c:v>
                </c:pt>
                <c:pt idx="1">
                  <c:v>39</c:v>
                </c:pt>
                <c:pt idx="2">
                  <c:v>148</c:v>
                </c:pt>
                <c:pt idx="3">
                  <c:v>311</c:v>
                </c:pt>
                <c:pt idx="4">
                  <c:v>302</c:v>
                </c:pt>
                <c:pt idx="5">
                  <c:v>281</c:v>
                </c:pt>
                <c:pt idx="6">
                  <c:v>240</c:v>
                </c:pt>
                <c:pt idx="7">
                  <c:v>218</c:v>
                </c:pt>
                <c:pt idx="8">
                  <c:v>281</c:v>
                </c:pt>
                <c:pt idx="9">
                  <c:v>280</c:v>
                </c:pt>
                <c:pt idx="10">
                  <c:v>258</c:v>
                </c:pt>
                <c:pt idx="11">
                  <c:v>219</c:v>
                </c:pt>
                <c:pt idx="12">
                  <c:v>133</c:v>
                </c:pt>
                <c:pt idx="13">
                  <c:v>68</c:v>
                </c:pt>
                <c:pt idx="14">
                  <c:v>12</c:v>
                </c:pt>
                <c:pt idx="15">
                  <c:v>22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F2-40F4-8304-283434749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10.64'!$Y$83:$Y$90</c:f>
              <c:numCache>
                <c:formatCode>#,##0</c:formatCode>
                <c:ptCount val="8"/>
                <c:pt idx="0">
                  <c:v>341</c:v>
                </c:pt>
                <c:pt idx="1">
                  <c:v>606</c:v>
                </c:pt>
                <c:pt idx="2">
                  <c:v>151</c:v>
                </c:pt>
                <c:pt idx="3">
                  <c:v>134</c:v>
                </c:pt>
                <c:pt idx="4">
                  <c:v>122</c:v>
                </c:pt>
                <c:pt idx="5">
                  <c:v>94</c:v>
                </c:pt>
                <c:pt idx="6">
                  <c:v>44</c:v>
                </c:pt>
                <c:pt idx="7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2-445D-8F83-ECE84C392B06}"/>
            </c:ext>
          </c:extLst>
        </c:ser>
        <c:ser>
          <c:idx val="1"/>
          <c:order val="1"/>
          <c:tx>
            <c:strRef>
              <c:f>'Table 10.64'!$S$92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10.64'!$Y$93:$Y$100</c:f>
              <c:numCache>
                <c:formatCode>#,##0</c:formatCode>
                <c:ptCount val="8"/>
                <c:pt idx="0">
                  <c:v>197</c:v>
                </c:pt>
                <c:pt idx="1">
                  <c:v>665</c:v>
                </c:pt>
                <c:pt idx="2">
                  <c:v>31</c:v>
                </c:pt>
                <c:pt idx="3">
                  <c:v>185</c:v>
                </c:pt>
                <c:pt idx="4">
                  <c:v>348</c:v>
                </c:pt>
                <c:pt idx="5">
                  <c:v>148</c:v>
                </c:pt>
                <c:pt idx="6">
                  <c:v>3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82-445D-8F83-ECE84C392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10.64'!$U$8:$Y$8</c:f>
              <c:numCache>
                <c:formatCode>General</c:formatCode>
                <c:ptCount val="5"/>
                <c:pt idx="0">
                  <c:v>36651.64</c:v>
                </c:pt>
                <c:pt idx="1">
                  <c:v>38279.379999999997</c:v>
                </c:pt>
                <c:pt idx="2">
                  <c:v>39199</c:v>
                </c:pt>
                <c:pt idx="3">
                  <c:v>43200.2</c:v>
                </c:pt>
                <c:pt idx="4">
                  <c:v>45492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FA-4AEC-A303-467BCB072D7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FA-4AEC-A303-467BCB072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10.64'!$T$4:$Y$4</c:f>
              <c:numCache>
                <c:formatCode>#,##0</c:formatCode>
                <c:ptCount val="6"/>
                <c:pt idx="0">
                  <c:v>5577</c:v>
                </c:pt>
                <c:pt idx="1">
                  <c:v>5666</c:v>
                </c:pt>
                <c:pt idx="2">
                  <c:v>5715</c:v>
                </c:pt>
                <c:pt idx="3">
                  <c:v>5665</c:v>
                </c:pt>
                <c:pt idx="4">
                  <c:v>5579</c:v>
                </c:pt>
                <c:pt idx="5">
                  <c:v>5669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44-45C2-AFBD-AAA21B6D7925}"/>
            </c:ext>
          </c:extLst>
        </c:ser>
        <c:ser>
          <c:idx val="1"/>
          <c:order val="1"/>
          <c:tx>
            <c:strRef>
              <c:f>'Table 10.64'!$S$7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10.64'!$T$7:$Y$7</c:f>
              <c:numCache>
                <c:formatCode>#,##0</c:formatCode>
                <c:ptCount val="6"/>
                <c:pt idx="0">
                  <c:v>3930</c:v>
                </c:pt>
                <c:pt idx="1">
                  <c:v>3922</c:v>
                </c:pt>
                <c:pt idx="2">
                  <c:v>3989</c:v>
                </c:pt>
                <c:pt idx="3">
                  <c:v>3945</c:v>
                </c:pt>
                <c:pt idx="4">
                  <c:v>3956</c:v>
                </c:pt>
                <c:pt idx="5">
                  <c:v>4023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44-45C2-AFBD-AAA21B6D7925}"/>
            </c:ext>
          </c:extLst>
        </c:ser>
        <c:ser>
          <c:idx val="2"/>
          <c:order val="2"/>
          <c:tx>
            <c:strRef>
              <c:f>'Table 10.64'!$S$11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10.64'!$T$11:$Y$11</c:f>
              <c:numCache>
                <c:formatCode>#,##0</c:formatCode>
                <c:ptCount val="6"/>
                <c:pt idx="0">
                  <c:v>4772</c:v>
                </c:pt>
                <c:pt idx="1">
                  <c:v>4858</c:v>
                </c:pt>
                <c:pt idx="2">
                  <c:v>4922</c:v>
                </c:pt>
                <c:pt idx="3">
                  <c:v>4889</c:v>
                </c:pt>
                <c:pt idx="4">
                  <c:v>4836</c:v>
                </c:pt>
                <c:pt idx="5">
                  <c:v>4918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44-45C2-AFBD-AAA21B6D7925}"/>
            </c:ext>
          </c:extLst>
        </c:ser>
        <c:ser>
          <c:idx val="3"/>
          <c:order val="3"/>
          <c:tx>
            <c:strRef>
              <c:f>'Table 10.64'!$S$12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10.64'!$T$12:$Y$12</c:f>
              <c:numCache>
                <c:formatCode>#,##0</c:formatCode>
                <c:ptCount val="6"/>
                <c:pt idx="0">
                  <c:v>810</c:v>
                </c:pt>
                <c:pt idx="1">
                  <c:v>811</c:v>
                </c:pt>
                <c:pt idx="2">
                  <c:v>787</c:v>
                </c:pt>
                <c:pt idx="3">
                  <c:v>780</c:v>
                </c:pt>
                <c:pt idx="4">
                  <c:v>742</c:v>
                </c:pt>
                <c:pt idx="5">
                  <c:v>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44-45C2-AFBD-AAA21B6D7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10.64'!$AA$15:$AA$33</c:f>
              <c:numCache>
                <c:formatCode>0.0%</c:formatCode>
                <c:ptCount val="19"/>
                <c:pt idx="0">
                  <c:v>1.0407479273240431E-2</c:v>
                </c:pt>
                <c:pt idx="1">
                  <c:v>7.2323161051331807E-3</c:v>
                </c:pt>
                <c:pt idx="2">
                  <c:v>4.3923090492150291E-2</c:v>
                </c:pt>
                <c:pt idx="3">
                  <c:v>5.4683365672958196E-3</c:v>
                </c:pt>
                <c:pt idx="4">
                  <c:v>3.0516846004586345E-2</c:v>
                </c:pt>
                <c:pt idx="5">
                  <c:v>3.2457223496207444E-2</c:v>
                </c:pt>
                <c:pt idx="6">
                  <c:v>7.0206385605926971E-2</c:v>
                </c:pt>
                <c:pt idx="7">
                  <c:v>7.0382783559710713E-2</c:v>
                </c:pt>
                <c:pt idx="8">
                  <c:v>1.499382607161757E-2</c:v>
                </c:pt>
                <c:pt idx="9">
                  <c:v>1.640500970188746E-2</c:v>
                </c:pt>
                <c:pt idx="10">
                  <c:v>3.9513141647556892E-2</c:v>
                </c:pt>
                <c:pt idx="11">
                  <c:v>2.5048509437290527E-2</c:v>
                </c:pt>
                <c:pt idx="12">
                  <c:v>9.2785323690245197E-2</c:v>
                </c:pt>
                <c:pt idx="13">
                  <c:v>5.6623743164579292E-2</c:v>
                </c:pt>
                <c:pt idx="14">
                  <c:v>6.6854824484035985E-2</c:v>
                </c:pt>
                <c:pt idx="15">
                  <c:v>0.10530957840889045</c:v>
                </c:pt>
                <c:pt idx="16">
                  <c:v>0.17710354559887106</c:v>
                </c:pt>
                <c:pt idx="17">
                  <c:v>1.940377491621097E-2</c:v>
                </c:pt>
                <c:pt idx="18">
                  <c:v>2.451931557593932E-2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D2-442C-92E7-378B0D83A9E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D2-442C-92E7-378B0D83A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10.64'!$Y$44:$Y$60</c:f>
              <c:numCache>
                <c:formatCode>#,##0</c:formatCode>
                <c:ptCount val="17"/>
                <c:pt idx="0">
                  <c:v>0</c:v>
                </c:pt>
                <c:pt idx="1">
                  <c:v>28</c:v>
                </c:pt>
                <c:pt idx="2">
                  <c:v>124</c:v>
                </c:pt>
                <c:pt idx="3">
                  <c:v>308</c:v>
                </c:pt>
                <c:pt idx="4">
                  <c:v>338</c:v>
                </c:pt>
                <c:pt idx="5">
                  <c:v>315</c:v>
                </c:pt>
                <c:pt idx="6">
                  <c:v>242</c:v>
                </c:pt>
                <c:pt idx="7">
                  <c:v>228</c:v>
                </c:pt>
                <c:pt idx="8">
                  <c:v>286</c:v>
                </c:pt>
                <c:pt idx="9">
                  <c:v>251</c:v>
                </c:pt>
                <c:pt idx="10">
                  <c:v>210</c:v>
                </c:pt>
                <c:pt idx="11">
                  <c:v>217</c:v>
                </c:pt>
                <c:pt idx="12">
                  <c:v>138</c:v>
                </c:pt>
                <c:pt idx="13">
                  <c:v>88</c:v>
                </c:pt>
                <c:pt idx="14">
                  <c:v>35</c:v>
                </c:pt>
                <c:pt idx="15">
                  <c:v>20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4-4A72-A247-64BAACA0D1D1}"/>
            </c:ext>
          </c:extLst>
        </c:ser>
        <c:ser>
          <c:idx val="1"/>
          <c:order val="1"/>
          <c:tx>
            <c:strRef>
              <c:f>'Table 10.64'!$S$62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10.64'!$Y$63:$Y$79</c:f>
              <c:numCache>
                <c:formatCode>#,##0</c:formatCode>
                <c:ptCount val="17"/>
                <c:pt idx="0">
                  <c:v>6</c:v>
                </c:pt>
                <c:pt idx="1">
                  <c:v>39</c:v>
                </c:pt>
                <c:pt idx="2">
                  <c:v>148</c:v>
                </c:pt>
                <c:pt idx="3">
                  <c:v>311</c:v>
                </c:pt>
                <c:pt idx="4">
                  <c:v>302</c:v>
                </c:pt>
                <c:pt idx="5">
                  <c:v>281</c:v>
                </c:pt>
                <c:pt idx="6">
                  <c:v>240</c:v>
                </c:pt>
                <c:pt idx="7">
                  <c:v>218</c:v>
                </c:pt>
                <c:pt idx="8">
                  <c:v>281</c:v>
                </c:pt>
                <c:pt idx="9">
                  <c:v>280</c:v>
                </c:pt>
                <c:pt idx="10">
                  <c:v>258</c:v>
                </c:pt>
                <c:pt idx="11">
                  <c:v>219</c:v>
                </c:pt>
                <c:pt idx="12">
                  <c:v>133</c:v>
                </c:pt>
                <c:pt idx="13">
                  <c:v>68</c:v>
                </c:pt>
                <c:pt idx="14">
                  <c:v>12</c:v>
                </c:pt>
                <c:pt idx="15">
                  <c:v>22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4-4A72-A247-64BAACA0D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10.64'!$Y$83:$Y$90</c:f>
              <c:numCache>
                <c:formatCode>#,##0</c:formatCode>
                <c:ptCount val="8"/>
                <c:pt idx="0">
                  <c:v>341</c:v>
                </c:pt>
                <c:pt idx="1">
                  <c:v>606</c:v>
                </c:pt>
                <c:pt idx="2">
                  <c:v>151</c:v>
                </c:pt>
                <c:pt idx="3">
                  <c:v>134</c:v>
                </c:pt>
                <c:pt idx="4">
                  <c:v>122</c:v>
                </c:pt>
                <c:pt idx="5">
                  <c:v>94</c:v>
                </c:pt>
                <c:pt idx="6">
                  <c:v>44</c:v>
                </c:pt>
                <c:pt idx="7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CA-404C-87AC-891982E52A8E}"/>
            </c:ext>
          </c:extLst>
        </c:ser>
        <c:ser>
          <c:idx val="1"/>
          <c:order val="1"/>
          <c:tx>
            <c:strRef>
              <c:f>'Table 10.64'!$S$92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10.64'!$Y$93:$Y$100</c:f>
              <c:numCache>
                <c:formatCode>#,##0</c:formatCode>
                <c:ptCount val="8"/>
                <c:pt idx="0">
                  <c:v>197</c:v>
                </c:pt>
                <c:pt idx="1">
                  <c:v>665</c:v>
                </c:pt>
                <c:pt idx="2">
                  <c:v>31</c:v>
                </c:pt>
                <c:pt idx="3">
                  <c:v>185</c:v>
                </c:pt>
                <c:pt idx="4">
                  <c:v>348</c:v>
                </c:pt>
                <c:pt idx="5">
                  <c:v>148</c:v>
                </c:pt>
                <c:pt idx="6">
                  <c:v>3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CA-404C-87AC-891982E52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10.7'!$Y$83:$Y$90</c:f>
              <c:numCache>
                <c:formatCode>#,##0</c:formatCode>
                <c:ptCount val="8"/>
                <c:pt idx="0">
                  <c:v>37</c:v>
                </c:pt>
                <c:pt idx="1">
                  <c:v>28</c:v>
                </c:pt>
                <c:pt idx="2">
                  <c:v>62</c:v>
                </c:pt>
                <c:pt idx="3">
                  <c:v>14</c:v>
                </c:pt>
                <c:pt idx="4">
                  <c:v>6</c:v>
                </c:pt>
                <c:pt idx="5">
                  <c:v>16</c:v>
                </c:pt>
                <c:pt idx="6">
                  <c:v>53</c:v>
                </c:pt>
                <c:pt idx="7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A1-4599-923B-2686F8FDAE16}"/>
            </c:ext>
          </c:extLst>
        </c:ser>
        <c:ser>
          <c:idx val="1"/>
          <c:order val="1"/>
          <c:tx>
            <c:strRef>
              <c:f>'Table 10.7'!$S$92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10.7'!$Y$93:$Y$100</c:f>
              <c:numCache>
                <c:formatCode>#,##0</c:formatCode>
                <c:ptCount val="8"/>
                <c:pt idx="0">
                  <c:v>32</c:v>
                </c:pt>
                <c:pt idx="1">
                  <c:v>65</c:v>
                </c:pt>
                <c:pt idx="2">
                  <c:v>17</c:v>
                </c:pt>
                <c:pt idx="3">
                  <c:v>81</c:v>
                </c:pt>
                <c:pt idx="4">
                  <c:v>58</c:v>
                </c:pt>
                <c:pt idx="5">
                  <c:v>32</c:v>
                </c:pt>
                <c:pt idx="6">
                  <c:v>0</c:v>
                </c:pt>
                <c:pt idx="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A1-4599-923B-2686F8FDA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10.64'!$T$8:$Y$8</c:f>
              <c:numCache>
                <c:formatCode>General</c:formatCode>
                <c:ptCount val="6"/>
                <c:pt idx="0">
                  <c:v>36302.959999999999</c:v>
                </c:pt>
                <c:pt idx="1">
                  <c:v>36651.64</c:v>
                </c:pt>
                <c:pt idx="2">
                  <c:v>38279.379999999997</c:v>
                </c:pt>
                <c:pt idx="3">
                  <c:v>39199</c:v>
                </c:pt>
                <c:pt idx="4">
                  <c:v>43200.2</c:v>
                </c:pt>
                <c:pt idx="5">
                  <c:v>45492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C7-45DB-A448-425495F24E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C7-45DB-A448-425495F24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10.65'!$U$4:$Y$4</c:f>
              <c:numCache>
                <c:formatCode>#,##0</c:formatCode>
                <c:ptCount val="5"/>
                <c:pt idx="0">
                  <c:v>7202</c:v>
                </c:pt>
                <c:pt idx="1">
                  <c:v>7373</c:v>
                </c:pt>
                <c:pt idx="2">
                  <c:v>7442</c:v>
                </c:pt>
                <c:pt idx="3">
                  <c:v>7333</c:v>
                </c:pt>
                <c:pt idx="4">
                  <c:v>8160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0-4974-BB87-C54880E96FB9}"/>
            </c:ext>
          </c:extLst>
        </c:ser>
        <c:ser>
          <c:idx val="1"/>
          <c:order val="1"/>
          <c:tx>
            <c:strRef>
              <c:f>'Table 10.65'!$S$7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10.65'!$U$7:$Y$7</c:f>
              <c:numCache>
                <c:formatCode>#,##0</c:formatCode>
                <c:ptCount val="5"/>
                <c:pt idx="0">
                  <c:v>4920</c:v>
                </c:pt>
                <c:pt idx="1">
                  <c:v>5004</c:v>
                </c:pt>
                <c:pt idx="2">
                  <c:v>5053</c:v>
                </c:pt>
                <c:pt idx="3">
                  <c:v>5005</c:v>
                </c:pt>
                <c:pt idx="4">
                  <c:v>5406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0-4974-BB87-C54880E96FB9}"/>
            </c:ext>
          </c:extLst>
        </c:ser>
        <c:ser>
          <c:idx val="2"/>
          <c:order val="2"/>
          <c:tx>
            <c:strRef>
              <c:f>'Table 10.65'!$S$11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10.65'!$U$11:$Y$11</c:f>
              <c:numCache>
                <c:formatCode>#,##0</c:formatCode>
                <c:ptCount val="5"/>
                <c:pt idx="0">
                  <c:v>6116</c:v>
                </c:pt>
                <c:pt idx="1">
                  <c:v>6281</c:v>
                </c:pt>
                <c:pt idx="2">
                  <c:v>6335</c:v>
                </c:pt>
                <c:pt idx="3">
                  <c:v>6300</c:v>
                </c:pt>
                <c:pt idx="4">
                  <c:v>6957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0-4974-BB87-C54880E96FB9}"/>
            </c:ext>
          </c:extLst>
        </c:ser>
        <c:ser>
          <c:idx val="3"/>
          <c:order val="3"/>
          <c:tx>
            <c:strRef>
              <c:f>'Table 10.65'!$S$12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10.65'!$U$12:$Y$12</c:f>
              <c:numCache>
                <c:formatCode>#,##0</c:formatCode>
                <c:ptCount val="5"/>
                <c:pt idx="0">
                  <c:v>1088</c:v>
                </c:pt>
                <c:pt idx="1">
                  <c:v>1091</c:v>
                </c:pt>
                <c:pt idx="2">
                  <c:v>1107</c:v>
                </c:pt>
                <c:pt idx="3">
                  <c:v>1038</c:v>
                </c:pt>
                <c:pt idx="4">
                  <c:v>1203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B0-4974-BB87-C54880E96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10.65'!$AA$15:$AA$33</c:f>
              <c:numCache>
                <c:formatCode>0.0%</c:formatCode>
                <c:ptCount val="19"/>
                <c:pt idx="0">
                  <c:v>0.18100490196078431</c:v>
                </c:pt>
                <c:pt idx="1">
                  <c:v>3.1862745098039215E-3</c:v>
                </c:pt>
                <c:pt idx="2">
                  <c:v>8.8848039215686278E-2</c:v>
                </c:pt>
                <c:pt idx="3">
                  <c:v>4.9019607843137254E-3</c:v>
                </c:pt>
                <c:pt idx="4">
                  <c:v>4.7426470588235292E-2</c:v>
                </c:pt>
                <c:pt idx="5">
                  <c:v>3.0392156862745098E-2</c:v>
                </c:pt>
                <c:pt idx="6">
                  <c:v>7.3529411764705885E-2</c:v>
                </c:pt>
                <c:pt idx="7">
                  <c:v>6.4828431372549025E-2</c:v>
                </c:pt>
                <c:pt idx="8">
                  <c:v>3.0392156862745098E-2</c:v>
                </c:pt>
                <c:pt idx="9">
                  <c:v>2.696078431372549E-3</c:v>
                </c:pt>
                <c:pt idx="10">
                  <c:v>1.9485294117647059E-2</c:v>
                </c:pt>
                <c:pt idx="11">
                  <c:v>9.436274509803921E-3</c:v>
                </c:pt>
                <c:pt idx="12">
                  <c:v>2.2058823529411766E-2</c:v>
                </c:pt>
                <c:pt idx="13">
                  <c:v>5.7598039215686271E-2</c:v>
                </c:pt>
                <c:pt idx="14">
                  <c:v>3.7254901960784313E-2</c:v>
                </c:pt>
                <c:pt idx="15">
                  <c:v>5.9681372549019611E-2</c:v>
                </c:pt>
                <c:pt idx="16">
                  <c:v>8.1617647058823531E-2</c:v>
                </c:pt>
                <c:pt idx="17">
                  <c:v>9.3137254901960783E-3</c:v>
                </c:pt>
                <c:pt idx="18">
                  <c:v>2.5367647058823529E-2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5-4A59-9136-BFEFA76DE2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05-4A59-9136-BFEFA76DE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10.65'!$Y$44:$Y$60</c:f>
              <c:numCache>
                <c:formatCode>#,##0</c:formatCode>
                <c:ptCount val="17"/>
                <c:pt idx="0">
                  <c:v>14</c:v>
                </c:pt>
                <c:pt idx="1">
                  <c:v>97</c:v>
                </c:pt>
                <c:pt idx="2">
                  <c:v>302</c:v>
                </c:pt>
                <c:pt idx="3">
                  <c:v>454</c:v>
                </c:pt>
                <c:pt idx="4">
                  <c:v>462</c:v>
                </c:pt>
                <c:pt idx="5">
                  <c:v>354</c:v>
                </c:pt>
                <c:pt idx="6">
                  <c:v>398</c:v>
                </c:pt>
                <c:pt idx="7">
                  <c:v>347</c:v>
                </c:pt>
                <c:pt idx="8">
                  <c:v>450</c:v>
                </c:pt>
                <c:pt idx="9">
                  <c:v>447</c:v>
                </c:pt>
                <c:pt idx="10">
                  <c:v>414</c:v>
                </c:pt>
                <c:pt idx="11">
                  <c:v>310</c:v>
                </c:pt>
                <c:pt idx="12">
                  <c:v>178</c:v>
                </c:pt>
                <c:pt idx="13">
                  <c:v>78</c:v>
                </c:pt>
                <c:pt idx="14">
                  <c:v>30</c:v>
                </c:pt>
                <c:pt idx="15">
                  <c:v>23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8E-4A85-A8FD-5F2DACF246ED}"/>
            </c:ext>
          </c:extLst>
        </c:ser>
        <c:ser>
          <c:idx val="1"/>
          <c:order val="1"/>
          <c:tx>
            <c:strRef>
              <c:f>'Table 10.65'!$S$62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10.65'!$Y$63:$Y$79</c:f>
              <c:numCache>
                <c:formatCode>#,##0</c:formatCode>
                <c:ptCount val="17"/>
                <c:pt idx="0">
                  <c:v>10</c:v>
                </c:pt>
                <c:pt idx="1">
                  <c:v>116</c:v>
                </c:pt>
                <c:pt idx="2">
                  <c:v>289</c:v>
                </c:pt>
                <c:pt idx="3">
                  <c:v>327</c:v>
                </c:pt>
                <c:pt idx="4">
                  <c:v>335</c:v>
                </c:pt>
                <c:pt idx="5">
                  <c:v>345</c:v>
                </c:pt>
                <c:pt idx="6">
                  <c:v>316</c:v>
                </c:pt>
                <c:pt idx="7">
                  <c:v>376</c:v>
                </c:pt>
                <c:pt idx="8">
                  <c:v>443</c:v>
                </c:pt>
                <c:pt idx="9">
                  <c:v>399</c:v>
                </c:pt>
                <c:pt idx="10">
                  <c:v>362</c:v>
                </c:pt>
                <c:pt idx="11">
                  <c:v>239</c:v>
                </c:pt>
                <c:pt idx="12">
                  <c:v>112</c:v>
                </c:pt>
                <c:pt idx="13">
                  <c:v>67</c:v>
                </c:pt>
                <c:pt idx="14">
                  <c:v>30</c:v>
                </c:pt>
                <c:pt idx="15">
                  <c:v>17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8E-4A85-A8FD-5F2DACF24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10.65'!$Y$83:$Y$90</c:f>
              <c:numCache>
                <c:formatCode>#,##0</c:formatCode>
                <c:ptCount val="8"/>
                <c:pt idx="0">
                  <c:v>203</c:v>
                </c:pt>
                <c:pt idx="1">
                  <c:v>151</c:v>
                </c:pt>
                <c:pt idx="2">
                  <c:v>533</c:v>
                </c:pt>
                <c:pt idx="3">
                  <c:v>105</c:v>
                </c:pt>
                <c:pt idx="4">
                  <c:v>43</c:v>
                </c:pt>
                <c:pt idx="5">
                  <c:v>95</c:v>
                </c:pt>
                <c:pt idx="6">
                  <c:v>310</c:v>
                </c:pt>
                <c:pt idx="7">
                  <c:v>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14-482D-90AE-A8B104CB0E61}"/>
            </c:ext>
          </c:extLst>
        </c:ser>
        <c:ser>
          <c:idx val="1"/>
          <c:order val="1"/>
          <c:tx>
            <c:strRef>
              <c:f>'Table 10.65'!$S$92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10.65'!$Y$93:$Y$100</c:f>
              <c:numCache>
                <c:formatCode>#,##0</c:formatCode>
                <c:ptCount val="8"/>
                <c:pt idx="0">
                  <c:v>131</c:v>
                </c:pt>
                <c:pt idx="1">
                  <c:v>329</c:v>
                </c:pt>
                <c:pt idx="2">
                  <c:v>93</c:v>
                </c:pt>
                <c:pt idx="3">
                  <c:v>432</c:v>
                </c:pt>
                <c:pt idx="4">
                  <c:v>355</c:v>
                </c:pt>
                <c:pt idx="5">
                  <c:v>272</c:v>
                </c:pt>
                <c:pt idx="6">
                  <c:v>23</c:v>
                </c:pt>
                <c:pt idx="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14-482D-90AE-A8B104CB0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10.65'!$U$8:$Y$8</c:f>
              <c:numCache>
                <c:formatCode>General</c:formatCode>
                <c:ptCount val="5"/>
                <c:pt idx="0">
                  <c:v>29777.919999999998</c:v>
                </c:pt>
                <c:pt idx="1">
                  <c:v>29477.82</c:v>
                </c:pt>
                <c:pt idx="2">
                  <c:v>30012.7</c:v>
                </c:pt>
                <c:pt idx="3">
                  <c:v>31053</c:v>
                </c:pt>
                <c:pt idx="4">
                  <c:v>31004.06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6A-4F17-9780-7DAD7B038E7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6A-4F17-9780-7DAD7B038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10.65'!$T$4:$Y$4</c:f>
              <c:numCache>
                <c:formatCode>#,##0</c:formatCode>
                <c:ptCount val="6"/>
                <c:pt idx="0">
                  <c:v>6964</c:v>
                </c:pt>
                <c:pt idx="1">
                  <c:v>7202</c:v>
                </c:pt>
                <c:pt idx="2">
                  <c:v>7373</c:v>
                </c:pt>
                <c:pt idx="3">
                  <c:v>7442</c:v>
                </c:pt>
                <c:pt idx="4">
                  <c:v>7333</c:v>
                </c:pt>
                <c:pt idx="5">
                  <c:v>8160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D-4997-9C57-6279D2F19AD9}"/>
            </c:ext>
          </c:extLst>
        </c:ser>
        <c:ser>
          <c:idx val="1"/>
          <c:order val="1"/>
          <c:tx>
            <c:strRef>
              <c:f>'Table 10.65'!$S$7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10.65'!$T$7:$Y$7</c:f>
              <c:numCache>
                <c:formatCode>#,##0</c:formatCode>
                <c:ptCount val="6"/>
                <c:pt idx="0">
                  <c:v>4889</c:v>
                </c:pt>
                <c:pt idx="1">
                  <c:v>4920</c:v>
                </c:pt>
                <c:pt idx="2">
                  <c:v>5004</c:v>
                </c:pt>
                <c:pt idx="3">
                  <c:v>5053</c:v>
                </c:pt>
                <c:pt idx="4">
                  <c:v>5005</c:v>
                </c:pt>
                <c:pt idx="5">
                  <c:v>5406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D-4997-9C57-6279D2F19AD9}"/>
            </c:ext>
          </c:extLst>
        </c:ser>
        <c:ser>
          <c:idx val="2"/>
          <c:order val="2"/>
          <c:tx>
            <c:strRef>
              <c:f>'Table 10.65'!$S$11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10.65'!$T$11:$Y$11</c:f>
              <c:numCache>
                <c:formatCode>#,##0</c:formatCode>
                <c:ptCount val="6"/>
                <c:pt idx="0">
                  <c:v>5856</c:v>
                </c:pt>
                <c:pt idx="1">
                  <c:v>6116</c:v>
                </c:pt>
                <c:pt idx="2">
                  <c:v>6281</c:v>
                </c:pt>
                <c:pt idx="3">
                  <c:v>6335</c:v>
                </c:pt>
                <c:pt idx="4">
                  <c:v>6300</c:v>
                </c:pt>
                <c:pt idx="5">
                  <c:v>6957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D-4997-9C57-6279D2F19AD9}"/>
            </c:ext>
          </c:extLst>
        </c:ser>
        <c:ser>
          <c:idx val="3"/>
          <c:order val="3"/>
          <c:tx>
            <c:strRef>
              <c:f>'Table 10.65'!$S$12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10.65'!$T$12:$Y$12</c:f>
              <c:numCache>
                <c:formatCode>#,##0</c:formatCode>
                <c:ptCount val="6"/>
                <c:pt idx="0">
                  <c:v>1103</c:v>
                </c:pt>
                <c:pt idx="1">
                  <c:v>1088</c:v>
                </c:pt>
                <c:pt idx="2">
                  <c:v>1091</c:v>
                </c:pt>
                <c:pt idx="3">
                  <c:v>1107</c:v>
                </c:pt>
                <c:pt idx="4">
                  <c:v>1038</c:v>
                </c:pt>
                <c:pt idx="5">
                  <c:v>1203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5D-4997-9C57-6279D2F19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10.65'!$AA$15:$AA$33</c:f>
              <c:numCache>
                <c:formatCode>0.0%</c:formatCode>
                <c:ptCount val="19"/>
                <c:pt idx="0">
                  <c:v>0.18100490196078431</c:v>
                </c:pt>
                <c:pt idx="1">
                  <c:v>3.1862745098039215E-3</c:v>
                </c:pt>
                <c:pt idx="2">
                  <c:v>8.8848039215686278E-2</c:v>
                </c:pt>
                <c:pt idx="3">
                  <c:v>4.9019607843137254E-3</c:v>
                </c:pt>
                <c:pt idx="4">
                  <c:v>4.7426470588235292E-2</c:v>
                </c:pt>
                <c:pt idx="5">
                  <c:v>3.0392156862745098E-2</c:v>
                </c:pt>
                <c:pt idx="6">
                  <c:v>7.3529411764705885E-2</c:v>
                </c:pt>
                <c:pt idx="7">
                  <c:v>6.4828431372549025E-2</c:v>
                </c:pt>
                <c:pt idx="8">
                  <c:v>3.0392156862745098E-2</c:v>
                </c:pt>
                <c:pt idx="9">
                  <c:v>2.696078431372549E-3</c:v>
                </c:pt>
                <c:pt idx="10">
                  <c:v>1.9485294117647059E-2</c:v>
                </c:pt>
                <c:pt idx="11">
                  <c:v>9.436274509803921E-3</c:v>
                </c:pt>
                <c:pt idx="12">
                  <c:v>2.2058823529411766E-2</c:v>
                </c:pt>
                <c:pt idx="13">
                  <c:v>5.7598039215686271E-2</c:v>
                </c:pt>
                <c:pt idx="14">
                  <c:v>3.7254901960784313E-2</c:v>
                </c:pt>
                <c:pt idx="15">
                  <c:v>5.9681372549019611E-2</c:v>
                </c:pt>
                <c:pt idx="16">
                  <c:v>8.1617647058823531E-2</c:v>
                </c:pt>
                <c:pt idx="17">
                  <c:v>9.3137254901960783E-3</c:v>
                </c:pt>
                <c:pt idx="18">
                  <c:v>2.5367647058823529E-2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B-4B9F-A6CB-C2FCA20298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B-4B9F-A6CB-C2FCA2029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10.65'!$Y$44:$Y$60</c:f>
              <c:numCache>
                <c:formatCode>#,##0</c:formatCode>
                <c:ptCount val="17"/>
                <c:pt idx="0">
                  <c:v>14</c:v>
                </c:pt>
                <c:pt idx="1">
                  <c:v>97</c:v>
                </c:pt>
                <c:pt idx="2">
                  <c:v>302</c:v>
                </c:pt>
                <c:pt idx="3">
                  <c:v>454</c:v>
                </c:pt>
                <c:pt idx="4">
                  <c:v>462</c:v>
                </c:pt>
                <c:pt idx="5">
                  <c:v>354</c:v>
                </c:pt>
                <c:pt idx="6">
                  <c:v>398</c:v>
                </c:pt>
                <c:pt idx="7">
                  <c:v>347</c:v>
                </c:pt>
                <c:pt idx="8">
                  <c:v>450</c:v>
                </c:pt>
                <c:pt idx="9">
                  <c:v>447</c:v>
                </c:pt>
                <c:pt idx="10">
                  <c:v>414</c:v>
                </c:pt>
                <c:pt idx="11">
                  <c:v>310</c:v>
                </c:pt>
                <c:pt idx="12">
                  <c:v>178</c:v>
                </c:pt>
                <c:pt idx="13">
                  <c:v>78</c:v>
                </c:pt>
                <c:pt idx="14">
                  <c:v>30</c:v>
                </c:pt>
                <c:pt idx="15">
                  <c:v>23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A5-4737-B865-706757B75384}"/>
            </c:ext>
          </c:extLst>
        </c:ser>
        <c:ser>
          <c:idx val="1"/>
          <c:order val="1"/>
          <c:tx>
            <c:strRef>
              <c:f>'Table 10.65'!$S$62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10.65'!$Y$63:$Y$79</c:f>
              <c:numCache>
                <c:formatCode>#,##0</c:formatCode>
                <c:ptCount val="17"/>
                <c:pt idx="0">
                  <c:v>10</c:v>
                </c:pt>
                <c:pt idx="1">
                  <c:v>116</c:v>
                </c:pt>
                <c:pt idx="2">
                  <c:v>289</c:v>
                </c:pt>
                <c:pt idx="3">
                  <c:v>327</c:v>
                </c:pt>
                <c:pt idx="4">
                  <c:v>335</c:v>
                </c:pt>
                <c:pt idx="5">
                  <c:v>345</c:v>
                </c:pt>
                <c:pt idx="6">
                  <c:v>316</c:v>
                </c:pt>
                <c:pt idx="7">
                  <c:v>376</c:v>
                </c:pt>
                <c:pt idx="8">
                  <c:v>443</c:v>
                </c:pt>
                <c:pt idx="9">
                  <c:v>399</c:v>
                </c:pt>
                <c:pt idx="10">
                  <c:v>362</c:v>
                </c:pt>
                <c:pt idx="11">
                  <c:v>239</c:v>
                </c:pt>
                <c:pt idx="12">
                  <c:v>112</c:v>
                </c:pt>
                <c:pt idx="13">
                  <c:v>67</c:v>
                </c:pt>
                <c:pt idx="14">
                  <c:v>30</c:v>
                </c:pt>
                <c:pt idx="15">
                  <c:v>17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A5-4737-B865-706757B75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10.65'!$Y$83:$Y$90</c:f>
              <c:numCache>
                <c:formatCode>#,##0</c:formatCode>
                <c:ptCount val="8"/>
                <c:pt idx="0">
                  <c:v>203</c:v>
                </c:pt>
                <c:pt idx="1">
                  <c:v>151</c:v>
                </c:pt>
                <c:pt idx="2">
                  <c:v>533</c:v>
                </c:pt>
                <c:pt idx="3">
                  <c:v>105</c:v>
                </c:pt>
                <c:pt idx="4">
                  <c:v>43</c:v>
                </c:pt>
                <c:pt idx="5">
                  <c:v>95</c:v>
                </c:pt>
                <c:pt idx="6">
                  <c:v>310</c:v>
                </c:pt>
                <c:pt idx="7">
                  <c:v>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5-4738-A949-51DE7896C4E5}"/>
            </c:ext>
          </c:extLst>
        </c:ser>
        <c:ser>
          <c:idx val="1"/>
          <c:order val="1"/>
          <c:tx>
            <c:strRef>
              <c:f>'Table 10.65'!$S$92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10.65'!$Y$93:$Y$100</c:f>
              <c:numCache>
                <c:formatCode>#,##0</c:formatCode>
                <c:ptCount val="8"/>
                <c:pt idx="0">
                  <c:v>131</c:v>
                </c:pt>
                <c:pt idx="1">
                  <c:v>329</c:v>
                </c:pt>
                <c:pt idx="2">
                  <c:v>93</c:v>
                </c:pt>
                <c:pt idx="3">
                  <c:v>432</c:v>
                </c:pt>
                <c:pt idx="4">
                  <c:v>355</c:v>
                </c:pt>
                <c:pt idx="5">
                  <c:v>272</c:v>
                </c:pt>
                <c:pt idx="6">
                  <c:v>23</c:v>
                </c:pt>
                <c:pt idx="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5-4738-A949-51DE7896C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10.7'!$U$8:$Y$8</c:f>
              <c:numCache>
                <c:formatCode>General</c:formatCode>
                <c:ptCount val="5"/>
                <c:pt idx="0">
                  <c:v>26056</c:v>
                </c:pt>
                <c:pt idx="1">
                  <c:v>29265</c:v>
                </c:pt>
                <c:pt idx="2">
                  <c:v>30296</c:v>
                </c:pt>
                <c:pt idx="3">
                  <c:v>32322.21</c:v>
                </c:pt>
                <c:pt idx="4">
                  <c:v>33261.5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26-4ABD-96BE-3A97D219C2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26-4ABD-96BE-3A97D219C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10.65'!$T$8:$Y$8</c:f>
              <c:numCache>
                <c:formatCode>General</c:formatCode>
                <c:ptCount val="6"/>
                <c:pt idx="0">
                  <c:v>28670</c:v>
                </c:pt>
                <c:pt idx="1">
                  <c:v>29777.919999999998</c:v>
                </c:pt>
                <c:pt idx="2">
                  <c:v>29477.82</c:v>
                </c:pt>
                <c:pt idx="3">
                  <c:v>30012.7</c:v>
                </c:pt>
                <c:pt idx="4">
                  <c:v>31053</c:v>
                </c:pt>
                <c:pt idx="5">
                  <c:v>31004.06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7E-4C11-8150-6D1A6F14E7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7E-4C11-8150-6D1A6F14E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10.66'!$U$4:$Y$4</c:f>
              <c:numCache>
                <c:formatCode>#,##0</c:formatCode>
                <c:ptCount val="5"/>
                <c:pt idx="0">
                  <c:v>45463</c:v>
                </c:pt>
                <c:pt idx="1">
                  <c:v>45433</c:v>
                </c:pt>
                <c:pt idx="2">
                  <c:v>45176</c:v>
                </c:pt>
                <c:pt idx="3">
                  <c:v>44815</c:v>
                </c:pt>
                <c:pt idx="4">
                  <c:v>46338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E3-48AA-9594-E32B58762B17}"/>
            </c:ext>
          </c:extLst>
        </c:ser>
        <c:ser>
          <c:idx val="1"/>
          <c:order val="1"/>
          <c:tx>
            <c:strRef>
              <c:f>'Table 10.66'!$S$7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10.66'!$U$7:$Y$7</c:f>
              <c:numCache>
                <c:formatCode>#,##0</c:formatCode>
                <c:ptCount val="5"/>
                <c:pt idx="0">
                  <c:v>32272</c:v>
                </c:pt>
                <c:pt idx="1">
                  <c:v>32381</c:v>
                </c:pt>
                <c:pt idx="2">
                  <c:v>32195</c:v>
                </c:pt>
                <c:pt idx="3">
                  <c:v>32148</c:v>
                </c:pt>
                <c:pt idx="4">
                  <c:v>32501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E3-48AA-9594-E32B58762B17}"/>
            </c:ext>
          </c:extLst>
        </c:ser>
        <c:ser>
          <c:idx val="2"/>
          <c:order val="2"/>
          <c:tx>
            <c:strRef>
              <c:f>'Table 10.66'!$S$11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10.66'!$U$11:$Y$11</c:f>
              <c:numCache>
                <c:formatCode>#,##0</c:formatCode>
                <c:ptCount val="5"/>
                <c:pt idx="0">
                  <c:v>41059</c:v>
                </c:pt>
                <c:pt idx="1">
                  <c:v>40985</c:v>
                </c:pt>
                <c:pt idx="2">
                  <c:v>40886</c:v>
                </c:pt>
                <c:pt idx="3">
                  <c:v>40421</c:v>
                </c:pt>
                <c:pt idx="4">
                  <c:v>41748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E3-48AA-9594-E32B58762B17}"/>
            </c:ext>
          </c:extLst>
        </c:ser>
        <c:ser>
          <c:idx val="3"/>
          <c:order val="3"/>
          <c:tx>
            <c:strRef>
              <c:f>'Table 10.66'!$S$12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10.66'!$U$12:$Y$12</c:f>
              <c:numCache>
                <c:formatCode>#,##0</c:formatCode>
                <c:ptCount val="5"/>
                <c:pt idx="0">
                  <c:v>4401</c:v>
                </c:pt>
                <c:pt idx="1">
                  <c:v>4447</c:v>
                </c:pt>
                <c:pt idx="2">
                  <c:v>4289</c:v>
                </c:pt>
                <c:pt idx="3">
                  <c:v>4394</c:v>
                </c:pt>
                <c:pt idx="4">
                  <c:v>4590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E3-48AA-9594-E32B58762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10.66'!$AA$15:$AA$33</c:f>
              <c:numCache>
                <c:formatCode>0.0%</c:formatCode>
                <c:ptCount val="19"/>
                <c:pt idx="0">
                  <c:v>7.682679442358324E-3</c:v>
                </c:pt>
                <c:pt idx="1">
                  <c:v>5.869912382925461E-3</c:v>
                </c:pt>
                <c:pt idx="2">
                  <c:v>4.9376321809314172E-2</c:v>
                </c:pt>
                <c:pt idx="3">
                  <c:v>7.078423755880703E-3</c:v>
                </c:pt>
                <c:pt idx="4">
                  <c:v>4.728300746687384E-2</c:v>
                </c:pt>
                <c:pt idx="5">
                  <c:v>3.5241054857784108E-2</c:v>
                </c:pt>
                <c:pt idx="6">
                  <c:v>9.2170572748068544E-2</c:v>
                </c:pt>
                <c:pt idx="7">
                  <c:v>9.5817687427165607E-2</c:v>
                </c:pt>
                <c:pt idx="8">
                  <c:v>3.4269929647373645E-2</c:v>
                </c:pt>
                <c:pt idx="9">
                  <c:v>1.5257456083559929E-2</c:v>
                </c:pt>
                <c:pt idx="10">
                  <c:v>3.6535888471664724E-2</c:v>
                </c:pt>
                <c:pt idx="11">
                  <c:v>1.3487850144589754E-2</c:v>
                </c:pt>
                <c:pt idx="12">
                  <c:v>6.2842591393672584E-2</c:v>
                </c:pt>
                <c:pt idx="13">
                  <c:v>9.3271181319867058E-2</c:v>
                </c:pt>
                <c:pt idx="14">
                  <c:v>6.2497302429971084E-2</c:v>
                </c:pt>
                <c:pt idx="15">
                  <c:v>8.3063576330441535E-2</c:v>
                </c:pt>
                <c:pt idx="16">
                  <c:v>0.12579308558850189</c:v>
                </c:pt>
                <c:pt idx="17">
                  <c:v>2.2465363200828693E-2</c:v>
                </c:pt>
                <c:pt idx="18">
                  <c:v>3.3751996201821399E-2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C-4C33-B218-4364FBDDC80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5C-4C33-B218-4364FBDDC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10.66'!$Y$44:$Y$60</c:f>
              <c:numCache>
                <c:formatCode>#,##0</c:formatCode>
                <c:ptCount val="17"/>
                <c:pt idx="0">
                  <c:v>11</c:v>
                </c:pt>
                <c:pt idx="1">
                  <c:v>246</c:v>
                </c:pt>
                <c:pt idx="2">
                  <c:v>1098</c:v>
                </c:pt>
                <c:pt idx="3">
                  <c:v>2395</c:v>
                </c:pt>
                <c:pt idx="4">
                  <c:v>3617</c:v>
                </c:pt>
                <c:pt idx="5">
                  <c:v>3622</c:v>
                </c:pt>
                <c:pt idx="6">
                  <c:v>2758</c:v>
                </c:pt>
                <c:pt idx="7">
                  <c:v>2152</c:v>
                </c:pt>
                <c:pt idx="8">
                  <c:v>2120</c:v>
                </c:pt>
                <c:pt idx="9">
                  <c:v>1806</c:v>
                </c:pt>
                <c:pt idx="10">
                  <c:v>1541</c:v>
                </c:pt>
                <c:pt idx="11">
                  <c:v>1073</c:v>
                </c:pt>
                <c:pt idx="12">
                  <c:v>584</c:v>
                </c:pt>
                <c:pt idx="13">
                  <c:v>207</c:v>
                </c:pt>
                <c:pt idx="14">
                  <c:v>116</c:v>
                </c:pt>
                <c:pt idx="15">
                  <c:v>66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41-446A-BABA-B29EF2EEA55D}"/>
            </c:ext>
          </c:extLst>
        </c:ser>
        <c:ser>
          <c:idx val="1"/>
          <c:order val="1"/>
          <c:tx>
            <c:strRef>
              <c:f>'Table 10.66'!$S$62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10.66'!$Y$63:$Y$79</c:f>
              <c:numCache>
                <c:formatCode>#,##0</c:formatCode>
                <c:ptCount val="17"/>
                <c:pt idx="0">
                  <c:v>14</c:v>
                </c:pt>
                <c:pt idx="1">
                  <c:v>380</c:v>
                </c:pt>
                <c:pt idx="2">
                  <c:v>1263</c:v>
                </c:pt>
                <c:pt idx="3">
                  <c:v>2624</c:v>
                </c:pt>
                <c:pt idx="4">
                  <c:v>3571</c:v>
                </c:pt>
                <c:pt idx="5">
                  <c:v>3075</c:v>
                </c:pt>
                <c:pt idx="6">
                  <c:v>2274</c:v>
                </c:pt>
                <c:pt idx="7">
                  <c:v>2093</c:v>
                </c:pt>
                <c:pt idx="8">
                  <c:v>2118</c:v>
                </c:pt>
                <c:pt idx="9">
                  <c:v>1902</c:v>
                </c:pt>
                <c:pt idx="10">
                  <c:v>1622</c:v>
                </c:pt>
                <c:pt idx="11">
                  <c:v>1073</c:v>
                </c:pt>
                <c:pt idx="12">
                  <c:v>482</c:v>
                </c:pt>
                <c:pt idx="13">
                  <c:v>167</c:v>
                </c:pt>
                <c:pt idx="14">
                  <c:v>79</c:v>
                </c:pt>
                <c:pt idx="15">
                  <c:v>76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41-446A-BABA-B29EF2EEA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10.66'!$Y$83:$Y$90</c:f>
              <c:numCache>
                <c:formatCode>#,##0</c:formatCode>
                <c:ptCount val="8"/>
                <c:pt idx="0">
                  <c:v>1867</c:v>
                </c:pt>
                <c:pt idx="1">
                  <c:v>2763</c:v>
                </c:pt>
                <c:pt idx="2">
                  <c:v>2382</c:v>
                </c:pt>
                <c:pt idx="3">
                  <c:v>1329</c:v>
                </c:pt>
                <c:pt idx="4">
                  <c:v>1116</c:v>
                </c:pt>
                <c:pt idx="5">
                  <c:v>1084</c:v>
                </c:pt>
                <c:pt idx="6">
                  <c:v>954</c:v>
                </c:pt>
                <c:pt idx="7">
                  <c:v>1694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A-4C2F-BAA6-1D030DC84E0A}"/>
            </c:ext>
          </c:extLst>
        </c:ser>
        <c:ser>
          <c:idx val="1"/>
          <c:order val="1"/>
          <c:tx>
            <c:strRef>
              <c:f>'Table 10.66'!$S$92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10.66'!$Y$93:$Y$100</c:f>
              <c:numCache>
                <c:formatCode>#,##0</c:formatCode>
                <c:ptCount val="8"/>
                <c:pt idx="0">
                  <c:v>1274</c:v>
                </c:pt>
                <c:pt idx="1">
                  <c:v>3662</c:v>
                </c:pt>
                <c:pt idx="2">
                  <c:v>520</c:v>
                </c:pt>
                <c:pt idx="3">
                  <c:v>2327</c:v>
                </c:pt>
                <c:pt idx="4">
                  <c:v>3120</c:v>
                </c:pt>
                <c:pt idx="5">
                  <c:v>1569</c:v>
                </c:pt>
                <c:pt idx="6">
                  <c:v>94</c:v>
                </c:pt>
                <c:pt idx="7">
                  <c:v>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9A-4C2F-BAA6-1D030DC84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10.66'!$U$8:$Y$8</c:f>
              <c:numCache>
                <c:formatCode>General</c:formatCode>
                <c:ptCount val="5"/>
                <c:pt idx="0">
                  <c:v>37687</c:v>
                </c:pt>
                <c:pt idx="1">
                  <c:v>37656</c:v>
                </c:pt>
                <c:pt idx="2">
                  <c:v>39098.370000000003</c:v>
                </c:pt>
                <c:pt idx="3">
                  <c:v>39737</c:v>
                </c:pt>
                <c:pt idx="4">
                  <c:v>40104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3B-4539-9421-1EF834BED2C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3B-4539-9421-1EF834BED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10.66'!$T$4:$Y$4</c:f>
              <c:numCache>
                <c:formatCode>#,##0</c:formatCode>
                <c:ptCount val="6"/>
                <c:pt idx="0">
                  <c:v>45288</c:v>
                </c:pt>
                <c:pt idx="1">
                  <c:v>45463</c:v>
                </c:pt>
                <c:pt idx="2">
                  <c:v>45433</c:v>
                </c:pt>
                <c:pt idx="3">
                  <c:v>45176</c:v>
                </c:pt>
                <c:pt idx="4">
                  <c:v>44815</c:v>
                </c:pt>
                <c:pt idx="5">
                  <c:v>46338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7F-4C64-B587-254ABEBAC21E}"/>
            </c:ext>
          </c:extLst>
        </c:ser>
        <c:ser>
          <c:idx val="1"/>
          <c:order val="1"/>
          <c:tx>
            <c:strRef>
              <c:f>'Table 10.66'!$S$7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10.66'!$T$7:$Y$7</c:f>
              <c:numCache>
                <c:formatCode>#,##0</c:formatCode>
                <c:ptCount val="6"/>
                <c:pt idx="0">
                  <c:v>32138</c:v>
                </c:pt>
                <c:pt idx="1">
                  <c:v>32272</c:v>
                </c:pt>
                <c:pt idx="2">
                  <c:v>32381</c:v>
                </c:pt>
                <c:pt idx="3">
                  <c:v>32195</c:v>
                </c:pt>
                <c:pt idx="4">
                  <c:v>32148</c:v>
                </c:pt>
                <c:pt idx="5">
                  <c:v>32501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7F-4C64-B587-254ABEBAC21E}"/>
            </c:ext>
          </c:extLst>
        </c:ser>
        <c:ser>
          <c:idx val="2"/>
          <c:order val="2"/>
          <c:tx>
            <c:strRef>
              <c:f>'Table 10.66'!$S$11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10.66'!$T$11:$Y$11</c:f>
              <c:numCache>
                <c:formatCode>#,##0</c:formatCode>
                <c:ptCount val="6"/>
                <c:pt idx="0">
                  <c:v>40745</c:v>
                </c:pt>
                <c:pt idx="1">
                  <c:v>41059</c:v>
                </c:pt>
                <c:pt idx="2">
                  <c:v>40985</c:v>
                </c:pt>
                <c:pt idx="3">
                  <c:v>40886</c:v>
                </c:pt>
                <c:pt idx="4">
                  <c:v>40421</c:v>
                </c:pt>
                <c:pt idx="5">
                  <c:v>41748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7F-4C64-B587-254ABEBAC21E}"/>
            </c:ext>
          </c:extLst>
        </c:ser>
        <c:ser>
          <c:idx val="3"/>
          <c:order val="3"/>
          <c:tx>
            <c:strRef>
              <c:f>'Table 10.66'!$S$12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10.66'!$T$12:$Y$12</c:f>
              <c:numCache>
                <c:formatCode>#,##0</c:formatCode>
                <c:ptCount val="6"/>
                <c:pt idx="0">
                  <c:v>4542</c:v>
                </c:pt>
                <c:pt idx="1">
                  <c:v>4401</c:v>
                </c:pt>
                <c:pt idx="2">
                  <c:v>4447</c:v>
                </c:pt>
                <c:pt idx="3">
                  <c:v>4289</c:v>
                </c:pt>
                <c:pt idx="4">
                  <c:v>4394</c:v>
                </c:pt>
                <c:pt idx="5">
                  <c:v>4590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7F-4C64-B587-254ABEBAC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10.66'!$AA$15:$AA$33</c:f>
              <c:numCache>
                <c:formatCode>0.0%</c:formatCode>
                <c:ptCount val="19"/>
                <c:pt idx="0">
                  <c:v>7.682679442358324E-3</c:v>
                </c:pt>
                <c:pt idx="1">
                  <c:v>5.869912382925461E-3</c:v>
                </c:pt>
                <c:pt idx="2">
                  <c:v>4.9376321809314172E-2</c:v>
                </c:pt>
                <c:pt idx="3">
                  <c:v>7.078423755880703E-3</c:v>
                </c:pt>
                <c:pt idx="4">
                  <c:v>4.728300746687384E-2</c:v>
                </c:pt>
                <c:pt idx="5">
                  <c:v>3.5241054857784108E-2</c:v>
                </c:pt>
                <c:pt idx="6">
                  <c:v>9.2170572748068544E-2</c:v>
                </c:pt>
                <c:pt idx="7">
                  <c:v>9.5817687427165607E-2</c:v>
                </c:pt>
                <c:pt idx="8">
                  <c:v>3.4269929647373645E-2</c:v>
                </c:pt>
                <c:pt idx="9">
                  <c:v>1.5257456083559929E-2</c:v>
                </c:pt>
                <c:pt idx="10">
                  <c:v>3.6535888471664724E-2</c:v>
                </c:pt>
                <c:pt idx="11">
                  <c:v>1.3487850144589754E-2</c:v>
                </c:pt>
                <c:pt idx="12">
                  <c:v>6.2842591393672584E-2</c:v>
                </c:pt>
                <c:pt idx="13">
                  <c:v>9.3271181319867058E-2</c:v>
                </c:pt>
                <c:pt idx="14">
                  <c:v>6.2497302429971084E-2</c:v>
                </c:pt>
                <c:pt idx="15">
                  <c:v>8.3063576330441535E-2</c:v>
                </c:pt>
                <c:pt idx="16">
                  <c:v>0.12579308558850189</c:v>
                </c:pt>
                <c:pt idx="17">
                  <c:v>2.2465363200828693E-2</c:v>
                </c:pt>
                <c:pt idx="18">
                  <c:v>3.3751996201821399E-2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4-4D64-A680-AC3A95FA942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4-4D64-A680-AC3A95FA9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10.66'!$Y$44:$Y$60</c:f>
              <c:numCache>
                <c:formatCode>#,##0</c:formatCode>
                <c:ptCount val="17"/>
                <c:pt idx="0">
                  <c:v>11</c:v>
                </c:pt>
                <c:pt idx="1">
                  <c:v>246</c:v>
                </c:pt>
                <c:pt idx="2">
                  <c:v>1098</c:v>
                </c:pt>
                <c:pt idx="3">
                  <c:v>2395</c:v>
                </c:pt>
                <c:pt idx="4">
                  <c:v>3617</c:v>
                </c:pt>
                <c:pt idx="5">
                  <c:v>3622</c:v>
                </c:pt>
                <c:pt idx="6">
                  <c:v>2758</c:v>
                </c:pt>
                <c:pt idx="7">
                  <c:v>2152</c:v>
                </c:pt>
                <c:pt idx="8">
                  <c:v>2120</c:v>
                </c:pt>
                <c:pt idx="9">
                  <c:v>1806</c:v>
                </c:pt>
                <c:pt idx="10">
                  <c:v>1541</c:v>
                </c:pt>
                <c:pt idx="11">
                  <c:v>1073</c:v>
                </c:pt>
                <c:pt idx="12">
                  <c:v>584</c:v>
                </c:pt>
                <c:pt idx="13">
                  <c:v>207</c:v>
                </c:pt>
                <c:pt idx="14">
                  <c:v>116</c:v>
                </c:pt>
                <c:pt idx="15">
                  <c:v>66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F-4D70-A595-AEC93BA081FD}"/>
            </c:ext>
          </c:extLst>
        </c:ser>
        <c:ser>
          <c:idx val="1"/>
          <c:order val="1"/>
          <c:tx>
            <c:strRef>
              <c:f>'Table 10.66'!$S$62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10.66'!$Y$63:$Y$79</c:f>
              <c:numCache>
                <c:formatCode>#,##0</c:formatCode>
                <c:ptCount val="17"/>
                <c:pt idx="0">
                  <c:v>14</c:v>
                </c:pt>
                <c:pt idx="1">
                  <c:v>380</c:v>
                </c:pt>
                <c:pt idx="2">
                  <c:v>1263</c:v>
                </c:pt>
                <c:pt idx="3">
                  <c:v>2624</c:v>
                </c:pt>
                <c:pt idx="4">
                  <c:v>3571</c:v>
                </c:pt>
                <c:pt idx="5">
                  <c:v>3075</c:v>
                </c:pt>
                <c:pt idx="6">
                  <c:v>2274</c:v>
                </c:pt>
                <c:pt idx="7">
                  <c:v>2093</c:v>
                </c:pt>
                <c:pt idx="8">
                  <c:v>2118</c:v>
                </c:pt>
                <c:pt idx="9">
                  <c:v>1902</c:v>
                </c:pt>
                <c:pt idx="10">
                  <c:v>1622</c:v>
                </c:pt>
                <c:pt idx="11">
                  <c:v>1073</c:v>
                </c:pt>
                <c:pt idx="12">
                  <c:v>482</c:v>
                </c:pt>
                <c:pt idx="13">
                  <c:v>167</c:v>
                </c:pt>
                <c:pt idx="14">
                  <c:v>79</c:v>
                </c:pt>
                <c:pt idx="15">
                  <c:v>76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5F-4D70-A595-AEC93BA08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10.66'!$Y$83:$Y$90</c:f>
              <c:numCache>
                <c:formatCode>#,##0</c:formatCode>
                <c:ptCount val="8"/>
                <c:pt idx="0">
                  <c:v>1867</c:v>
                </c:pt>
                <c:pt idx="1">
                  <c:v>2763</c:v>
                </c:pt>
                <c:pt idx="2">
                  <c:v>2382</c:v>
                </c:pt>
                <c:pt idx="3">
                  <c:v>1329</c:v>
                </c:pt>
                <c:pt idx="4">
                  <c:v>1116</c:v>
                </c:pt>
                <c:pt idx="5">
                  <c:v>1084</c:v>
                </c:pt>
                <c:pt idx="6">
                  <c:v>954</c:v>
                </c:pt>
                <c:pt idx="7">
                  <c:v>1694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C-4F45-8240-F2817E24EF95}"/>
            </c:ext>
          </c:extLst>
        </c:ser>
        <c:ser>
          <c:idx val="1"/>
          <c:order val="1"/>
          <c:tx>
            <c:strRef>
              <c:f>'Table 10.66'!$S$92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10.66'!$Y$93:$Y$100</c:f>
              <c:numCache>
                <c:formatCode>#,##0</c:formatCode>
                <c:ptCount val="8"/>
                <c:pt idx="0">
                  <c:v>1274</c:v>
                </c:pt>
                <c:pt idx="1">
                  <c:v>3662</c:v>
                </c:pt>
                <c:pt idx="2">
                  <c:v>520</c:v>
                </c:pt>
                <c:pt idx="3">
                  <c:v>2327</c:v>
                </c:pt>
                <c:pt idx="4">
                  <c:v>3120</c:v>
                </c:pt>
                <c:pt idx="5">
                  <c:v>1569</c:v>
                </c:pt>
                <c:pt idx="6">
                  <c:v>94</c:v>
                </c:pt>
                <c:pt idx="7">
                  <c:v>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1C-4F45-8240-F2817E24E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10.7'!$T$4:$Y$4</c:f>
              <c:numCache>
                <c:formatCode>#,##0</c:formatCode>
                <c:ptCount val="6"/>
                <c:pt idx="0">
                  <c:v>1128</c:v>
                </c:pt>
                <c:pt idx="1">
                  <c:v>1199</c:v>
                </c:pt>
                <c:pt idx="2">
                  <c:v>1251</c:v>
                </c:pt>
                <c:pt idx="3">
                  <c:v>1275</c:v>
                </c:pt>
                <c:pt idx="4">
                  <c:v>1153</c:v>
                </c:pt>
                <c:pt idx="5">
                  <c:v>1290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D-49D7-B9AC-F19740C1AF35}"/>
            </c:ext>
          </c:extLst>
        </c:ser>
        <c:ser>
          <c:idx val="1"/>
          <c:order val="1"/>
          <c:tx>
            <c:strRef>
              <c:f>'Table 10.7'!$S$7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10.7'!$T$7:$Y$7</c:f>
              <c:numCache>
                <c:formatCode>#,##0</c:formatCode>
                <c:ptCount val="6"/>
                <c:pt idx="0">
                  <c:v>825</c:v>
                </c:pt>
                <c:pt idx="1">
                  <c:v>869</c:v>
                </c:pt>
                <c:pt idx="2">
                  <c:v>902</c:v>
                </c:pt>
                <c:pt idx="3">
                  <c:v>921</c:v>
                </c:pt>
                <c:pt idx="4">
                  <c:v>870</c:v>
                </c:pt>
                <c:pt idx="5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D-49D7-B9AC-F19740C1AF35}"/>
            </c:ext>
          </c:extLst>
        </c:ser>
        <c:ser>
          <c:idx val="2"/>
          <c:order val="2"/>
          <c:tx>
            <c:strRef>
              <c:f>'Table 10.7'!$S$11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10.7'!$T$11:$Y$11</c:f>
              <c:numCache>
                <c:formatCode>#,##0</c:formatCode>
                <c:ptCount val="6"/>
                <c:pt idx="0">
                  <c:v>851</c:v>
                </c:pt>
                <c:pt idx="1">
                  <c:v>915</c:v>
                </c:pt>
                <c:pt idx="2">
                  <c:v>941</c:v>
                </c:pt>
                <c:pt idx="3">
                  <c:v>951</c:v>
                </c:pt>
                <c:pt idx="4">
                  <c:v>868</c:v>
                </c:pt>
                <c:pt idx="5">
                  <c:v>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1D-49D7-B9AC-F19740C1AF35}"/>
            </c:ext>
          </c:extLst>
        </c:ser>
        <c:ser>
          <c:idx val="3"/>
          <c:order val="3"/>
          <c:tx>
            <c:strRef>
              <c:f>'Table 10.7'!$S$12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10.7'!$T$12:$Y$12</c:f>
              <c:numCache>
                <c:formatCode>#,##0</c:formatCode>
                <c:ptCount val="6"/>
                <c:pt idx="0">
                  <c:v>278</c:v>
                </c:pt>
                <c:pt idx="1">
                  <c:v>282</c:v>
                </c:pt>
                <c:pt idx="2">
                  <c:v>311</c:v>
                </c:pt>
                <c:pt idx="3">
                  <c:v>326</c:v>
                </c:pt>
                <c:pt idx="4">
                  <c:v>280</c:v>
                </c:pt>
                <c:pt idx="5">
                  <c:v>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1D-49D7-B9AC-F19740C1A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10.66'!$T$8:$Y$8</c:f>
              <c:numCache>
                <c:formatCode>General</c:formatCode>
                <c:ptCount val="6"/>
                <c:pt idx="0">
                  <c:v>36113.74</c:v>
                </c:pt>
                <c:pt idx="1">
                  <c:v>37687</c:v>
                </c:pt>
                <c:pt idx="2">
                  <c:v>37656</c:v>
                </c:pt>
                <c:pt idx="3">
                  <c:v>39098.370000000003</c:v>
                </c:pt>
                <c:pt idx="4">
                  <c:v>39737</c:v>
                </c:pt>
                <c:pt idx="5">
                  <c:v>40104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1D-4A53-AAD9-4291E2A313C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1D-4A53-AAD9-4291E2A31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10.67'!$U$4:$Y$4</c:f>
              <c:numCache>
                <c:formatCode>#,##0</c:formatCode>
                <c:ptCount val="5"/>
                <c:pt idx="0">
                  <c:v>14988</c:v>
                </c:pt>
                <c:pt idx="1">
                  <c:v>14305</c:v>
                </c:pt>
                <c:pt idx="2">
                  <c:v>13482</c:v>
                </c:pt>
                <c:pt idx="3">
                  <c:v>12598</c:v>
                </c:pt>
                <c:pt idx="4">
                  <c:v>12569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1E-4B4E-8C7A-BE0A21291CAF}"/>
            </c:ext>
          </c:extLst>
        </c:ser>
        <c:ser>
          <c:idx val="1"/>
          <c:order val="1"/>
          <c:tx>
            <c:strRef>
              <c:f>'Table 10.67'!$S$7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10.67'!$U$7:$Y$7</c:f>
              <c:numCache>
                <c:formatCode>#,##0</c:formatCode>
                <c:ptCount val="5"/>
                <c:pt idx="0">
                  <c:v>11106</c:v>
                </c:pt>
                <c:pt idx="1">
                  <c:v>11017</c:v>
                </c:pt>
                <c:pt idx="2">
                  <c:v>10640</c:v>
                </c:pt>
                <c:pt idx="3">
                  <c:v>10015</c:v>
                </c:pt>
                <c:pt idx="4">
                  <c:v>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1E-4B4E-8C7A-BE0A21291CAF}"/>
            </c:ext>
          </c:extLst>
        </c:ser>
        <c:ser>
          <c:idx val="2"/>
          <c:order val="2"/>
          <c:tx>
            <c:strRef>
              <c:f>'Table 10.67'!$S$11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10.67'!$U$11:$Y$11</c:f>
              <c:numCache>
                <c:formatCode>#,##0</c:formatCode>
                <c:ptCount val="5"/>
                <c:pt idx="0">
                  <c:v>14220</c:v>
                </c:pt>
                <c:pt idx="1">
                  <c:v>13549</c:v>
                </c:pt>
                <c:pt idx="2">
                  <c:v>12799</c:v>
                </c:pt>
                <c:pt idx="3">
                  <c:v>11952</c:v>
                </c:pt>
                <c:pt idx="4">
                  <c:v>11873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1E-4B4E-8C7A-BE0A21291CAF}"/>
            </c:ext>
          </c:extLst>
        </c:ser>
        <c:ser>
          <c:idx val="3"/>
          <c:order val="3"/>
          <c:tx>
            <c:strRef>
              <c:f>'Table 10.67'!$S$12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10.67'!$U$12:$Y$12</c:f>
              <c:numCache>
                <c:formatCode>#,##0</c:formatCode>
                <c:ptCount val="5"/>
                <c:pt idx="0">
                  <c:v>765</c:v>
                </c:pt>
                <c:pt idx="1">
                  <c:v>754</c:v>
                </c:pt>
                <c:pt idx="2">
                  <c:v>686</c:v>
                </c:pt>
                <c:pt idx="3">
                  <c:v>645</c:v>
                </c:pt>
                <c:pt idx="4">
                  <c:v>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1E-4B4E-8C7A-BE0A21291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10.67'!$AA$15:$AA$33</c:f>
              <c:numCache>
                <c:formatCode>0.0%</c:formatCode>
                <c:ptCount val="19"/>
                <c:pt idx="0">
                  <c:v>1.4718752486275757E-2</c:v>
                </c:pt>
                <c:pt idx="1">
                  <c:v>3.2619937942557083E-2</c:v>
                </c:pt>
                <c:pt idx="2">
                  <c:v>0.1267403930304718</c:v>
                </c:pt>
                <c:pt idx="3">
                  <c:v>1.8458111226032303E-2</c:v>
                </c:pt>
                <c:pt idx="4">
                  <c:v>6.754713978836821E-2</c:v>
                </c:pt>
                <c:pt idx="5">
                  <c:v>2.1720105020288011E-2</c:v>
                </c:pt>
                <c:pt idx="6">
                  <c:v>0.10183785504017821</c:v>
                </c:pt>
                <c:pt idx="7">
                  <c:v>6.7785822261118622E-2</c:v>
                </c:pt>
                <c:pt idx="8">
                  <c:v>4.6145278065080751E-2</c:v>
                </c:pt>
                <c:pt idx="9">
                  <c:v>1.6707773092529239E-3</c:v>
                </c:pt>
                <c:pt idx="10">
                  <c:v>2.1958787493038427E-2</c:v>
                </c:pt>
                <c:pt idx="11">
                  <c:v>1.5912164850027846E-2</c:v>
                </c:pt>
                <c:pt idx="12">
                  <c:v>3.6279735858063489E-2</c:v>
                </c:pt>
                <c:pt idx="13">
                  <c:v>8.6880420081152043E-2</c:v>
                </c:pt>
                <c:pt idx="14">
                  <c:v>5.0600684223088555E-2</c:v>
                </c:pt>
                <c:pt idx="15">
                  <c:v>8.4573156177897998E-2</c:v>
                </c:pt>
                <c:pt idx="16">
                  <c:v>0.11019174158644283</c:v>
                </c:pt>
                <c:pt idx="17">
                  <c:v>2.7846288487548732E-3</c:v>
                </c:pt>
                <c:pt idx="18">
                  <c:v>3.5722810088312518E-2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28-41EB-8AE5-5A9906476D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28-41EB-8AE5-5A9906476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10.67'!$Y$44:$Y$60</c:f>
              <c:numCache>
                <c:formatCode>#,##0</c:formatCode>
                <c:ptCount val="17"/>
                <c:pt idx="0">
                  <c:v>0</c:v>
                </c:pt>
                <c:pt idx="1">
                  <c:v>135</c:v>
                </c:pt>
                <c:pt idx="2">
                  <c:v>295</c:v>
                </c:pt>
                <c:pt idx="3">
                  <c:v>645</c:v>
                </c:pt>
                <c:pt idx="4">
                  <c:v>777</c:v>
                </c:pt>
                <c:pt idx="5">
                  <c:v>724</c:v>
                </c:pt>
                <c:pt idx="6">
                  <c:v>645</c:v>
                </c:pt>
                <c:pt idx="7">
                  <c:v>698</c:v>
                </c:pt>
                <c:pt idx="8">
                  <c:v>878</c:v>
                </c:pt>
                <c:pt idx="9">
                  <c:v>774</c:v>
                </c:pt>
                <c:pt idx="10">
                  <c:v>682</c:v>
                </c:pt>
                <c:pt idx="11">
                  <c:v>386</c:v>
                </c:pt>
                <c:pt idx="12">
                  <c:v>148</c:v>
                </c:pt>
                <c:pt idx="13">
                  <c:v>35</c:v>
                </c:pt>
                <c:pt idx="14">
                  <c:v>24</c:v>
                </c:pt>
                <c:pt idx="15">
                  <c:v>20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A-419C-8B2D-ACE01521C923}"/>
            </c:ext>
          </c:extLst>
        </c:ser>
        <c:ser>
          <c:idx val="1"/>
          <c:order val="1"/>
          <c:tx>
            <c:strRef>
              <c:f>'Table 10.67'!$S$62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10.67'!$Y$63:$Y$79</c:f>
              <c:numCache>
                <c:formatCode>#,##0</c:formatCode>
                <c:ptCount val="17"/>
                <c:pt idx="0">
                  <c:v>13</c:v>
                </c:pt>
                <c:pt idx="1">
                  <c:v>168</c:v>
                </c:pt>
                <c:pt idx="2">
                  <c:v>326</c:v>
                </c:pt>
                <c:pt idx="3">
                  <c:v>511</c:v>
                </c:pt>
                <c:pt idx="4">
                  <c:v>624</c:v>
                </c:pt>
                <c:pt idx="5">
                  <c:v>592</c:v>
                </c:pt>
                <c:pt idx="6">
                  <c:v>460</c:v>
                </c:pt>
                <c:pt idx="7">
                  <c:v>587</c:v>
                </c:pt>
                <c:pt idx="8">
                  <c:v>705</c:v>
                </c:pt>
                <c:pt idx="9">
                  <c:v>649</c:v>
                </c:pt>
                <c:pt idx="10">
                  <c:v>544</c:v>
                </c:pt>
                <c:pt idx="11">
                  <c:v>303</c:v>
                </c:pt>
                <c:pt idx="12">
                  <c:v>117</c:v>
                </c:pt>
                <c:pt idx="13">
                  <c:v>59</c:v>
                </c:pt>
                <c:pt idx="14">
                  <c:v>22</c:v>
                </c:pt>
                <c:pt idx="15">
                  <c:v>12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A-419C-8B2D-ACE01521C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10.67'!$Y$83:$Y$90</c:f>
              <c:numCache>
                <c:formatCode>#,##0</c:formatCode>
                <c:ptCount val="8"/>
                <c:pt idx="0">
                  <c:v>369</c:v>
                </c:pt>
                <c:pt idx="1">
                  <c:v>455</c:v>
                </c:pt>
                <c:pt idx="2">
                  <c:v>1495</c:v>
                </c:pt>
                <c:pt idx="3">
                  <c:v>215</c:v>
                </c:pt>
                <c:pt idx="4">
                  <c:v>132</c:v>
                </c:pt>
                <c:pt idx="5">
                  <c:v>159</c:v>
                </c:pt>
                <c:pt idx="6">
                  <c:v>930</c:v>
                </c:pt>
                <c:pt idx="7">
                  <c:v>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FF-46F1-B103-D289DAA09BA4}"/>
            </c:ext>
          </c:extLst>
        </c:ser>
        <c:ser>
          <c:idx val="1"/>
          <c:order val="1"/>
          <c:tx>
            <c:strRef>
              <c:f>'Table 10.67'!$S$92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10.67'!$Y$93:$Y$100</c:f>
              <c:numCache>
                <c:formatCode>#,##0</c:formatCode>
                <c:ptCount val="8"/>
                <c:pt idx="0">
                  <c:v>308</c:v>
                </c:pt>
                <c:pt idx="1">
                  <c:v>799</c:v>
                </c:pt>
                <c:pt idx="2">
                  <c:v>165</c:v>
                </c:pt>
                <c:pt idx="3">
                  <c:v>799</c:v>
                </c:pt>
                <c:pt idx="4">
                  <c:v>668</c:v>
                </c:pt>
                <c:pt idx="5">
                  <c:v>569</c:v>
                </c:pt>
                <c:pt idx="6">
                  <c:v>78</c:v>
                </c:pt>
                <c:pt idx="7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FF-46F1-B103-D289DAA09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10.67'!$U$8:$Y$8</c:f>
              <c:numCache>
                <c:formatCode>General</c:formatCode>
                <c:ptCount val="5"/>
                <c:pt idx="0">
                  <c:v>45066</c:v>
                </c:pt>
                <c:pt idx="1">
                  <c:v>47121.33</c:v>
                </c:pt>
                <c:pt idx="2">
                  <c:v>49143.5</c:v>
                </c:pt>
                <c:pt idx="3">
                  <c:v>48921.91</c:v>
                </c:pt>
                <c:pt idx="4">
                  <c:v>47921.5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B-4618-9AB1-EE526E3455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B-4618-9AB1-EE526E345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10.67'!$T$4:$Y$4</c:f>
              <c:numCache>
                <c:formatCode>#,##0</c:formatCode>
                <c:ptCount val="6"/>
                <c:pt idx="0">
                  <c:v>14675</c:v>
                </c:pt>
                <c:pt idx="1">
                  <c:v>14988</c:v>
                </c:pt>
                <c:pt idx="2">
                  <c:v>14305</c:v>
                </c:pt>
                <c:pt idx="3">
                  <c:v>13482</c:v>
                </c:pt>
                <c:pt idx="4">
                  <c:v>12598</c:v>
                </c:pt>
                <c:pt idx="5">
                  <c:v>12569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5F-4007-A1FA-BCEAB353A0A2}"/>
            </c:ext>
          </c:extLst>
        </c:ser>
        <c:ser>
          <c:idx val="1"/>
          <c:order val="1"/>
          <c:tx>
            <c:strRef>
              <c:f>'Table 10.67'!$S$7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10.67'!$T$7:$Y$7</c:f>
              <c:numCache>
                <c:formatCode>#,##0</c:formatCode>
                <c:ptCount val="6"/>
                <c:pt idx="0">
                  <c:v>11097</c:v>
                </c:pt>
                <c:pt idx="1">
                  <c:v>11106</c:v>
                </c:pt>
                <c:pt idx="2">
                  <c:v>11017</c:v>
                </c:pt>
                <c:pt idx="3">
                  <c:v>10640</c:v>
                </c:pt>
                <c:pt idx="4">
                  <c:v>10015</c:v>
                </c:pt>
                <c:pt idx="5">
                  <c:v>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5F-4007-A1FA-BCEAB353A0A2}"/>
            </c:ext>
          </c:extLst>
        </c:ser>
        <c:ser>
          <c:idx val="2"/>
          <c:order val="2"/>
          <c:tx>
            <c:strRef>
              <c:f>'Table 10.67'!$S$11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10.67'!$T$11:$Y$11</c:f>
              <c:numCache>
                <c:formatCode>#,##0</c:formatCode>
                <c:ptCount val="6"/>
                <c:pt idx="0">
                  <c:v>13863</c:v>
                </c:pt>
                <c:pt idx="1">
                  <c:v>14220</c:v>
                </c:pt>
                <c:pt idx="2">
                  <c:v>13549</c:v>
                </c:pt>
                <c:pt idx="3">
                  <c:v>12799</c:v>
                </c:pt>
                <c:pt idx="4">
                  <c:v>11952</c:v>
                </c:pt>
                <c:pt idx="5">
                  <c:v>11873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5F-4007-A1FA-BCEAB353A0A2}"/>
            </c:ext>
          </c:extLst>
        </c:ser>
        <c:ser>
          <c:idx val="3"/>
          <c:order val="3"/>
          <c:tx>
            <c:strRef>
              <c:f>'Table 10.67'!$S$12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10.67'!$T$12:$Y$12</c:f>
              <c:numCache>
                <c:formatCode>#,##0</c:formatCode>
                <c:ptCount val="6"/>
                <c:pt idx="0">
                  <c:v>814</c:v>
                </c:pt>
                <c:pt idx="1">
                  <c:v>765</c:v>
                </c:pt>
                <c:pt idx="2">
                  <c:v>754</c:v>
                </c:pt>
                <c:pt idx="3">
                  <c:v>686</c:v>
                </c:pt>
                <c:pt idx="4">
                  <c:v>645</c:v>
                </c:pt>
                <c:pt idx="5">
                  <c:v>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5F-4007-A1FA-BCEAB353A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10.67'!$AA$15:$AA$33</c:f>
              <c:numCache>
                <c:formatCode>0.0%</c:formatCode>
                <c:ptCount val="19"/>
                <c:pt idx="0">
                  <c:v>1.4718752486275757E-2</c:v>
                </c:pt>
                <c:pt idx="1">
                  <c:v>3.2619937942557083E-2</c:v>
                </c:pt>
                <c:pt idx="2">
                  <c:v>0.1267403930304718</c:v>
                </c:pt>
                <c:pt idx="3">
                  <c:v>1.8458111226032303E-2</c:v>
                </c:pt>
                <c:pt idx="4">
                  <c:v>6.754713978836821E-2</c:v>
                </c:pt>
                <c:pt idx="5">
                  <c:v>2.1720105020288011E-2</c:v>
                </c:pt>
                <c:pt idx="6">
                  <c:v>0.10183785504017821</c:v>
                </c:pt>
                <c:pt idx="7">
                  <c:v>6.7785822261118622E-2</c:v>
                </c:pt>
                <c:pt idx="8">
                  <c:v>4.6145278065080751E-2</c:v>
                </c:pt>
                <c:pt idx="9">
                  <c:v>1.6707773092529239E-3</c:v>
                </c:pt>
                <c:pt idx="10">
                  <c:v>2.1958787493038427E-2</c:v>
                </c:pt>
                <c:pt idx="11">
                  <c:v>1.5912164850027846E-2</c:v>
                </c:pt>
                <c:pt idx="12">
                  <c:v>3.6279735858063489E-2</c:v>
                </c:pt>
                <c:pt idx="13">
                  <c:v>8.6880420081152043E-2</c:v>
                </c:pt>
                <c:pt idx="14">
                  <c:v>5.0600684223088555E-2</c:v>
                </c:pt>
                <c:pt idx="15">
                  <c:v>8.4573156177897998E-2</c:v>
                </c:pt>
                <c:pt idx="16">
                  <c:v>0.11019174158644283</c:v>
                </c:pt>
                <c:pt idx="17">
                  <c:v>2.7846288487548732E-3</c:v>
                </c:pt>
                <c:pt idx="18">
                  <c:v>3.5722810088312518E-2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9F-47E3-842E-6F0D4A8BA8C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9F-47E3-842E-6F0D4A8BA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10.67'!$Y$44:$Y$60</c:f>
              <c:numCache>
                <c:formatCode>#,##0</c:formatCode>
                <c:ptCount val="17"/>
                <c:pt idx="0">
                  <c:v>0</c:v>
                </c:pt>
                <c:pt idx="1">
                  <c:v>135</c:v>
                </c:pt>
                <c:pt idx="2">
                  <c:v>295</c:v>
                </c:pt>
                <c:pt idx="3">
                  <c:v>645</c:v>
                </c:pt>
                <c:pt idx="4">
                  <c:v>777</c:v>
                </c:pt>
                <c:pt idx="5">
                  <c:v>724</c:v>
                </c:pt>
                <c:pt idx="6">
                  <c:v>645</c:v>
                </c:pt>
                <c:pt idx="7">
                  <c:v>698</c:v>
                </c:pt>
                <c:pt idx="8">
                  <c:v>878</c:v>
                </c:pt>
                <c:pt idx="9">
                  <c:v>774</c:v>
                </c:pt>
                <c:pt idx="10">
                  <c:v>682</c:v>
                </c:pt>
                <c:pt idx="11">
                  <c:v>386</c:v>
                </c:pt>
                <c:pt idx="12">
                  <c:v>148</c:v>
                </c:pt>
                <c:pt idx="13">
                  <c:v>35</c:v>
                </c:pt>
                <c:pt idx="14">
                  <c:v>24</c:v>
                </c:pt>
                <c:pt idx="15">
                  <c:v>20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C2-4F00-9137-124445161F32}"/>
            </c:ext>
          </c:extLst>
        </c:ser>
        <c:ser>
          <c:idx val="1"/>
          <c:order val="1"/>
          <c:tx>
            <c:strRef>
              <c:f>'Table 10.67'!$S$62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10.67'!$Y$63:$Y$79</c:f>
              <c:numCache>
                <c:formatCode>#,##0</c:formatCode>
                <c:ptCount val="17"/>
                <c:pt idx="0">
                  <c:v>13</c:v>
                </c:pt>
                <c:pt idx="1">
                  <c:v>168</c:v>
                </c:pt>
                <c:pt idx="2">
                  <c:v>326</c:v>
                </c:pt>
                <c:pt idx="3">
                  <c:v>511</c:v>
                </c:pt>
                <c:pt idx="4">
                  <c:v>624</c:v>
                </c:pt>
                <c:pt idx="5">
                  <c:v>592</c:v>
                </c:pt>
                <c:pt idx="6">
                  <c:v>460</c:v>
                </c:pt>
                <c:pt idx="7">
                  <c:v>587</c:v>
                </c:pt>
                <c:pt idx="8">
                  <c:v>705</c:v>
                </c:pt>
                <c:pt idx="9">
                  <c:v>649</c:v>
                </c:pt>
                <c:pt idx="10">
                  <c:v>544</c:v>
                </c:pt>
                <c:pt idx="11">
                  <c:v>303</c:v>
                </c:pt>
                <c:pt idx="12">
                  <c:v>117</c:v>
                </c:pt>
                <c:pt idx="13">
                  <c:v>59</c:v>
                </c:pt>
                <c:pt idx="14">
                  <c:v>22</c:v>
                </c:pt>
                <c:pt idx="15">
                  <c:v>12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C2-4F00-9137-124445161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10.67'!$Y$83:$Y$90</c:f>
              <c:numCache>
                <c:formatCode>#,##0</c:formatCode>
                <c:ptCount val="8"/>
                <c:pt idx="0">
                  <c:v>369</c:v>
                </c:pt>
                <c:pt idx="1">
                  <c:v>455</c:v>
                </c:pt>
                <c:pt idx="2">
                  <c:v>1495</c:v>
                </c:pt>
                <c:pt idx="3">
                  <c:v>215</c:v>
                </c:pt>
                <c:pt idx="4">
                  <c:v>132</c:v>
                </c:pt>
                <c:pt idx="5">
                  <c:v>159</c:v>
                </c:pt>
                <c:pt idx="6">
                  <c:v>930</c:v>
                </c:pt>
                <c:pt idx="7">
                  <c:v>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D-4B2B-B888-2F12DF84C60B}"/>
            </c:ext>
          </c:extLst>
        </c:ser>
        <c:ser>
          <c:idx val="1"/>
          <c:order val="1"/>
          <c:tx>
            <c:strRef>
              <c:f>'Table 10.67'!$S$92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10.67'!$Y$93:$Y$100</c:f>
              <c:numCache>
                <c:formatCode>#,##0</c:formatCode>
                <c:ptCount val="8"/>
                <c:pt idx="0">
                  <c:v>308</c:v>
                </c:pt>
                <c:pt idx="1">
                  <c:v>799</c:v>
                </c:pt>
                <c:pt idx="2">
                  <c:v>165</c:v>
                </c:pt>
                <c:pt idx="3">
                  <c:v>799</c:v>
                </c:pt>
                <c:pt idx="4">
                  <c:v>668</c:v>
                </c:pt>
                <c:pt idx="5">
                  <c:v>569</c:v>
                </c:pt>
                <c:pt idx="6">
                  <c:v>78</c:v>
                </c:pt>
                <c:pt idx="7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D-4B2B-B888-2F12DF84C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10.7'!$AA$15:$AA$33</c:f>
              <c:numCache>
                <c:formatCode>0.0%</c:formatCode>
                <c:ptCount val="19"/>
                <c:pt idx="0">
                  <c:v>9.0697674418604657E-2</c:v>
                </c:pt>
                <c:pt idx="1">
                  <c:v>1.3178294573643411E-2</c:v>
                </c:pt>
                <c:pt idx="2">
                  <c:v>3.4883720930232558E-2</c:v>
                </c:pt>
                <c:pt idx="3">
                  <c:v>9.3023255813953487E-3</c:v>
                </c:pt>
                <c:pt idx="4">
                  <c:v>3.7209302325581395E-2</c:v>
                </c:pt>
                <c:pt idx="5">
                  <c:v>2.2480620155038759E-2</c:v>
                </c:pt>
                <c:pt idx="6">
                  <c:v>6.589147286821706E-2</c:v>
                </c:pt>
                <c:pt idx="7">
                  <c:v>6.2015503875968991E-2</c:v>
                </c:pt>
                <c:pt idx="8">
                  <c:v>5.3488372093023255E-2</c:v>
                </c:pt>
                <c:pt idx="9">
                  <c:v>6.2015503875968991E-3</c:v>
                </c:pt>
                <c:pt idx="10">
                  <c:v>2.4031007751937984E-2</c:v>
                </c:pt>
                <c:pt idx="11">
                  <c:v>8.5271317829457363E-3</c:v>
                </c:pt>
                <c:pt idx="12">
                  <c:v>3.1007751937984496E-2</c:v>
                </c:pt>
                <c:pt idx="13">
                  <c:v>6.2015503875968991E-2</c:v>
                </c:pt>
                <c:pt idx="14">
                  <c:v>3.4883720930232558E-2</c:v>
                </c:pt>
                <c:pt idx="15">
                  <c:v>6.3565891472868216E-2</c:v>
                </c:pt>
                <c:pt idx="16">
                  <c:v>0.12015503875968993</c:v>
                </c:pt>
                <c:pt idx="17">
                  <c:v>3.1007751937984496E-3</c:v>
                </c:pt>
                <c:pt idx="18">
                  <c:v>2.4031007751937984E-2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1C-4CA5-A215-9BCB76066B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1C-4CA5-A215-9BCB76066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10.67'!$T$8:$Y$8</c:f>
              <c:numCache>
                <c:formatCode>General</c:formatCode>
                <c:ptCount val="6"/>
                <c:pt idx="0">
                  <c:v>44796</c:v>
                </c:pt>
                <c:pt idx="1">
                  <c:v>45066</c:v>
                </c:pt>
                <c:pt idx="2">
                  <c:v>47121.33</c:v>
                </c:pt>
                <c:pt idx="3">
                  <c:v>49143.5</c:v>
                </c:pt>
                <c:pt idx="4">
                  <c:v>48921.91</c:v>
                </c:pt>
                <c:pt idx="5">
                  <c:v>47921.5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B-4DF0-AB2D-C96C6344AF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6B-4DF0-AB2D-C96C6344A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10.68'!$U$4:$Y$4</c:f>
              <c:numCache>
                <c:formatCode>#,##0</c:formatCode>
                <c:ptCount val="5"/>
                <c:pt idx="0">
                  <c:v>905</c:v>
                </c:pt>
                <c:pt idx="1">
                  <c:v>918</c:v>
                </c:pt>
                <c:pt idx="2">
                  <c:v>969</c:v>
                </c:pt>
                <c:pt idx="3">
                  <c:v>752</c:v>
                </c:pt>
                <c:pt idx="4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32-4D4F-820C-E0250866CD24}"/>
            </c:ext>
          </c:extLst>
        </c:ser>
        <c:ser>
          <c:idx val="1"/>
          <c:order val="1"/>
          <c:tx>
            <c:strRef>
              <c:f>'Table 10.68'!$S$7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10.68'!$U$7:$Y$7</c:f>
              <c:numCache>
                <c:formatCode>#,##0</c:formatCode>
                <c:ptCount val="5"/>
                <c:pt idx="0">
                  <c:v>615</c:v>
                </c:pt>
                <c:pt idx="1">
                  <c:v>619</c:v>
                </c:pt>
                <c:pt idx="2">
                  <c:v>644</c:v>
                </c:pt>
                <c:pt idx="3">
                  <c:v>503</c:v>
                </c:pt>
                <c:pt idx="4">
                  <c:v>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32-4D4F-820C-E0250866CD24}"/>
            </c:ext>
          </c:extLst>
        </c:ser>
        <c:ser>
          <c:idx val="2"/>
          <c:order val="2"/>
          <c:tx>
            <c:strRef>
              <c:f>'Table 10.68'!$S$11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10.68'!$U$11:$Y$11</c:f>
              <c:numCache>
                <c:formatCode>#,##0</c:formatCode>
                <c:ptCount val="5"/>
                <c:pt idx="0">
                  <c:v>618</c:v>
                </c:pt>
                <c:pt idx="1">
                  <c:v>629</c:v>
                </c:pt>
                <c:pt idx="2">
                  <c:v>672</c:v>
                </c:pt>
                <c:pt idx="3">
                  <c:v>553</c:v>
                </c:pt>
                <c:pt idx="4">
                  <c:v>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32-4D4F-820C-E0250866CD24}"/>
            </c:ext>
          </c:extLst>
        </c:ser>
        <c:ser>
          <c:idx val="3"/>
          <c:order val="3"/>
          <c:tx>
            <c:strRef>
              <c:f>'Table 10.68'!$S$12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10.68'!$U$12:$Y$12</c:f>
              <c:numCache>
                <c:formatCode>#,##0</c:formatCode>
                <c:ptCount val="5"/>
                <c:pt idx="0">
                  <c:v>290</c:v>
                </c:pt>
                <c:pt idx="1">
                  <c:v>290</c:v>
                </c:pt>
                <c:pt idx="2">
                  <c:v>295</c:v>
                </c:pt>
                <c:pt idx="3">
                  <c:v>195</c:v>
                </c:pt>
                <c:pt idx="4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32-4D4F-820C-E0250866C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10.68'!$AA$15:$AA$33</c:f>
              <c:numCache>
                <c:formatCode>0.0%</c:formatCode>
                <c:ptCount val="19"/>
                <c:pt idx="0">
                  <c:v>0.18967452300785634</c:v>
                </c:pt>
                <c:pt idx="1">
                  <c:v>6.7340067340067337E-3</c:v>
                </c:pt>
                <c:pt idx="2">
                  <c:v>1.2345679012345678E-2</c:v>
                </c:pt>
                <c:pt idx="3">
                  <c:v>7.8563411896745237E-3</c:v>
                </c:pt>
                <c:pt idx="4">
                  <c:v>3.0303030303030304E-2</c:v>
                </c:pt>
                <c:pt idx="5">
                  <c:v>2.6936026936026935E-2</c:v>
                </c:pt>
                <c:pt idx="6">
                  <c:v>7.5196408529741868E-2</c:v>
                </c:pt>
                <c:pt idx="7">
                  <c:v>5.387205387205387E-2</c:v>
                </c:pt>
                <c:pt idx="8">
                  <c:v>5.8361391694725026E-2</c:v>
                </c:pt>
                <c:pt idx="9">
                  <c:v>6.7340067340067337E-3</c:v>
                </c:pt>
                <c:pt idx="10">
                  <c:v>1.2345679012345678E-2</c:v>
                </c:pt>
                <c:pt idx="11">
                  <c:v>0</c:v>
                </c:pt>
                <c:pt idx="12">
                  <c:v>1.3468013468013467E-2</c:v>
                </c:pt>
                <c:pt idx="13">
                  <c:v>2.1324354657687991E-2</c:v>
                </c:pt>
                <c:pt idx="14">
                  <c:v>3.1425364758698095E-2</c:v>
                </c:pt>
                <c:pt idx="15">
                  <c:v>8.4175084175084181E-2</c:v>
                </c:pt>
                <c:pt idx="16">
                  <c:v>5.2749719416386086E-2</c:v>
                </c:pt>
                <c:pt idx="17">
                  <c:v>6.7340067340067337E-3</c:v>
                </c:pt>
                <c:pt idx="18">
                  <c:v>3.3670033670033669E-2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4-4FD4-85DC-B3FD06EA8A5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4-4FD4-85DC-B3FD06EA8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10.68'!$Y$44:$Y$60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41</c:v>
                </c:pt>
                <c:pt idx="3">
                  <c:v>32</c:v>
                </c:pt>
                <c:pt idx="4">
                  <c:v>54</c:v>
                </c:pt>
                <c:pt idx="5">
                  <c:v>47</c:v>
                </c:pt>
                <c:pt idx="6">
                  <c:v>42</c:v>
                </c:pt>
                <c:pt idx="7">
                  <c:v>39</c:v>
                </c:pt>
                <c:pt idx="8">
                  <c:v>43</c:v>
                </c:pt>
                <c:pt idx="9">
                  <c:v>40</c:v>
                </c:pt>
                <c:pt idx="10">
                  <c:v>21</c:v>
                </c:pt>
                <c:pt idx="11">
                  <c:v>38</c:v>
                </c:pt>
                <c:pt idx="12">
                  <c:v>33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4-476A-BDD9-9F05F8627E47}"/>
            </c:ext>
          </c:extLst>
        </c:ser>
        <c:ser>
          <c:idx val="1"/>
          <c:order val="1"/>
          <c:tx>
            <c:strRef>
              <c:f>'Table 10.68'!$S$62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10.68'!$Y$63:$Y$79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46</c:v>
                </c:pt>
                <c:pt idx="3">
                  <c:v>48</c:v>
                </c:pt>
                <c:pt idx="4">
                  <c:v>29</c:v>
                </c:pt>
                <c:pt idx="5">
                  <c:v>37</c:v>
                </c:pt>
                <c:pt idx="6">
                  <c:v>52</c:v>
                </c:pt>
                <c:pt idx="7">
                  <c:v>39</c:v>
                </c:pt>
                <c:pt idx="8">
                  <c:v>41</c:v>
                </c:pt>
                <c:pt idx="9">
                  <c:v>31</c:v>
                </c:pt>
                <c:pt idx="10">
                  <c:v>41</c:v>
                </c:pt>
                <c:pt idx="11">
                  <c:v>32</c:v>
                </c:pt>
                <c:pt idx="12">
                  <c:v>18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C4-476A-BDD9-9F05F8627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10.68'!$Y$83:$Y$90</c:f>
              <c:numCache>
                <c:formatCode>#,##0</c:formatCode>
                <c:ptCount val="8"/>
                <c:pt idx="0">
                  <c:v>35</c:v>
                </c:pt>
                <c:pt idx="1">
                  <c:v>10</c:v>
                </c:pt>
                <c:pt idx="2">
                  <c:v>43</c:v>
                </c:pt>
                <c:pt idx="3">
                  <c:v>7</c:v>
                </c:pt>
                <c:pt idx="4">
                  <c:v>6</c:v>
                </c:pt>
                <c:pt idx="5">
                  <c:v>3</c:v>
                </c:pt>
                <c:pt idx="6">
                  <c:v>27</c:v>
                </c:pt>
                <c:pt idx="7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D3-4C2F-B117-01846D65B94A}"/>
            </c:ext>
          </c:extLst>
        </c:ser>
        <c:ser>
          <c:idx val="1"/>
          <c:order val="1"/>
          <c:tx>
            <c:strRef>
              <c:f>'Table 10.68'!$S$92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10.68'!$Y$93:$Y$100</c:f>
              <c:numCache>
                <c:formatCode>#,##0</c:formatCode>
                <c:ptCount val="8"/>
                <c:pt idx="0">
                  <c:v>12</c:v>
                </c:pt>
                <c:pt idx="1">
                  <c:v>43</c:v>
                </c:pt>
                <c:pt idx="2">
                  <c:v>6</c:v>
                </c:pt>
                <c:pt idx="3">
                  <c:v>29</c:v>
                </c:pt>
                <c:pt idx="4">
                  <c:v>35</c:v>
                </c:pt>
                <c:pt idx="5">
                  <c:v>28</c:v>
                </c:pt>
                <c:pt idx="6">
                  <c:v>5</c:v>
                </c:pt>
                <c:pt idx="7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D3-4C2F-B117-01846D65B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10.68'!$U$8:$Y$8</c:f>
              <c:numCache>
                <c:formatCode>General</c:formatCode>
                <c:ptCount val="5"/>
                <c:pt idx="0">
                  <c:v>24987.46</c:v>
                </c:pt>
                <c:pt idx="1">
                  <c:v>23122.87</c:v>
                </c:pt>
                <c:pt idx="2">
                  <c:v>24303.759999999998</c:v>
                </c:pt>
                <c:pt idx="3">
                  <c:v>24434.95</c:v>
                </c:pt>
                <c:pt idx="4">
                  <c:v>30348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6-4FB0-943F-BBD72E906A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86-4FB0-943F-BBD72E906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10.68'!$T$4:$Y$4</c:f>
              <c:numCache>
                <c:formatCode>#,##0</c:formatCode>
                <c:ptCount val="6"/>
                <c:pt idx="0">
                  <c:v>973</c:v>
                </c:pt>
                <c:pt idx="1">
                  <c:v>905</c:v>
                </c:pt>
                <c:pt idx="2">
                  <c:v>918</c:v>
                </c:pt>
                <c:pt idx="3">
                  <c:v>969</c:v>
                </c:pt>
                <c:pt idx="4">
                  <c:v>752</c:v>
                </c:pt>
                <c:pt idx="5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AA-45E6-BCBC-9A7DB9EC1242}"/>
            </c:ext>
          </c:extLst>
        </c:ser>
        <c:ser>
          <c:idx val="1"/>
          <c:order val="1"/>
          <c:tx>
            <c:strRef>
              <c:f>'Table 10.68'!$S$7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10.68'!$T$7:$Y$7</c:f>
              <c:numCache>
                <c:formatCode>#,##0</c:formatCode>
                <c:ptCount val="6"/>
                <c:pt idx="0">
                  <c:v>600</c:v>
                </c:pt>
                <c:pt idx="1">
                  <c:v>615</c:v>
                </c:pt>
                <c:pt idx="2">
                  <c:v>619</c:v>
                </c:pt>
                <c:pt idx="3">
                  <c:v>644</c:v>
                </c:pt>
                <c:pt idx="4">
                  <c:v>503</c:v>
                </c:pt>
                <c:pt idx="5">
                  <c:v>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AA-45E6-BCBC-9A7DB9EC1242}"/>
            </c:ext>
          </c:extLst>
        </c:ser>
        <c:ser>
          <c:idx val="2"/>
          <c:order val="2"/>
          <c:tx>
            <c:strRef>
              <c:f>'Table 10.68'!$S$11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10.68'!$T$11:$Y$11</c:f>
              <c:numCache>
                <c:formatCode>#,##0</c:formatCode>
                <c:ptCount val="6"/>
                <c:pt idx="0">
                  <c:v>694</c:v>
                </c:pt>
                <c:pt idx="1">
                  <c:v>618</c:v>
                </c:pt>
                <c:pt idx="2">
                  <c:v>629</c:v>
                </c:pt>
                <c:pt idx="3">
                  <c:v>672</c:v>
                </c:pt>
                <c:pt idx="4">
                  <c:v>553</c:v>
                </c:pt>
                <c:pt idx="5">
                  <c:v>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AA-45E6-BCBC-9A7DB9EC1242}"/>
            </c:ext>
          </c:extLst>
        </c:ser>
        <c:ser>
          <c:idx val="3"/>
          <c:order val="3"/>
          <c:tx>
            <c:strRef>
              <c:f>'Table 10.68'!$S$12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10.68'!$T$12:$Y$12</c:f>
              <c:numCache>
                <c:formatCode>#,##0</c:formatCode>
                <c:ptCount val="6"/>
                <c:pt idx="0">
                  <c:v>278</c:v>
                </c:pt>
                <c:pt idx="1">
                  <c:v>290</c:v>
                </c:pt>
                <c:pt idx="2">
                  <c:v>290</c:v>
                </c:pt>
                <c:pt idx="3">
                  <c:v>295</c:v>
                </c:pt>
                <c:pt idx="4">
                  <c:v>195</c:v>
                </c:pt>
                <c:pt idx="5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AA-45E6-BCBC-9A7DB9EC1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10.68'!$AA$15:$AA$33</c:f>
              <c:numCache>
                <c:formatCode>0.0%</c:formatCode>
                <c:ptCount val="19"/>
                <c:pt idx="0">
                  <c:v>0.18967452300785634</c:v>
                </c:pt>
                <c:pt idx="1">
                  <c:v>6.7340067340067337E-3</c:v>
                </c:pt>
                <c:pt idx="2">
                  <c:v>1.2345679012345678E-2</c:v>
                </c:pt>
                <c:pt idx="3">
                  <c:v>7.8563411896745237E-3</c:v>
                </c:pt>
                <c:pt idx="4">
                  <c:v>3.0303030303030304E-2</c:v>
                </c:pt>
                <c:pt idx="5">
                  <c:v>2.6936026936026935E-2</c:v>
                </c:pt>
                <c:pt idx="6">
                  <c:v>7.5196408529741868E-2</c:v>
                </c:pt>
                <c:pt idx="7">
                  <c:v>5.387205387205387E-2</c:v>
                </c:pt>
                <c:pt idx="8">
                  <c:v>5.8361391694725026E-2</c:v>
                </c:pt>
                <c:pt idx="9">
                  <c:v>6.7340067340067337E-3</c:v>
                </c:pt>
                <c:pt idx="10">
                  <c:v>1.2345679012345678E-2</c:v>
                </c:pt>
                <c:pt idx="11">
                  <c:v>0</c:v>
                </c:pt>
                <c:pt idx="12">
                  <c:v>1.3468013468013467E-2</c:v>
                </c:pt>
                <c:pt idx="13">
                  <c:v>2.1324354657687991E-2</c:v>
                </c:pt>
                <c:pt idx="14">
                  <c:v>3.1425364758698095E-2</c:v>
                </c:pt>
                <c:pt idx="15">
                  <c:v>8.4175084175084181E-2</c:v>
                </c:pt>
                <c:pt idx="16">
                  <c:v>5.2749719416386086E-2</c:v>
                </c:pt>
                <c:pt idx="17">
                  <c:v>6.7340067340067337E-3</c:v>
                </c:pt>
                <c:pt idx="18">
                  <c:v>3.3670033670033669E-2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5E-4055-964D-F26F5EF641D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5E-4055-964D-F26F5EF64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10.68'!$Y$44:$Y$60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41</c:v>
                </c:pt>
                <c:pt idx="3">
                  <c:v>32</c:v>
                </c:pt>
                <c:pt idx="4">
                  <c:v>54</c:v>
                </c:pt>
                <c:pt idx="5">
                  <c:v>47</c:v>
                </c:pt>
                <c:pt idx="6">
                  <c:v>42</c:v>
                </c:pt>
                <c:pt idx="7">
                  <c:v>39</c:v>
                </c:pt>
                <c:pt idx="8">
                  <c:v>43</c:v>
                </c:pt>
                <c:pt idx="9">
                  <c:v>40</c:v>
                </c:pt>
                <c:pt idx="10">
                  <c:v>21</c:v>
                </c:pt>
                <c:pt idx="11">
                  <c:v>38</c:v>
                </c:pt>
                <c:pt idx="12">
                  <c:v>33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6-4B36-8414-33770F632D07}"/>
            </c:ext>
          </c:extLst>
        </c:ser>
        <c:ser>
          <c:idx val="1"/>
          <c:order val="1"/>
          <c:tx>
            <c:strRef>
              <c:f>'Table 10.68'!$S$62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10.68'!$Y$63:$Y$79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46</c:v>
                </c:pt>
                <c:pt idx="3">
                  <c:v>48</c:v>
                </c:pt>
                <c:pt idx="4">
                  <c:v>29</c:v>
                </c:pt>
                <c:pt idx="5">
                  <c:v>37</c:v>
                </c:pt>
                <c:pt idx="6">
                  <c:v>52</c:v>
                </c:pt>
                <c:pt idx="7">
                  <c:v>39</c:v>
                </c:pt>
                <c:pt idx="8">
                  <c:v>41</c:v>
                </c:pt>
                <c:pt idx="9">
                  <c:v>31</c:v>
                </c:pt>
                <c:pt idx="10">
                  <c:v>41</c:v>
                </c:pt>
                <c:pt idx="11">
                  <c:v>32</c:v>
                </c:pt>
                <c:pt idx="12">
                  <c:v>18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6-4B36-8414-33770F632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10.68'!$Y$83:$Y$90</c:f>
              <c:numCache>
                <c:formatCode>#,##0</c:formatCode>
                <c:ptCount val="8"/>
                <c:pt idx="0">
                  <c:v>35</c:v>
                </c:pt>
                <c:pt idx="1">
                  <c:v>10</c:v>
                </c:pt>
                <c:pt idx="2">
                  <c:v>43</c:v>
                </c:pt>
                <c:pt idx="3">
                  <c:v>7</c:v>
                </c:pt>
                <c:pt idx="4">
                  <c:v>6</c:v>
                </c:pt>
                <c:pt idx="5">
                  <c:v>3</c:v>
                </c:pt>
                <c:pt idx="6">
                  <c:v>27</c:v>
                </c:pt>
                <c:pt idx="7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3-4EF0-AE1E-EFACEEA2EE2B}"/>
            </c:ext>
          </c:extLst>
        </c:ser>
        <c:ser>
          <c:idx val="1"/>
          <c:order val="1"/>
          <c:tx>
            <c:strRef>
              <c:f>'Table 10.68'!$S$92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10.68'!$Y$93:$Y$100</c:f>
              <c:numCache>
                <c:formatCode>#,##0</c:formatCode>
                <c:ptCount val="8"/>
                <c:pt idx="0">
                  <c:v>12</c:v>
                </c:pt>
                <c:pt idx="1">
                  <c:v>43</c:v>
                </c:pt>
                <c:pt idx="2">
                  <c:v>6</c:v>
                </c:pt>
                <c:pt idx="3">
                  <c:v>29</c:v>
                </c:pt>
                <c:pt idx="4">
                  <c:v>35</c:v>
                </c:pt>
                <c:pt idx="5">
                  <c:v>28</c:v>
                </c:pt>
                <c:pt idx="6">
                  <c:v>5</c:v>
                </c:pt>
                <c:pt idx="7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D3-4EF0-AE1E-EFACEEA2E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10.7'!$Y$44:$Y$60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47</c:v>
                </c:pt>
                <c:pt idx="3">
                  <c:v>56</c:v>
                </c:pt>
                <c:pt idx="4">
                  <c:v>53</c:v>
                </c:pt>
                <c:pt idx="5">
                  <c:v>66</c:v>
                </c:pt>
                <c:pt idx="6">
                  <c:v>38</c:v>
                </c:pt>
                <c:pt idx="7">
                  <c:v>52</c:v>
                </c:pt>
                <c:pt idx="8">
                  <c:v>57</c:v>
                </c:pt>
                <c:pt idx="9">
                  <c:v>73</c:v>
                </c:pt>
                <c:pt idx="10">
                  <c:v>90</c:v>
                </c:pt>
                <c:pt idx="11">
                  <c:v>60</c:v>
                </c:pt>
                <c:pt idx="12">
                  <c:v>30</c:v>
                </c:pt>
                <c:pt idx="13">
                  <c:v>10</c:v>
                </c:pt>
                <c:pt idx="14">
                  <c:v>3</c:v>
                </c:pt>
                <c:pt idx="15">
                  <c:v>9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6B-4DEC-9BAF-2D5E428601A4}"/>
            </c:ext>
          </c:extLst>
        </c:ser>
        <c:ser>
          <c:idx val="1"/>
          <c:order val="1"/>
          <c:tx>
            <c:strRef>
              <c:f>'Table 10.7'!$S$62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42</c:v>
                </c:pt>
                <c:pt idx="3">
                  <c:v>44</c:v>
                </c:pt>
                <c:pt idx="4">
                  <c:v>35</c:v>
                </c:pt>
                <c:pt idx="5">
                  <c:v>52</c:v>
                </c:pt>
                <c:pt idx="6">
                  <c:v>36</c:v>
                </c:pt>
                <c:pt idx="7">
                  <c:v>47</c:v>
                </c:pt>
                <c:pt idx="8">
                  <c:v>70</c:v>
                </c:pt>
                <c:pt idx="9">
                  <c:v>81</c:v>
                </c:pt>
                <c:pt idx="10">
                  <c:v>105</c:v>
                </c:pt>
                <c:pt idx="11">
                  <c:v>47</c:v>
                </c:pt>
                <c:pt idx="12">
                  <c:v>26</c:v>
                </c:pt>
                <c:pt idx="13">
                  <c:v>16</c:v>
                </c:pt>
                <c:pt idx="14">
                  <c:v>10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6B-4DEC-9BAF-2D5E42860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10.68'!$T$8:$Y$8</c:f>
              <c:numCache>
                <c:formatCode>General</c:formatCode>
                <c:ptCount val="6"/>
                <c:pt idx="0">
                  <c:v>19900.400000000001</c:v>
                </c:pt>
                <c:pt idx="1">
                  <c:v>24987.46</c:v>
                </c:pt>
                <c:pt idx="2">
                  <c:v>23122.87</c:v>
                </c:pt>
                <c:pt idx="3">
                  <c:v>24303.759999999998</c:v>
                </c:pt>
                <c:pt idx="4">
                  <c:v>24434.95</c:v>
                </c:pt>
                <c:pt idx="5">
                  <c:v>30348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64-41E6-A79A-6801B2A06AB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64-41E6-A79A-6801B2A06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10.69'!$U$4:$Y$4</c:f>
              <c:numCache>
                <c:formatCode>#,##0</c:formatCode>
                <c:ptCount val="5"/>
                <c:pt idx="0">
                  <c:v>2549</c:v>
                </c:pt>
                <c:pt idx="1">
                  <c:v>2661</c:v>
                </c:pt>
                <c:pt idx="2">
                  <c:v>2719</c:v>
                </c:pt>
                <c:pt idx="3">
                  <c:v>2641</c:v>
                </c:pt>
                <c:pt idx="4">
                  <c:v>2940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80-4B6B-94CF-94D08E8D64E3}"/>
            </c:ext>
          </c:extLst>
        </c:ser>
        <c:ser>
          <c:idx val="1"/>
          <c:order val="1"/>
          <c:tx>
            <c:strRef>
              <c:f>'Table 10.69'!$S$7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10.69'!$U$7:$Y$7</c:f>
              <c:numCache>
                <c:formatCode>#,##0</c:formatCode>
                <c:ptCount val="5"/>
                <c:pt idx="0">
                  <c:v>1835</c:v>
                </c:pt>
                <c:pt idx="1">
                  <c:v>1929</c:v>
                </c:pt>
                <c:pt idx="2">
                  <c:v>1976</c:v>
                </c:pt>
                <c:pt idx="3">
                  <c:v>1975</c:v>
                </c:pt>
                <c:pt idx="4">
                  <c:v>2128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80-4B6B-94CF-94D08E8D64E3}"/>
            </c:ext>
          </c:extLst>
        </c:ser>
        <c:ser>
          <c:idx val="2"/>
          <c:order val="2"/>
          <c:tx>
            <c:strRef>
              <c:f>'Table 10.69'!$S$11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10.69'!$U$11:$Y$11</c:f>
              <c:numCache>
                <c:formatCode>#,##0</c:formatCode>
                <c:ptCount val="5"/>
                <c:pt idx="0">
                  <c:v>1992</c:v>
                </c:pt>
                <c:pt idx="1">
                  <c:v>2094</c:v>
                </c:pt>
                <c:pt idx="2">
                  <c:v>2135</c:v>
                </c:pt>
                <c:pt idx="3">
                  <c:v>2082</c:v>
                </c:pt>
                <c:pt idx="4">
                  <c:v>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80-4B6B-94CF-94D08E8D64E3}"/>
            </c:ext>
          </c:extLst>
        </c:ser>
        <c:ser>
          <c:idx val="3"/>
          <c:order val="3"/>
          <c:tx>
            <c:strRef>
              <c:f>'Table 10.69'!$S$12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10.69'!$U$12:$Y$12</c:f>
              <c:numCache>
                <c:formatCode>#,##0</c:formatCode>
                <c:ptCount val="5"/>
                <c:pt idx="0">
                  <c:v>555</c:v>
                </c:pt>
                <c:pt idx="1">
                  <c:v>568</c:v>
                </c:pt>
                <c:pt idx="2">
                  <c:v>583</c:v>
                </c:pt>
                <c:pt idx="3">
                  <c:v>560</c:v>
                </c:pt>
                <c:pt idx="4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80-4B6B-94CF-94D08E8D6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10.69'!$AA$15:$AA$33</c:f>
              <c:numCache>
                <c:formatCode>0.0%</c:formatCode>
                <c:ptCount val="19"/>
                <c:pt idx="0">
                  <c:v>7.4489795918367352E-2</c:v>
                </c:pt>
                <c:pt idx="1">
                  <c:v>1.1904761904761904E-2</c:v>
                </c:pt>
                <c:pt idx="2">
                  <c:v>4.6258503401360541E-2</c:v>
                </c:pt>
                <c:pt idx="3">
                  <c:v>4.4217687074829936E-3</c:v>
                </c:pt>
                <c:pt idx="4">
                  <c:v>7.7891156462585029E-2</c:v>
                </c:pt>
                <c:pt idx="5">
                  <c:v>1.8027210884353741E-2</c:v>
                </c:pt>
                <c:pt idx="6">
                  <c:v>9.0476190476190474E-2</c:v>
                </c:pt>
                <c:pt idx="7">
                  <c:v>6.0204081632653061E-2</c:v>
                </c:pt>
                <c:pt idx="8">
                  <c:v>3.8095238095238099E-2</c:v>
                </c:pt>
                <c:pt idx="9">
                  <c:v>6.4625850340136052E-3</c:v>
                </c:pt>
                <c:pt idx="10">
                  <c:v>2.5510204081632654E-2</c:v>
                </c:pt>
                <c:pt idx="11">
                  <c:v>1.4625850340136054E-2</c:v>
                </c:pt>
                <c:pt idx="12">
                  <c:v>3.8095238095238099E-2</c:v>
                </c:pt>
                <c:pt idx="13">
                  <c:v>6.3265306122448975E-2</c:v>
                </c:pt>
                <c:pt idx="14">
                  <c:v>5.6122448979591837E-2</c:v>
                </c:pt>
                <c:pt idx="15">
                  <c:v>7.1768707482993202E-2</c:v>
                </c:pt>
                <c:pt idx="16">
                  <c:v>0.10136054421768707</c:v>
                </c:pt>
                <c:pt idx="17">
                  <c:v>6.1224489795918364E-3</c:v>
                </c:pt>
                <c:pt idx="18">
                  <c:v>2.3129251700680271E-2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F-40BA-B6D2-85D60AAF7FE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F-40BA-B6D2-85D60AAF7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10.69'!$Y$44:$Y$60</c:f>
              <c:numCache>
                <c:formatCode>#,##0</c:formatCode>
                <c:ptCount val="17"/>
                <c:pt idx="0">
                  <c:v>0</c:v>
                </c:pt>
                <c:pt idx="1">
                  <c:v>24</c:v>
                </c:pt>
                <c:pt idx="2">
                  <c:v>75</c:v>
                </c:pt>
                <c:pt idx="3">
                  <c:v>78</c:v>
                </c:pt>
                <c:pt idx="4">
                  <c:v>97</c:v>
                </c:pt>
                <c:pt idx="5">
                  <c:v>114</c:v>
                </c:pt>
                <c:pt idx="6">
                  <c:v>101</c:v>
                </c:pt>
                <c:pt idx="7">
                  <c:v>143</c:v>
                </c:pt>
                <c:pt idx="8">
                  <c:v>144</c:v>
                </c:pt>
                <c:pt idx="9">
                  <c:v>171</c:v>
                </c:pt>
                <c:pt idx="10">
                  <c:v>175</c:v>
                </c:pt>
                <c:pt idx="11">
                  <c:v>187</c:v>
                </c:pt>
                <c:pt idx="12">
                  <c:v>87</c:v>
                </c:pt>
                <c:pt idx="13">
                  <c:v>45</c:v>
                </c:pt>
                <c:pt idx="14">
                  <c:v>10</c:v>
                </c:pt>
                <c:pt idx="15">
                  <c:v>0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2C-471C-98B1-BED35D17BC93}"/>
            </c:ext>
          </c:extLst>
        </c:ser>
        <c:ser>
          <c:idx val="1"/>
          <c:order val="1"/>
          <c:tx>
            <c:strRef>
              <c:f>'Table 10.69'!$S$62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10.69'!$Y$63:$Y$79</c:f>
              <c:numCache>
                <c:formatCode>#,##0</c:formatCode>
                <c:ptCount val="17"/>
                <c:pt idx="0">
                  <c:v>5</c:v>
                </c:pt>
                <c:pt idx="1">
                  <c:v>34</c:v>
                </c:pt>
                <c:pt idx="2">
                  <c:v>75</c:v>
                </c:pt>
                <c:pt idx="3">
                  <c:v>111</c:v>
                </c:pt>
                <c:pt idx="4">
                  <c:v>90</c:v>
                </c:pt>
                <c:pt idx="5">
                  <c:v>140</c:v>
                </c:pt>
                <c:pt idx="6">
                  <c:v>97</c:v>
                </c:pt>
                <c:pt idx="7">
                  <c:v>128</c:v>
                </c:pt>
                <c:pt idx="8">
                  <c:v>158</c:v>
                </c:pt>
                <c:pt idx="9">
                  <c:v>175</c:v>
                </c:pt>
                <c:pt idx="10">
                  <c:v>199</c:v>
                </c:pt>
                <c:pt idx="11">
                  <c:v>163</c:v>
                </c:pt>
                <c:pt idx="12">
                  <c:v>63</c:v>
                </c:pt>
                <c:pt idx="13">
                  <c:v>23</c:v>
                </c:pt>
                <c:pt idx="14">
                  <c:v>14</c:v>
                </c:pt>
                <c:pt idx="15">
                  <c:v>4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2C-471C-98B1-BED35D17B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10.69'!$Y$83:$Y$90</c:f>
              <c:numCache>
                <c:formatCode>#,##0</c:formatCode>
                <c:ptCount val="8"/>
                <c:pt idx="0">
                  <c:v>100</c:v>
                </c:pt>
                <c:pt idx="1">
                  <c:v>86</c:v>
                </c:pt>
                <c:pt idx="2">
                  <c:v>172</c:v>
                </c:pt>
                <c:pt idx="3">
                  <c:v>63</c:v>
                </c:pt>
                <c:pt idx="4">
                  <c:v>26</c:v>
                </c:pt>
                <c:pt idx="5">
                  <c:v>51</c:v>
                </c:pt>
                <c:pt idx="6">
                  <c:v>99</c:v>
                </c:pt>
                <c:pt idx="7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0D-4EFD-932B-6D435F4FF3D2}"/>
            </c:ext>
          </c:extLst>
        </c:ser>
        <c:ser>
          <c:idx val="1"/>
          <c:order val="1"/>
          <c:tx>
            <c:strRef>
              <c:f>'Table 10.69'!$S$92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10.69'!$Y$93:$Y$100</c:f>
              <c:numCache>
                <c:formatCode>#,##0</c:formatCode>
                <c:ptCount val="8"/>
                <c:pt idx="0">
                  <c:v>61</c:v>
                </c:pt>
                <c:pt idx="1">
                  <c:v>177</c:v>
                </c:pt>
                <c:pt idx="2">
                  <c:v>38</c:v>
                </c:pt>
                <c:pt idx="3">
                  <c:v>191</c:v>
                </c:pt>
                <c:pt idx="4">
                  <c:v>172</c:v>
                </c:pt>
                <c:pt idx="5">
                  <c:v>121</c:v>
                </c:pt>
                <c:pt idx="6">
                  <c:v>6</c:v>
                </c:pt>
                <c:pt idx="7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0D-4EFD-932B-6D435F4F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10.69'!$U$8:$Y$8</c:f>
              <c:numCache>
                <c:formatCode>General</c:formatCode>
                <c:ptCount val="5"/>
                <c:pt idx="0">
                  <c:v>30515.32</c:v>
                </c:pt>
                <c:pt idx="1">
                  <c:v>30921.5</c:v>
                </c:pt>
                <c:pt idx="2">
                  <c:v>29791</c:v>
                </c:pt>
                <c:pt idx="3">
                  <c:v>35991</c:v>
                </c:pt>
                <c:pt idx="4">
                  <c:v>33888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7D-45DA-9C93-966AAB4BBEF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7D-45DA-9C93-966AAB4BB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10.69'!$T$4:$Y$4</c:f>
              <c:numCache>
                <c:formatCode>#,##0</c:formatCode>
                <c:ptCount val="6"/>
                <c:pt idx="0">
                  <c:v>2460</c:v>
                </c:pt>
                <c:pt idx="1">
                  <c:v>2549</c:v>
                </c:pt>
                <c:pt idx="2">
                  <c:v>2661</c:v>
                </c:pt>
                <c:pt idx="3">
                  <c:v>2719</c:v>
                </c:pt>
                <c:pt idx="4">
                  <c:v>2641</c:v>
                </c:pt>
                <c:pt idx="5">
                  <c:v>2940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92-4753-870A-5DBCBCF3D7A1}"/>
            </c:ext>
          </c:extLst>
        </c:ser>
        <c:ser>
          <c:idx val="1"/>
          <c:order val="1"/>
          <c:tx>
            <c:strRef>
              <c:f>'Table 10.69'!$S$7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10.69'!$T$7:$Y$7</c:f>
              <c:numCache>
                <c:formatCode>#,##0</c:formatCode>
                <c:ptCount val="6"/>
                <c:pt idx="0">
                  <c:v>1744</c:v>
                </c:pt>
                <c:pt idx="1">
                  <c:v>1835</c:v>
                </c:pt>
                <c:pt idx="2">
                  <c:v>1929</c:v>
                </c:pt>
                <c:pt idx="3">
                  <c:v>1976</c:v>
                </c:pt>
                <c:pt idx="4">
                  <c:v>1975</c:v>
                </c:pt>
                <c:pt idx="5">
                  <c:v>2128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92-4753-870A-5DBCBCF3D7A1}"/>
            </c:ext>
          </c:extLst>
        </c:ser>
        <c:ser>
          <c:idx val="2"/>
          <c:order val="2"/>
          <c:tx>
            <c:strRef>
              <c:f>'Table 10.69'!$S$11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10.69'!$T$11:$Y$11</c:f>
              <c:numCache>
                <c:formatCode>#,##0</c:formatCode>
                <c:ptCount val="6"/>
                <c:pt idx="0">
                  <c:v>1934</c:v>
                </c:pt>
                <c:pt idx="1">
                  <c:v>1992</c:v>
                </c:pt>
                <c:pt idx="2">
                  <c:v>2094</c:v>
                </c:pt>
                <c:pt idx="3">
                  <c:v>2135</c:v>
                </c:pt>
                <c:pt idx="4">
                  <c:v>2082</c:v>
                </c:pt>
                <c:pt idx="5">
                  <c:v>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92-4753-870A-5DBCBCF3D7A1}"/>
            </c:ext>
          </c:extLst>
        </c:ser>
        <c:ser>
          <c:idx val="3"/>
          <c:order val="3"/>
          <c:tx>
            <c:strRef>
              <c:f>'Table 10.69'!$S$12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10.69'!$T$12:$Y$12</c:f>
              <c:numCache>
                <c:formatCode>#,##0</c:formatCode>
                <c:ptCount val="6"/>
                <c:pt idx="0">
                  <c:v>528</c:v>
                </c:pt>
                <c:pt idx="1">
                  <c:v>555</c:v>
                </c:pt>
                <c:pt idx="2">
                  <c:v>568</c:v>
                </c:pt>
                <c:pt idx="3">
                  <c:v>583</c:v>
                </c:pt>
                <c:pt idx="4">
                  <c:v>560</c:v>
                </c:pt>
                <c:pt idx="5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92-4753-870A-5DBCBCF3D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10.69'!$AA$15:$AA$33</c:f>
              <c:numCache>
                <c:formatCode>0.0%</c:formatCode>
                <c:ptCount val="19"/>
                <c:pt idx="0">
                  <c:v>7.4489795918367352E-2</c:v>
                </c:pt>
                <c:pt idx="1">
                  <c:v>1.1904761904761904E-2</c:v>
                </c:pt>
                <c:pt idx="2">
                  <c:v>4.6258503401360541E-2</c:v>
                </c:pt>
                <c:pt idx="3">
                  <c:v>4.4217687074829936E-3</c:v>
                </c:pt>
                <c:pt idx="4">
                  <c:v>7.7891156462585029E-2</c:v>
                </c:pt>
                <c:pt idx="5">
                  <c:v>1.8027210884353741E-2</c:v>
                </c:pt>
                <c:pt idx="6">
                  <c:v>9.0476190476190474E-2</c:v>
                </c:pt>
                <c:pt idx="7">
                  <c:v>6.0204081632653061E-2</c:v>
                </c:pt>
                <c:pt idx="8">
                  <c:v>3.8095238095238099E-2</c:v>
                </c:pt>
                <c:pt idx="9">
                  <c:v>6.4625850340136052E-3</c:v>
                </c:pt>
                <c:pt idx="10">
                  <c:v>2.5510204081632654E-2</c:v>
                </c:pt>
                <c:pt idx="11">
                  <c:v>1.4625850340136054E-2</c:v>
                </c:pt>
                <c:pt idx="12">
                  <c:v>3.8095238095238099E-2</c:v>
                </c:pt>
                <c:pt idx="13">
                  <c:v>6.3265306122448975E-2</c:v>
                </c:pt>
                <c:pt idx="14">
                  <c:v>5.6122448979591837E-2</c:v>
                </c:pt>
                <c:pt idx="15">
                  <c:v>7.1768707482993202E-2</c:v>
                </c:pt>
                <c:pt idx="16">
                  <c:v>0.10136054421768707</c:v>
                </c:pt>
                <c:pt idx="17">
                  <c:v>6.1224489795918364E-3</c:v>
                </c:pt>
                <c:pt idx="18">
                  <c:v>2.3129251700680271E-2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62-438E-948E-0EFD57C3637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62-438E-948E-0EFD57C36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10.69'!$Y$44:$Y$60</c:f>
              <c:numCache>
                <c:formatCode>#,##0</c:formatCode>
                <c:ptCount val="17"/>
                <c:pt idx="0">
                  <c:v>0</c:v>
                </c:pt>
                <c:pt idx="1">
                  <c:v>24</c:v>
                </c:pt>
                <c:pt idx="2">
                  <c:v>75</c:v>
                </c:pt>
                <c:pt idx="3">
                  <c:v>78</c:v>
                </c:pt>
                <c:pt idx="4">
                  <c:v>97</c:v>
                </c:pt>
                <c:pt idx="5">
                  <c:v>114</c:v>
                </c:pt>
                <c:pt idx="6">
                  <c:v>101</c:v>
                </c:pt>
                <c:pt idx="7">
                  <c:v>143</c:v>
                </c:pt>
                <c:pt idx="8">
                  <c:v>144</c:v>
                </c:pt>
                <c:pt idx="9">
                  <c:v>171</c:v>
                </c:pt>
                <c:pt idx="10">
                  <c:v>175</c:v>
                </c:pt>
                <c:pt idx="11">
                  <c:v>187</c:v>
                </c:pt>
                <c:pt idx="12">
                  <c:v>87</c:v>
                </c:pt>
                <c:pt idx="13">
                  <c:v>45</c:v>
                </c:pt>
                <c:pt idx="14">
                  <c:v>10</c:v>
                </c:pt>
                <c:pt idx="15">
                  <c:v>0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8C-4E97-80CB-11C25555F7C1}"/>
            </c:ext>
          </c:extLst>
        </c:ser>
        <c:ser>
          <c:idx val="1"/>
          <c:order val="1"/>
          <c:tx>
            <c:strRef>
              <c:f>'Table 10.69'!$S$62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10.69'!$Y$63:$Y$79</c:f>
              <c:numCache>
                <c:formatCode>#,##0</c:formatCode>
                <c:ptCount val="17"/>
                <c:pt idx="0">
                  <c:v>5</c:v>
                </c:pt>
                <c:pt idx="1">
                  <c:v>34</c:v>
                </c:pt>
                <c:pt idx="2">
                  <c:v>75</c:v>
                </c:pt>
                <c:pt idx="3">
                  <c:v>111</c:v>
                </c:pt>
                <c:pt idx="4">
                  <c:v>90</c:v>
                </c:pt>
                <c:pt idx="5">
                  <c:v>140</c:v>
                </c:pt>
                <c:pt idx="6">
                  <c:v>97</c:v>
                </c:pt>
                <c:pt idx="7">
                  <c:v>128</c:v>
                </c:pt>
                <c:pt idx="8">
                  <c:v>158</c:v>
                </c:pt>
                <c:pt idx="9">
                  <c:v>175</c:v>
                </c:pt>
                <c:pt idx="10">
                  <c:v>199</c:v>
                </c:pt>
                <c:pt idx="11">
                  <c:v>163</c:v>
                </c:pt>
                <c:pt idx="12">
                  <c:v>63</c:v>
                </c:pt>
                <c:pt idx="13">
                  <c:v>23</c:v>
                </c:pt>
                <c:pt idx="14">
                  <c:v>14</c:v>
                </c:pt>
                <c:pt idx="15">
                  <c:v>4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8C-4E97-80CB-11C25555F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10.69'!$Y$83:$Y$90</c:f>
              <c:numCache>
                <c:formatCode>#,##0</c:formatCode>
                <c:ptCount val="8"/>
                <c:pt idx="0">
                  <c:v>100</c:v>
                </c:pt>
                <c:pt idx="1">
                  <c:v>86</c:v>
                </c:pt>
                <c:pt idx="2">
                  <c:v>172</c:v>
                </c:pt>
                <c:pt idx="3">
                  <c:v>63</c:v>
                </c:pt>
                <c:pt idx="4">
                  <c:v>26</c:v>
                </c:pt>
                <c:pt idx="5">
                  <c:v>51</c:v>
                </c:pt>
                <c:pt idx="6">
                  <c:v>99</c:v>
                </c:pt>
                <c:pt idx="7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A4-4483-A241-15C2BAD80FA8}"/>
            </c:ext>
          </c:extLst>
        </c:ser>
        <c:ser>
          <c:idx val="1"/>
          <c:order val="1"/>
          <c:tx>
            <c:strRef>
              <c:f>'Table 10.69'!$S$92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10.69'!$Y$93:$Y$100</c:f>
              <c:numCache>
                <c:formatCode>#,##0</c:formatCode>
                <c:ptCount val="8"/>
                <c:pt idx="0">
                  <c:v>61</c:v>
                </c:pt>
                <c:pt idx="1">
                  <c:v>177</c:v>
                </c:pt>
                <c:pt idx="2">
                  <c:v>38</c:v>
                </c:pt>
                <c:pt idx="3">
                  <c:v>191</c:v>
                </c:pt>
                <c:pt idx="4">
                  <c:v>172</c:v>
                </c:pt>
                <c:pt idx="5">
                  <c:v>121</c:v>
                </c:pt>
                <c:pt idx="6">
                  <c:v>6</c:v>
                </c:pt>
                <c:pt idx="7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A4-4483-A241-15C2BAD80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10.7'!$Y$83:$Y$90</c:f>
              <c:numCache>
                <c:formatCode>#,##0</c:formatCode>
                <c:ptCount val="8"/>
                <c:pt idx="0">
                  <c:v>37</c:v>
                </c:pt>
                <c:pt idx="1">
                  <c:v>28</c:v>
                </c:pt>
                <c:pt idx="2">
                  <c:v>62</c:v>
                </c:pt>
                <c:pt idx="3">
                  <c:v>14</c:v>
                </c:pt>
                <c:pt idx="4">
                  <c:v>6</c:v>
                </c:pt>
                <c:pt idx="5">
                  <c:v>16</c:v>
                </c:pt>
                <c:pt idx="6">
                  <c:v>53</c:v>
                </c:pt>
                <c:pt idx="7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E8-40FA-A89C-EE84F74B3302}"/>
            </c:ext>
          </c:extLst>
        </c:ser>
        <c:ser>
          <c:idx val="1"/>
          <c:order val="1"/>
          <c:tx>
            <c:strRef>
              <c:f>'Table 10.7'!$S$92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10.7'!$Y$93:$Y$100</c:f>
              <c:numCache>
                <c:formatCode>#,##0</c:formatCode>
                <c:ptCount val="8"/>
                <c:pt idx="0">
                  <c:v>32</c:v>
                </c:pt>
                <c:pt idx="1">
                  <c:v>65</c:v>
                </c:pt>
                <c:pt idx="2">
                  <c:v>17</c:v>
                </c:pt>
                <c:pt idx="3">
                  <c:v>81</c:v>
                </c:pt>
                <c:pt idx="4">
                  <c:v>58</c:v>
                </c:pt>
                <c:pt idx="5">
                  <c:v>32</c:v>
                </c:pt>
                <c:pt idx="6">
                  <c:v>0</c:v>
                </c:pt>
                <c:pt idx="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E8-40FA-A89C-EE84F74B3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10.69'!$T$8:$Y$8</c:f>
              <c:numCache>
                <c:formatCode>General</c:formatCode>
                <c:ptCount val="6"/>
                <c:pt idx="0">
                  <c:v>26169</c:v>
                </c:pt>
                <c:pt idx="1">
                  <c:v>30515.32</c:v>
                </c:pt>
                <c:pt idx="2">
                  <c:v>30921.5</c:v>
                </c:pt>
                <c:pt idx="3">
                  <c:v>29791</c:v>
                </c:pt>
                <c:pt idx="4">
                  <c:v>35991</c:v>
                </c:pt>
                <c:pt idx="5">
                  <c:v>33888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FC-4A10-BAEF-4C9C8F9C244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FC-4A10-BAEF-4C9C8F9C2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10.70'!$U$4:$Y$4</c:f>
              <c:numCache>
                <c:formatCode>#,##0</c:formatCode>
                <c:ptCount val="5"/>
                <c:pt idx="0">
                  <c:v>5100</c:v>
                </c:pt>
                <c:pt idx="1">
                  <c:v>5362</c:v>
                </c:pt>
                <c:pt idx="2">
                  <c:v>5560</c:v>
                </c:pt>
                <c:pt idx="3">
                  <c:v>5753</c:v>
                </c:pt>
                <c:pt idx="4">
                  <c:v>6067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D9-48F2-8DAE-F32CE5964315}"/>
            </c:ext>
          </c:extLst>
        </c:ser>
        <c:ser>
          <c:idx val="1"/>
          <c:order val="1"/>
          <c:tx>
            <c:strRef>
              <c:f>'Table 10.70'!$S$7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10.70'!$U$7:$Y$7</c:f>
              <c:numCache>
                <c:formatCode>#,##0</c:formatCode>
                <c:ptCount val="5"/>
                <c:pt idx="0">
                  <c:v>3617</c:v>
                </c:pt>
                <c:pt idx="1">
                  <c:v>3781</c:v>
                </c:pt>
                <c:pt idx="2">
                  <c:v>3907</c:v>
                </c:pt>
                <c:pt idx="3">
                  <c:v>4030</c:v>
                </c:pt>
                <c:pt idx="4">
                  <c:v>4328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D9-48F2-8DAE-F32CE5964315}"/>
            </c:ext>
          </c:extLst>
        </c:ser>
        <c:ser>
          <c:idx val="2"/>
          <c:order val="2"/>
          <c:tx>
            <c:strRef>
              <c:f>'Table 10.70'!$S$11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10.70'!$U$11:$Y$11</c:f>
              <c:numCache>
                <c:formatCode>#,##0</c:formatCode>
                <c:ptCount val="5"/>
                <c:pt idx="0">
                  <c:v>3971</c:v>
                </c:pt>
                <c:pt idx="1">
                  <c:v>4230</c:v>
                </c:pt>
                <c:pt idx="2">
                  <c:v>4321</c:v>
                </c:pt>
                <c:pt idx="3">
                  <c:v>4336</c:v>
                </c:pt>
                <c:pt idx="4">
                  <c:v>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D9-48F2-8DAE-F32CE5964315}"/>
            </c:ext>
          </c:extLst>
        </c:ser>
        <c:ser>
          <c:idx val="3"/>
          <c:order val="3"/>
          <c:tx>
            <c:strRef>
              <c:f>'Table 10.70'!$S$12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10.70'!$U$12:$Y$12</c:f>
              <c:numCache>
                <c:formatCode>#,##0</c:formatCode>
                <c:ptCount val="5"/>
                <c:pt idx="0">
                  <c:v>1130</c:v>
                </c:pt>
                <c:pt idx="1">
                  <c:v>1131</c:v>
                </c:pt>
                <c:pt idx="2">
                  <c:v>1235</c:v>
                </c:pt>
                <c:pt idx="3">
                  <c:v>1417</c:v>
                </c:pt>
                <c:pt idx="4">
                  <c:v>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D9-48F2-8DAE-F32CE5964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10.70'!$AA$15:$AA$33</c:f>
              <c:numCache>
                <c:formatCode>0.0%</c:formatCode>
                <c:ptCount val="19"/>
                <c:pt idx="0">
                  <c:v>0.10796110103840448</c:v>
                </c:pt>
                <c:pt idx="1">
                  <c:v>1.3845393110268667E-2</c:v>
                </c:pt>
                <c:pt idx="2">
                  <c:v>4.2689962089995058E-2</c:v>
                </c:pt>
                <c:pt idx="3">
                  <c:v>4.4503049283006425E-3</c:v>
                </c:pt>
                <c:pt idx="4">
                  <c:v>4.1371353222350422E-2</c:v>
                </c:pt>
                <c:pt idx="5">
                  <c:v>1.9284654689302787E-2</c:v>
                </c:pt>
                <c:pt idx="6">
                  <c:v>8.6368880830723582E-2</c:v>
                </c:pt>
                <c:pt idx="7">
                  <c:v>6.5271138948409427E-2</c:v>
                </c:pt>
                <c:pt idx="8">
                  <c:v>5.5051920224163504E-2</c:v>
                </c:pt>
                <c:pt idx="9">
                  <c:v>4.9447832536673813E-4</c:v>
                </c:pt>
                <c:pt idx="10">
                  <c:v>2.3899785726059008E-2</c:v>
                </c:pt>
                <c:pt idx="11">
                  <c:v>1.8625350255480469E-2</c:v>
                </c:pt>
                <c:pt idx="12">
                  <c:v>3.1481786715015656E-2</c:v>
                </c:pt>
                <c:pt idx="13">
                  <c:v>3.8239657161694411E-2</c:v>
                </c:pt>
                <c:pt idx="14">
                  <c:v>4.8458875885940333E-2</c:v>
                </c:pt>
                <c:pt idx="15">
                  <c:v>6.8897313334432178E-2</c:v>
                </c:pt>
                <c:pt idx="16">
                  <c:v>9.1148837975935385E-2</c:v>
                </c:pt>
                <c:pt idx="17">
                  <c:v>3.6261743860227461E-3</c:v>
                </c:pt>
                <c:pt idx="18">
                  <c:v>2.620735124443712E-2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C-4CB6-A119-FFC1FD8834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C-4CB6-A119-FFC1FD883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10.70'!$Y$44:$Y$60</c:f>
              <c:numCache>
                <c:formatCode>#,##0</c:formatCode>
                <c:ptCount val="17"/>
                <c:pt idx="0">
                  <c:v>8</c:v>
                </c:pt>
                <c:pt idx="1">
                  <c:v>56</c:v>
                </c:pt>
                <c:pt idx="2">
                  <c:v>232</c:v>
                </c:pt>
                <c:pt idx="3">
                  <c:v>247</c:v>
                </c:pt>
                <c:pt idx="4">
                  <c:v>227</c:v>
                </c:pt>
                <c:pt idx="5">
                  <c:v>261</c:v>
                </c:pt>
                <c:pt idx="6">
                  <c:v>234</c:v>
                </c:pt>
                <c:pt idx="7">
                  <c:v>209</c:v>
                </c:pt>
                <c:pt idx="8">
                  <c:v>271</c:v>
                </c:pt>
                <c:pt idx="9">
                  <c:v>379</c:v>
                </c:pt>
                <c:pt idx="10">
                  <c:v>362</c:v>
                </c:pt>
                <c:pt idx="11">
                  <c:v>343</c:v>
                </c:pt>
                <c:pt idx="12">
                  <c:v>197</c:v>
                </c:pt>
                <c:pt idx="13">
                  <c:v>90</c:v>
                </c:pt>
                <c:pt idx="14">
                  <c:v>53</c:v>
                </c:pt>
                <c:pt idx="15">
                  <c:v>23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BD-4738-9B0D-44191449D0B5}"/>
            </c:ext>
          </c:extLst>
        </c:ser>
        <c:ser>
          <c:idx val="1"/>
          <c:order val="1"/>
          <c:tx>
            <c:strRef>
              <c:f>'Table 10.70'!$S$62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10.70'!$Y$63:$Y$79</c:f>
              <c:numCache>
                <c:formatCode>#,##0</c:formatCode>
                <c:ptCount val="17"/>
                <c:pt idx="0">
                  <c:v>3</c:v>
                </c:pt>
                <c:pt idx="1">
                  <c:v>61</c:v>
                </c:pt>
                <c:pt idx="2">
                  <c:v>179</c:v>
                </c:pt>
                <c:pt idx="3">
                  <c:v>204</c:v>
                </c:pt>
                <c:pt idx="4">
                  <c:v>221</c:v>
                </c:pt>
                <c:pt idx="5">
                  <c:v>202</c:v>
                </c:pt>
                <c:pt idx="6">
                  <c:v>219</c:v>
                </c:pt>
                <c:pt idx="7">
                  <c:v>250</c:v>
                </c:pt>
                <c:pt idx="8">
                  <c:v>266</c:v>
                </c:pt>
                <c:pt idx="9">
                  <c:v>289</c:v>
                </c:pt>
                <c:pt idx="10">
                  <c:v>394</c:v>
                </c:pt>
                <c:pt idx="11">
                  <c:v>288</c:v>
                </c:pt>
                <c:pt idx="12">
                  <c:v>145</c:v>
                </c:pt>
                <c:pt idx="13">
                  <c:v>67</c:v>
                </c:pt>
                <c:pt idx="14">
                  <c:v>40</c:v>
                </c:pt>
                <c:pt idx="15">
                  <c:v>20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BD-4738-9B0D-44191449D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10.70'!$Y$83:$Y$90</c:f>
              <c:numCache>
                <c:formatCode>#,##0</c:formatCode>
                <c:ptCount val="8"/>
                <c:pt idx="0">
                  <c:v>172</c:v>
                </c:pt>
                <c:pt idx="1">
                  <c:v>143</c:v>
                </c:pt>
                <c:pt idx="2">
                  <c:v>335</c:v>
                </c:pt>
                <c:pt idx="3">
                  <c:v>79</c:v>
                </c:pt>
                <c:pt idx="4">
                  <c:v>54</c:v>
                </c:pt>
                <c:pt idx="5">
                  <c:v>71</c:v>
                </c:pt>
                <c:pt idx="6">
                  <c:v>262</c:v>
                </c:pt>
                <c:pt idx="7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B-45E3-AF62-C8B74AF76B0A}"/>
            </c:ext>
          </c:extLst>
        </c:ser>
        <c:ser>
          <c:idx val="1"/>
          <c:order val="1"/>
          <c:tx>
            <c:strRef>
              <c:f>'Table 10.70'!$S$92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10.70'!$Y$93:$Y$100</c:f>
              <c:numCache>
                <c:formatCode>#,##0</c:formatCode>
                <c:ptCount val="8"/>
                <c:pt idx="0">
                  <c:v>105</c:v>
                </c:pt>
                <c:pt idx="1">
                  <c:v>300</c:v>
                </c:pt>
                <c:pt idx="2">
                  <c:v>47</c:v>
                </c:pt>
                <c:pt idx="3">
                  <c:v>329</c:v>
                </c:pt>
                <c:pt idx="4">
                  <c:v>253</c:v>
                </c:pt>
                <c:pt idx="5">
                  <c:v>227</c:v>
                </c:pt>
                <c:pt idx="6">
                  <c:v>25</c:v>
                </c:pt>
                <c:pt idx="7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4B-45E3-AF62-C8B74AF76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10.70'!$U$8:$Y$8</c:f>
              <c:numCache>
                <c:formatCode>General</c:formatCode>
                <c:ptCount val="5"/>
                <c:pt idx="0">
                  <c:v>27138</c:v>
                </c:pt>
                <c:pt idx="1">
                  <c:v>25514.47</c:v>
                </c:pt>
                <c:pt idx="2">
                  <c:v>26771</c:v>
                </c:pt>
                <c:pt idx="3">
                  <c:v>27980</c:v>
                </c:pt>
                <c:pt idx="4">
                  <c:v>28342.84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0F-4E36-9D71-D7BFC5AD296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0F-4E36-9D71-D7BFC5AD2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10.70'!$T$4:$Y$4</c:f>
              <c:numCache>
                <c:formatCode>#,##0</c:formatCode>
                <c:ptCount val="6"/>
                <c:pt idx="0">
                  <c:v>4914</c:v>
                </c:pt>
                <c:pt idx="1">
                  <c:v>5100</c:v>
                </c:pt>
                <c:pt idx="2">
                  <c:v>5362</c:v>
                </c:pt>
                <c:pt idx="3">
                  <c:v>5560</c:v>
                </c:pt>
                <c:pt idx="4">
                  <c:v>5753</c:v>
                </c:pt>
                <c:pt idx="5">
                  <c:v>6067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E7-4E6F-AC82-33EDF92F2700}"/>
            </c:ext>
          </c:extLst>
        </c:ser>
        <c:ser>
          <c:idx val="1"/>
          <c:order val="1"/>
          <c:tx>
            <c:strRef>
              <c:f>'Table 10.70'!$S$7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10.70'!$T$7:$Y$7</c:f>
              <c:numCache>
                <c:formatCode>#,##0</c:formatCode>
                <c:ptCount val="6"/>
                <c:pt idx="0">
                  <c:v>3553</c:v>
                </c:pt>
                <c:pt idx="1">
                  <c:v>3617</c:v>
                </c:pt>
                <c:pt idx="2">
                  <c:v>3781</c:v>
                </c:pt>
                <c:pt idx="3">
                  <c:v>3907</c:v>
                </c:pt>
                <c:pt idx="4">
                  <c:v>4030</c:v>
                </c:pt>
                <c:pt idx="5">
                  <c:v>4328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E7-4E6F-AC82-33EDF92F2700}"/>
            </c:ext>
          </c:extLst>
        </c:ser>
        <c:ser>
          <c:idx val="2"/>
          <c:order val="2"/>
          <c:tx>
            <c:strRef>
              <c:f>'Table 10.70'!$S$11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10.70'!$T$11:$Y$11</c:f>
              <c:numCache>
                <c:formatCode>#,##0</c:formatCode>
                <c:ptCount val="6"/>
                <c:pt idx="0">
                  <c:v>3804</c:v>
                </c:pt>
                <c:pt idx="1">
                  <c:v>3971</c:v>
                </c:pt>
                <c:pt idx="2">
                  <c:v>4230</c:v>
                </c:pt>
                <c:pt idx="3">
                  <c:v>4321</c:v>
                </c:pt>
                <c:pt idx="4">
                  <c:v>4336</c:v>
                </c:pt>
                <c:pt idx="5">
                  <c:v>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E7-4E6F-AC82-33EDF92F2700}"/>
            </c:ext>
          </c:extLst>
        </c:ser>
        <c:ser>
          <c:idx val="3"/>
          <c:order val="3"/>
          <c:tx>
            <c:strRef>
              <c:f>'Table 10.70'!$S$12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10.70'!$T$12:$Y$12</c:f>
              <c:numCache>
                <c:formatCode>#,##0</c:formatCode>
                <c:ptCount val="6"/>
                <c:pt idx="0">
                  <c:v>1110</c:v>
                </c:pt>
                <c:pt idx="1">
                  <c:v>1130</c:v>
                </c:pt>
                <c:pt idx="2">
                  <c:v>1131</c:v>
                </c:pt>
                <c:pt idx="3">
                  <c:v>1235</c:v>
                </c:pt>
                <c:pt idx="4">
                  <c:v>1417</c:v>
                </c:pt>
                <c:pt idx="5">
                  <c:v>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E7-4E6F-AC82-33EDF92F2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10.70'!$AA$15:$AA$33</c:f>
              <c:numCache>
                <c:formatCode>0.0%</c:formatCode>
                <c:ptCount val="19"/>
                <c:pt idx="0">
                  <c:v>0.10796110103840448</c:v>
                </c:pt>
                <c:pt idx="1">
                  <c:v>1.3845393110268667E-2</c:v>
                </c:pt>
                <c:pt idx="2">
                  <c:v>4.2689962089995058E-2</c:v>
                </c:pt>
                <c:pt idx="3">
                  <c:v>4.4503049283006425E-3</c:v>
                </c:pt>
                <c:pt idx="4">
                  <c:v>4.1371353222350422E-2</c:v>
                </c:pt>
                <c:pt idx="5">
                  <c:v>1.9284654689302787E-2</c:v>
                </c:pt>
                <c:pt idx="6">
                  <c:v>8.6368880830723582E-2</c:v>
                </c:pt>
                <c:pt idx="7">
                  <c:v>6.5271138948409427E-2</c:v>
                </c:pt>
                <c:pt idx="8">
                  <c:v>5.5051920224163504E-2</c:v>
                </c:pt>
                <c:pt idx="9">
                  <c:v>4.9447832536673813E-4</c:v>
                </c:pt>
                <c:pt idx="10">
                  <c:v>2.3899785726059008E-2</c:v>
                </c:pt>
                <c:pt idx="11">
                  <c:v>1.8625350255480469E-2</c:v>
                </c:pt>
                <c:pt idx="12">
                  <c:v>3.1481786715015656E-2</c:v>
                </c:pt>
                <c:pt idx="13">
                  <c:v>3.8239657161694411E-2</c:v>
                </c:pt>
                <c:pt idx="14">
                  <c:v>4.8458875885940333E-2</c:v>
                </c:pt>
                <c:pt idx="15">
                  <c:v>6.8897313334432178E-2</c:v>
                </c:pt>
                <c:pt idx="16">
                  <c:v>9.1148837975935385E-2</c:v>
                </c:pt>
                <c:pt idx="17">
                  <c:v>3.6261743860227461E-3</c:v>
                </c:pt>
                <c:pt idx="18">
                  <c:v>2.620735124443712E-2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C9-48B7-B2D3-3013C431E0C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C9-48B7-B2D3-3013C431E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10.70'!$Y$44:$Y$60</c:f>
              <c:numCache>
                <c:formatCode>#,##0</c:formatCode>
                <c:ptCount val="17"/>
                <c:pt idx="0">
                  <c:v>8</c:v>
                </c:pt>
                <c:pt idx="1">
                  <c:v>56</c:v>
                </c:pt>
                <c:pt idx="2">
                  <c:v>232</c:v>
                </c:pt>
                <c:pt idx="3">
                  <c:v>247</c:v>
                </c:pt>
                <c:pt idx="4">
                  <c:v>227</c:v>
                </c:pt>
                <c:pt idx="5">
                  <c:v>261</c:v>
                </c:pt>
                <c:pt idx="6">
                  <c:v>234</c:v>
                </c:pt>
                <c:pt idx="7">
                  <c:v>209</c:v>
                </c:pt>
                <c:pt idx="8">
                  <c:v>271</c:v>
                </c:pt>
                <c:pt idx="9">
                  <c:v>379</c:v>
                </c:pt>
                <c:pt idx="10">
                  <c:v>362</c:v>
                </c:pt>
                <c:pt idx="11">
                  <c:v>343</c:v>
                </c:pt>
                <c:pt idx="12">
                  <c:v>197</c:v>
                </c:pt>
                <c:pt idx="13">
                  <c:v>90</c:v>
                </c:pt>
                <c:pt idx="14">
                  <c:v>53</c:v>
                </c:pt>
                <c:pt idx="15">
                  <c:v>23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AF-48DD-BB47-E4ABD4FFA0AA}"/>
            </c:ext>
          </c:extLst>
        </c:ser>
        <c:ser>
          <c:idx val="1"/>
          <c:order val="1"/>
          <c:tx>
            <c:strRef>
              <c:f>'Table 10.70'!$S$62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10.70'!$Y$63:$Y$79</c:f>
              <c:numCache>
                <c:formatCode>#,##0</c:formatCode>
                <c:ptCount val="17"/>
                <c:pt idx="0">
                  <c:v>3</c:v>
                </c:pt>
                <c:pt idx="1">
                  <c:v>61</c:v>
                </c:pt>
                <c:pt idx="2">
                  <c:v>179</c:v>
                </c:pt>
                <c:pt idx="3">
                  <c:v>204</c:v>
                </c:pt>
                <c:pt idx="4">
                  <c:v>221</c:v>
                </c:pt>
                <c:pt idx="5">
                  <c:v>202</c:v>
                </c:pt>
                <c:pt idx="6">
                  <c:v>219</c:v>
                </c:pt>
                <c:pt idx="7">
                  <c:v>250</c:v>
                </c:pt>
                <c:pt idx="8">
                  <c:v>266</c:v>
                </c:pt>
                <c:pt idx="9">
                  <c:v>289</c:v>
                </c:pt>
                <c:pt idx="10">
                  <c:v>394</c:v>
                </c:pt>
                <c:pt idx="11">
                  <c:v>288</c:v>
                </c:pt>
                <c:pt idx="12">
                  <c:v>145</c:v>
                </c:pt>
                <c:pt idx="13">
                  <c:v>67</c:v>
                </c:pt>
                <c:pt idx="14">
                  <c:v>40</c:v>
                </c:pt>
                <c:pt idx="15">
                  <c:v>20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AF-48DD-BB47-E4ABD4FFA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10.70'!$Y$83:$Y$90</c:f>
              <c:numCache>
                <c:formatCode>#,##0</c:formatCode>
                <c:ptCount val="8"/>
                <c:pt idx="0">
                  <c:v>172</c:v>
                </c:pt>
                <c:pt idx="1">
                  <c:v>143</c:v>
                </c:pt>
                <c:pt idx="2">
                  <c:v>335</c:v>
                </c:pt>
                <c:pt idx="3">
                  <c:v>79</c:v>
                </c:pt>
                <c:pt idx="4">
                  <c:v>54</c:v>
                </c:pt>
                <c:pt idx="5">
                  <c:v>71</c:v>
                </c:pt>
                <c:pt idx="6">
                  <c:v>262</c:v>
                </c:pt>
                <c:pt idx="7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4-485D-A3E5-B2DEC545A425}"/>
            </c:ext>
          </c:extLst>
        </c:ser>
        <c:ser>
          <c:idx val="1"/>
          <c:order val="1"/>
          <c:tx>
            <c:strRef>
              <c:f>'Table 10.70'!$S$92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10.70'!$Y$93:$Y$100</c:f>
              <c:numCache>
                <c:formatCode>#,##0</c:formatCode>
                <c:ptCount val="8"/>
                <c:pt idx="0">
                  <c:v>105</c:v>
                </c:pt>
                <c:pt idx="1">
                  <c:v>300</c:v>
                </c:pt>
                <c:pt idx="2">
                  <c:v>47</c:v>
                </c:pt>
                <c:pt idx="3">
                  <c:v>329</c:v>
                </c:pt>
                <c:pt idx="4">
                  <c:v>253</c:v>
                </c:pt>
                <c:pt idx="5">
                  <c:v>227</c:v>
                </c:pt>
                <c:pt idx="6">
                  <c:v>25</c:v>
                </c:pt>
                <c:pt idx="7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4-485D-A3E5-B2DEC545A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10.1'!$AA$15:$AA$33</c:f>
              <c:numCache>
                <c:formatCode>0.0%</c:formatCode>
                <c:ptCount val="19"/>
                <c:pt idx="0">
                  <c:v>2.1317943584005652E-2</c:v>
                </c:pt>
                <c:pt idx="1">
                  <c:v>7.3022790177256934E-3</c:v>
                </c:pt>
                <c:pt idx="2">
                  <c:v>3.9102526352982746E-2</c:v>
                </c:pt>
                <c:pt idx="3">
                  <c:v>4.0633649372828458E-3</c:v>
                </c:pt>
                <c:pt idx="4">
                  <c:v>2.6912431541134207E-2</c:v>
                </c:pt>
                <c:pt idx="5">
                  <c:v>2.2790177256934222E-2</c:v>
                </c:pt>
                <c:pt idx="6">
                  <c:v>6.7192744832459808E-2</c:v>
                </c:pt>
                <c:pt idx="7">
                  <c:v>0.13638772746010247</c:v>
                </c:pt>
                <c:pt idx="8">
                  <c:v>1.5900123667628527E-2</c:v>
                </c:pt>
                <c:pt idx="9">
                  <c:v>1.8550144278899946E-2</c:v>
                </c:pt>
                <c:pt idx="10">
                  <c:v>3.1859136682174195E-2</c:v>
                </c:pt>
                <c:pt idx="11">
                  <c:v>1.7077910605971379E-2</c:v>
                </c:pt>
                <c:pt idx="12">
                  <c:v>9.4222955067428296E-2</c:v>
                </c:pt>
                <c:pt idx="13">
                  <c:v>7.985395441964549E-2</c:v>
                </c:pt>
                <c:pt idx="14">
                  <c:v>6.360049467051411E-2</c:v>
                </c:pt>
                <c:pt idx="15">
                  <c:v>9.8345209351628285E-2</c:v>
                </c:pt>
                <c:pt idx="16">
                  <c:v>0.12072316118014251</c:v>
                </c:pt>
                <c:pt idx="17">
                  <c:v>2.385018550144279E-2</c:v>
                </c:pt>
                <c:pt idx="18">
                  <c:v>2.6794652847299923E-2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A8-4582-8B4B-F91C7B968BC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A8-4582-8B4B-F91C7B968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10.7'!$T$8:$Y$8</c:f>
              <c:numCache>
                <c:formatCode>General</c:formatCode>
                <c:ptCount val="6"/>
                <c:pt idx="0">
                  <c:v>30352.98</c:v>
                </c:pt>
                <c:pt idx="1">
                  <c:v>26056</c:v>
                </c:pt>
                <c:pt idx="2">
                  <c:v>29265</c:v>
                </c:pt>
                <c:pt idx="3">
                  <c:v>30296</c:v>
                </c:pt>
                <c:pt idx="4">
                  <c:v>32322.21</c:v>
                </c:pt>
                <c:pt idx="5">
                  <c:v>33261.5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78-42FD-8E2D-3148F298C06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78-42FD-8E2D-3148F298C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10.70'!$T$8:$Y$8</c:f>
              <c:numCache>
                <c:formatCode>General</c:formatCode>
                <c:ptCount val="6"/>
                <c:pt idx="0">
                  <c:v>27174.48</c:v>
                </c:pt>
                <c:pt idx="1">
                  <c:v>27138</c:v>
                </c:pt>
                <c:pt idx="2">
                  <c:v>25514.47</c:v>
                </c:pt>
                <c:pt idx="3">
                  <c:v>26771</c:v>
                </c:pt>
                <c:pt idx="4">
                  <c:v>27980</c:v>
                </c:pt>
                <c:pt idx="5">
                  <c:v>28342.84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BF-450C-9227-166DB06868D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BF-450C-9227-166DB0686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10.8'!$U$4:$Y$4</c:f>
              <c:numCache>
                <c:formatCode>#,##0</c:formatCode>
                <c:ptCount val="5"/>
                <c:pt idx="0">
                  <c:v>6151</c:v>
                </c:pt>
                <c:pt idx="1">
                  <c:v>6126</c:v>
                </c:pt>
                <c:pt idx="2">
                  <c:v>6322</c:v>
                </c:pt>
                <c:pt idx="3">
                  <c:v>7341</c:v>
                </c:pt>
                <c:pt idx="4">
                  <c:v>7529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9-4893-9F6A-5E0C1F41156A}"/>
            </c:ext>
          </c:extLst>
        </c:ser>
        <c:ser>
          <c:idx val="1"/>
          <c:order val="1"/>
          <c:tx>
            <c:strRef>
              <c:f>'Table 10.8'!$S$7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10.8'!$U$7:$Y$7</c:f>
              <c:numCache>
                <c:formatCode>#,##0</c:formatCode>
                <c:ptCount val="5"/>
                <c:pt idx="0">
                  <c:v>4251</c:v>
                </c:pt>
                <c:pt idx="1">
                  <c:v>4291</c:v>
                </c:pt>
                <c:pt idx="2">
                  <c:v>4415</c:v>
                </c:pt>
                <c:pt idx="3">
                  <c:v>5054</c:v>
                </c:pt>
                <c:pt idx="4">
                  <c:v>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9-4893-9F6A-5E0C1F41156A}"/>
            </c:ext>
          </c:extLst>
        </c:ser>
        <c:ser>
          <c:idx val="2"/>
          <c:order val="2"/>
          <c:tx>
            <c:strRef>
              <c:f>'Table 10.8'!$S$11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10.8'!$U$11:$Y$11</c:f>
              <c:numCache>
                <c:formatCode>#,##0</c:formatCode>
                <c:ptCount val="5"/>
                <c:pt idx="0">
                  <c:v>5393</c:v>
                </c:pt>
                <c:pt idx="1">
                  <c:v>5391</c:v>
                </c:pt>
                <c:pt idx="2">
                  <c:v>5542</c:v>
                </c:pt>
                <c:pt idx="3">
                  <c:v>6244</c:v>
                </c:pt>
                <c:pt idx="4">
                  <c:v>6381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19-4893-9F6A-5E0C1F41156A}"/>
            </c:ext>
          </c:extLst>
        </c:ser>
        <c:ser>
          <c:idx val="3"/>
          <c:order val="3"/>
          <c:tx>
            <c:strRef>
              <c:f>'Table 10.8'!$S$12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10.8'!$U$12:$Y$12</c:f>
              <c:numCache>
                <c:formatCode>#,##0</c:formatCode>
                <c:ptCount val="5"/>
                <c:pt idx="0">
                  <c:v>756</c:v>
                </c:pt>
                <c:pt idx="1">
                  <c:v>736</c:v>
                </c:pt>
                <c:pt idx="2">
                  <c:v>777</c:v>
                </c:pt>
                <c:pt idx="3">
                  <c:v>1091</c:v>
                </c:pt>
                <c:pt idx="4">
                  <c:v>1148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19-4893-9F6A-5E0C1F411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10.8'!$AA$15:$AA$33</c:f>
              <c:numCache>
                <c:formatCode>0.0%</c:formatCode>
                <c:ptCount val="19"/>
                <c:pt idx="0">
                  <c:v>0.11568601407889494</c:v>
                </c:pt>
                <c:pt idx="1">
                  <c:v>4.2502324345862668E-3</c:v>
                </c:pt>
                <c:pt idx="2">
                  <c:v>0.11727985124186478</c:v>
                </c:pt>
                <c:pt idx="3">
                  <c:v>1.0359941559304024E-2</c:v>
                </c:pt>
                <c:pt idx="4">
                  <c:v>3.3204940895205204E-2</c:v>
                </c:pt>
                <c:pt idx="5">
                  <c:v>3.0947004914331253E-2</c:v>
                </c:pt>
                <c:pt idx="6">
                  <c:v>9.0450258998538979E-2</c:v>
                </c:pt>
                <c:pt idx="7">
                  <c:v>4.9010492761322882E-2</c:v>
                </c:pt>
                <c:pt idx="8">
                  <c:v>3.3072121131624388E-2</c:v>
                </c:pt>
                <c:pt idx="9">
                  <c:v>4.1174126710054456E-3</c:v>
                </c:pt>
                <c:pt idx="10">
                  <c:v>1.9790144773542302E-2</c:v>
                </c:pt>
                <c:pt idx="11">
                  <c:v>7.4379067605259662E-3</c:v>
                </c:pt>
                <c:pt idx="12">
                  <c:v>2.7892150351972372E-2</c:v>
                </c:pt>
                <c:pt idx="13">
                  <c:v>6.6144242263248776E-2</c:v>
                </c:pt>
                <c:pt idx="14">
                  <c:v>4.8744853234161244E-2</c:v>
                </c:pt>
                <c:pt idx="15">
                  <c:v>5.6581219285429675E-2</c:v>
                </c:pt>
                <c:pt idx="16">
                  <c:v>0.11103732235356621</c:v>
                </c:pt>
                <c:pt idx="17">
                  <c:v>4.383052198167087E-3</c:v>
                </c:pt>
                <c:pt idx="18">
                  <c:v>2.6298313189002522E-2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2C-4FF8-98B9-85A5D62C49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2C-4FF8-98B9-85A5D62C4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10.8'!$Y$44:$Y$60</c:f>
              <c:numCache>
                <c:formatCode>#,##0</c:formatCode>
                <c:ptCount val="17"/>
                <c:pt idx="0">
                  <c:v>9</c:v>
                </c:pt>
                <c:pt idx="1">
                  <c:v>58</c:v>
                </c:pt>
                <c:pt idx="2">
                  <c:v>273</c:v>
                </c:pt>
                <c:pt idx="3">
                  <c:v>315</c:v>
                </c:pt>
                <c:pt idx="4">
                  <c:v>506</c:v>
                </c:pt>
                <c:pt idx="5">
                  <c:v>358</c:v>
                </c:pt>
                <c:pt idx="6">
                  <c:v>346</c:v>
                </c:pt>
                <c:pt idx="7">
                  <c:v>352</c:v>
                </c:pt>
                <c:pt idx="8">
                  <c:v>386</c:v>
                </c:pt>
                <c:pt idx="9">
                  <c:v>346</c:v>
                </c:pt>
                <c:pt idx="10">
                  <c:v>346</c:v>
                </c:pt>
                <c:pt idx="11">
                  <c:v>346</c:v>
                </c:pt>
                <c:pt idx="12">
                  <c:v>163</c:v>
                </c:pt>
                <c:pt idx="13">
                  <c:v>70</c:v>
                </c:pt>
                <c:pt idx="14">
                  <c:v>27</c:v>
                </c:pt>
                <c:pt idx="15">
                  <c:v>12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95-4153-B338-487BA10EA32B}"/>
            </c:ext>
          </c:extLst>
        </c:ser>
        <c:ser>
          <c:idx val="1"/>
          <c:order val="1"/>
          <c:tx>
            <c:strRef>
              <c:f>'Table 10.8'!$S$62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10.8'!$Y$63:$Y$79</c:f>
              <c:numCache>
                <c:formatCode>#,##0</c:formatCode>
                <c:ptCount val="17"/>
                <c:pt idx="0">
                  <c:v>11</c:v>
                </c:pt>
                <c:pt idx="1">
                  <c:v>86</c:v>
                </c:pt>
                <c:pt idx="2">
                  <c:v>261</c:v>
                </c:pt>
                <c:pt idx="3">
                  <c:v>333</c:v>
                </c:pt>
                <c:pt idx="4">
                  <c:v>337</c:v>
                </c:pt>
                <c:pt idx="5">
                  <c:v>321</c:v>
                </c:pt>
                <c:pt idx="6">
                  <c:v>299</c:v>
                </c:pt>
                <c:pt idx="7">
                  <c:v>321</c:v>
                </c:pt>
                <c:pt idx="8">
                  <c:v>389</c:v>
                </c:pt>
                <c:pt idx="9">
                  <c:v>376</c:v>
                </c:pt>
                <c:pt idx="10">
                  <c:v>379</c:v>
                </c:pt>
                <c:pt idx="11">
                  <c:v>291</c:v>
                </c:pt>
                <c:pt idx="12">
                  <c:v>115</c:v>
                </c:pt>
                <c:pt idx="13">
                  <c:v>42</c:v>
                </c:pt>
                <c:pt idx="14">
                  <c:v>27</c:v>
                </c:pt>
                <c:pt idx="15">
                  <c:v>14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95-4153-B338-487BA10EA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10.8'!$Y$83:$Y$90</c:f>
              <c:numCache>
                <c:formatCode>#,##0</c:formatCode>
                <c:ptCount val="8"/>
                <c:pt idx="0">
                  <c:v>195</c:v>
                </c:pt>
                <c:pt idx="1">
                  <c:v>192</c:v>
                </c:pt>
                <c:pt idx="2">
                  <c:v>404</c:v>
                </c:pt>
                <c:pt idx="3">
                  <c:v>125</c:v>
                </c:pt>
                <c:pt idx="4">
                  <c:v>88</c:v>
                </c:pt>
                <c:pt idx="5">
                  <c:v>133</c:v>
                </c:pt>
                <c:pt idx="6">
                  <c:v>333</c:v>
                </c:pt>
                <c:pt idx="7">
                  <c:v>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75-4A20-812E-65471B470A2A}"/>
            </c:ext>
          </c:extLst>
        </c:ser>
        <c:ser>
          <c:idx val="1"/>
          <c:order val="1"/>
          <c:tx>
            <c:strRef>
              <c:f>'Table 10.8'!$S$92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10.8'!$Y$93:$Y$100</c:f>
              <c:numCache>
                <c:formatCode>#,##0</c:formatCode>
                <c:ptCount val="8"/>
                <c:pt idx="0">
                  <c:v>137</c:v>
                </c:pt>
                <c:pt idx="1">
                  <c:v>338</c:v>
                </c:pt>
                <c:pt idx="2">
                  <c:v>94</c:v>
                </c:pt>
                <c:pt idx="3">
                  <c:v>439</c:v>
                </c:pt>
                <c:pt idx="4">
                  <c:v>370</c:v>
                </c:pt>
                <c:pt idx="5">
                  <c:v>256</c:v>
                </c:pt>
                <c:pt idx="6">
                  <c:v>23</c:v>
                </c:pt>
                <c:pt idx="7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75-4A20-812E-65471B470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10.8'!$U$8:$Y$8</c:f>
              <c:numCache>
                <c:formatCode>General</c:formatCode>
                <c:ptCount val="5"/>
                <c:pt idx="0">
                  <c:v>32757.79</c:v>
                </c:pt>
                <c:pt idx="1">
                  <c:v>34576.5</c:v>
                </c:pt>
                <c:pt idx="2">
                  <c:v>35943.230000000003</c:v>
                </c:pt>
                <c:pt idx="3">
                  <c:v>36508.5</c:v>
                </c:pt>
                <c:pt idx="4">
                  <c:v>37630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D-4506-A2E7-DAB0E6554F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D-4506-A2E7-DAB0E6554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10.8'!$T$4:$Y$4</c:f>
              <c:numCache>
                <c:formatCode>#,##0</c:formatCode>
                <c:ptCount val="6"/>
                <c:pt idx="0">
                  <c:v>5875</c:v>
                </c:pt>
                <c:pt idx="1">
                  <c:v>6151</c:v>
                </c:pt>
                <c:pt idx="2">
                  <c:v>6126</c:v>
                </c:pt>
                <c:pt idx="3">
                  <c:v>6322</c:v>
                </c:pt>
                <c:pt idx="4">
                  <c:v>7341</c:v>
                </c:pt>
                <c:pt idx="5">
                  <c:v>7529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7D-429C-8AB5-F9BEAA515CC3}"/>
            </c:ext>
          </c:extLst>
        </c:ser>
        <c:ser>
          <c:idx val="1"/>
          <c:order val="1"/>
          <c:tx>
            <c:strRef>
              <c:f>'Table 10.8'!$S$7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10.8'!$T$7:$Y$7</c:f>
              <c:numCache>
                <c:formatCode>#,##0</c:formatCode>
                <c:ptCount val="6"/>
                <c:pt idx="0">
                  <c:v>4028</c:v>
                </c:pt>
                <c:pt idx="1">
                  <c:v>4251</c:v>
                </c:pt>
                <c:pt idx="2">
                  <c:v>4291</c:v>
                </c:pt>
                <c:pt idx="3">
                  <c:v>4415</c:v>
                </c:pt>
                <c:pt idx="4">
                  <c:v>5054</c:v>
                </c:pt>
                <c:pt idx="5">
                  <c:v>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7D-429C-8AB5-F9BEAA515CC3}"/>
            </c:ext>
          </c:extLst>
        </c:ser>
        <c:ser>
          <c:idx val="2"/>
          <c:order val="2"/>
          <c:tx>
            <c:strRef>
              <c:f>'Table 10.8'!$S$11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10.8'!$T$11:$Y$11</c:f>
              <c:numCache>
                <c:formatCode>#,##0</c:formatCode>
                <c:ptCount val="6"/>
                <c:pt idx="0">
                  <c:v>5165</c:v>
                </c:pt>
                <c:pt idx="1">
                  <c:v>5393</c:v>
                </c:pt>
                <c:pt idx="2">
                  <c:v>5391</c:v>
                </c:pt>
                <c:pt idx="3">
                  <c:v>5542</c:v>
                </c:pt>
                <c:pt idx="4">
                  <c:v>6244</c:v>
                </c:pt>
                <c:pt idx="5">
                  <c:v>6381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7D-429C-8AB5-F9BEAA515CC3}"/>
            </c:ext>
          </c:extLst>
        </c:ser>
        <c:ser>
          <c:idx val="3"/>
          <c:order val="3"/>
          <c:tx>
            <c:strRef>
              <c:f>'Table 10.8'!$S$12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10.8'!$T$12:$Y$12</c:f>
              <c:numCache>
                <c:formatCode>#,##0</c:formatCode>
                <c:ptCount val="6"/>
                <c:pt idx="0">
                  <c:v>712</c:v>
                </c:pt>
                <c:pt idx="1">
                  <c:v>756</c:v>
                </c:pt>
                <c:pt idx="2">
                  <c:v>736</c:v>
                </c:pt>
                <c:pt idx="3">
                  <c:v>777</c:v>
                </c:pt>
                <c:pt idx="4">
                  <c:v>1091</c:v>
                </c:pt>
                <c:pt idx="5">
                  <c:v>1148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7D-429C-8AB5-F9BEAA515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10.8'!$AA$15:$AA$33</c:f>
              <c:numCache>
                <c:formatCode>0.0%</c:formatCode>
                <c:ptCount val="19"/>
                <c:pt idx="0">
                  <c:v>0.11568601407889494</c:v>
                </c:pt>
                <c:pt idx="1">
                  <c:v>4.2502324345862668E-3</c:v>
                </c:pt>
                <c:pt idx="2">
                  <c:v>0.11727985124186478</c:v>
                </c:pt>
                <c:pt idx="3">
                  <c:v>1.0359941559304024E-2</c:v>
                </c:pt>
                <c:pt idx="4">
                  <c:v>3.3204940895205204E-2</c:v>
                </c:pt>
                <c:pt idx="5">
                  <c:v>3.0947004914331253E-2</c:v>
                </c:pt>
                <c:pt idx="6">
                  <c:v>9.0450258998538979E-2</c:v>
                </c:pt>
                <c:pt idx="7">
                  <c:v>4.9010492761322882E-2</c:v>
                </c:pt>
                <c:pt idx="8">
                  <c:v>3.3072121131624388E-2</c:v>
                </c:pt>
                <c:pt idx="9">
                  <c:v>4.1174126710054456E-3</c:v>
                </c:pt>
                <c:pt idx="10">
                  <c:v>1.9790144773542302E-2</c:v>
                </c:pt>
                <c:pt idx="11">
                  <c:v>7.4379067605259662E-3</c:v>
                </c:pt>
                <c:pt idx="12">
                  <c:v>2.7892150351972372E-2</c:v>
                </c:pt>
                <c:pt idx="13">
                  <c:v>6.6144242263248776E-2</c:v>
                </c:pt>
                <c:pt idx="14">
                  <c:v>4.8744853234161244E-2</c:v>
                </c:pt>
                <c:pt idx="15">
                  <c:v>5.6581219285429675E-2</c:v>
                </c:pt>
                <c:pt idx="16">
                  <c:v>0.11103732235356621</c:v>
                </c:pt>
                <c:pt idx="17">
                  <c:v>4.383052198167087E-3</c:v>
                </c:pt>
                <c:pt idx="18">
                  <c:v>2.6298313189002522E-2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C4-42C5-B999-EFBB4005E3E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C4-42C5-B999-EFBB4005E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10.8'!$Y$44:$Y$60</c:f>
              <c:numCache>
                <c:formatCode>#,##0</c:formatCode>
                <c:ptCount val="17"/>
                <c:pt idx="0">
                  <c:v>9</c:v>
                </c:pt>
                <c:pt idx="1">
                  <c:v>58</c:v>
                </c:pt>
                <c:pt idx="2">
                  <c:v>273</c:v>
                </c:pt>
                <c:pt idx="3">
                  <c:v>315</c:v>
                </c:pt>
                <c:pt idx="4">
                  <c:v>506</c:v>
                </c:pt>
                <c:pt idx="5">
                  <c:v>358</c:v>
                </c:pt>
                <c:pt idx="6">
                  <c:v>346</c:v>
                </c:pt>
                <c:pt idx="7">
                  <c:v>352</c:v>
                </c:pt>
                <c:pt idx="8">
                  <c:v>386</c:v>
                </c:pt>
                <c:pt idx="9">
                  <c:v>346</c:v>
                </c:pt>
                <c:pt idx="10">
                  <c:v>346</c:v>
                </c:pt>
                <c:pt idx="11">
                  <c:v>346</c:v>
                </c:pt>
                <c:pt idx="12">
                  <c:v>163</c:v>
                </c:pt>
                <c:pt idx="13">
                  <c:v>70</c:v>
                </c:pt>
                <c:pt idx="14">
                  <c:v>27</c:v>
                </c:pt>
                <c:pt idx="15">
                  <c:v>12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6A-4ADF-8AD4-55344BE166EA}"/>
            </c:ext>
          </c:extLst>
        </c:ser>
        <c:ser>
          <c:idx val="1"/>
          <c:order val="1"/>
          <c:tx>
            <c:strRef>
              <c:f>'Table 10.8'!$S$62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10.8'!$Y$63:$Y$79</c:f>
              <c:numCache>
                <c:formatCode>#,##0</c:formatCode>
                <c:ptCount val="17"/>
                <c:pt idx="0">
                  <c:v>11</c:v>
                </c:pt>
                <c:pt idx="1">
                  <c:v>86</c:v>
                </c:pt>
                <c:pt idx="2">
                  <c:v>261</c:v>
                </c:pt>
                <c:pt idx="3">
                  <c:v>333</c:v>
                </c:pt>
                <c:pt idx="4">
                  <c:v>337</c:v>
                </c:pt>
                <c:pt idx="5">
                  <c:v>321</c:v>
                </c:pt>
                <c:pt idx="6">
                  <c:v>299</c:v>
                </c:pt>
                <c:pt idx="7">
                  <c:v>321</c:v>
                </c:pt>
                <c:pt idx="8">
                  <c:v>389</c:v>
                </c:pt>
                <c:pt idx="9">
                  <c:v>376</c:v>
                </c:pt>
                <c:pt idx="10">
                  <c:v>379</c:v>
                </c:pt>
                <c:pt idx="11">
                  <c:v>291</c:v>
                </c:pt>
                <c:pt idx="12">
                  <c:v>115</c:v>
                </c:pt>
                <c:pt idx="13">
                  <c:v>42</c:v>
                </c:pt>
                <c:pt idx="14">
                  <c:v>27</c:v>
                </c:pt>
                <c:pt idx="15">
                  <c:v>14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6A-4ADF-8AD4-55344BE16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10.8'!$Y$83:$Y$90</c:f>
              <c:numCache>
                <c:formatCode>#,##0</c:formatCode>
                <c:ptCount val="8"/>
                <c:pt idx="0">
                  <c:v>195</c:v>
                </c:pt>
                <c:pt idx="1">
                  <c:v>192</c:v>
                </c:pt>
                <c:pt idx="2">
                  <c:v>404</c:v>
                </c:pt>
                <c:pt idx="3">
                  <c:v>125</c:v>
                </c:pt>
                <c:pt idx="4">
                  <c:v>88</c:v>
                </c:pt>
                <c:pt idx="5">
                  <c:v>133</c:v>
                </c:pt>
                <c:pt idx="6">
                  <c:v>333</c:v>
                </c:pt>
                <c:pt idx="7">
                  <c:v>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B5-4CBD-8303-69E632D7AA9F}"/>
            </c:ext>
          </c:extLst>
        </c:ser>
        <c:ser>
          <c:idx val="1"/>
          <c:order val="1"/>
          <c:tx>
            <c:strRef>
              <c:f>'Table 10.8'!$S$92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10.8'!$Y$93:$Y$100</c:f>
              <c:numCache>
                <c:formatCode>#,##0</c:formatCode>
                <c:ptCount val="8"/>
                <c:pt idx="0">
                  <c:v>137</c:v>
                </c:pt>
                <c:pt idx="1">
                  <c:v>338</c:v>
                </c:pt>
                <c:pt idx="2">
                  <c:v>94</c:v>
                </c:pt>
                <c:pt idx="3">
                  <c:v>439</c:v>
                </c:pt>
                <c:pt idx="4">
                  <c:v>370</c:v>
                </c:pt>
                <c:pt idx="5">
                  <c:v>256</c:v>
                </c:pt>
                <c:pt idx="6">
                  <c:v>23</c:v>
                </c:pt>
                <c:pt idx="7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B5-4CBD-8303-69E632D7A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10.1'!$Y$44:$Y$60</c:f>
              <c:numCache>
                <c:formatCode>#,##0</c:formatCode>
                <c:ptCount val="17"/>
                <c:pt idx="0">
                  <c:v>3</c:v>
                </c:pt>
                <c:pt idx="1">
                  <c:v>33</c:v>
                </c:pt>
                <c:pt idx="2">
                  <c:v>338</c:v>
                </c:pt>
                <c:pt idx="3">
                  <c:v>1022</c:v>
                </c:pt>
                <c:pt idx="4">
                  <c:v>1744</c:v>
                </c:pt>
                <c:pt idx="5">
                  <c:v>1390</c:v>
                </c:pt>
                <c:pt idx="6">
                  <c:v>934</c:v>
                </c:pt>
                <c:pt idx="7">
                  <c:v>620</c:v>
                </c:pt>
                <c:pt idx="8">
                  <c:v>581</c:v>
                </c:pt>
                <c:pt idx="9">
                  <c:v>525</c:v>
                </c:pt>
                <c:pt idx="10">
                  <c:v>539</c:v>
                </c:pt>
                <c:pt idx="11">
                  <c:v>445</c:v>
                </c:pt>
                <c:pt idx="12">
                  <c:v>353</c:v>
                </c:pt>
                <c:pt idx="13">
                  <c:v>208</c:v>
                </c:pt>
                <c:pt idx="14">
                  <c:v>77</c:v>
                </c:pt>
                <c:pt idx="15">
                  <c:v>26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4-4997-AFD4-77AA1DCC8F4D}"/>
            </c:ext>
          </c:extLst>
        </c:ser>
        <c:ser>
          <c:idx val="1"/>
          <c:order val="1"/>
          <c:tx>
            <c:strRef>
              <c:f>'Table 10.1'!$S$62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10.1'!$Y$63:$Y$79</c:f>
              <c:numCache>
                <c:formatCode>#,##0</c:formatCode>
                <c:ptCount val="17"/>
                <c:pt idx="0">
                  <c:v>6</c:v>
                </c:pt>
                <c:pt idx="1">
                  <c:v>40</c:v>
                </c:pt>
                <c:pt idx="2">
                  <c:v>457</c:v>
                </c:pt>
                <c:pt idx="3">
                  <c:v>1201</c:v>
                </c:pt>
                <c:pt idx="4">
                  <c:v>1668</c:v>
                </c:pt>
                <c:pt idx="5">
                  <c:v>1181</c:v>
                </c:pt>
                <c:pt idx="6">
                  <c:v>766</c:v>
                </c:pt>
                <c:pt idx="7">
                  <c:v>462</c:v>
                </c:pt>
                <c:pt idx="8">
                  <c:v>396</c:v>
                </c:pt>
                <c:pt idx="9">
                  <c:v>519</c:v>
                </c:pt>
                <c:pt idx="10">
                  <c:v>491</c:v>
                </c:pt>
                <c:pt idx="11">
                  <c:v>421</c:v>
                </c:pt>
                <c:pt idx="12">
                  <c:v>306</c:v>
                </c:pt>
                <c:pt idx="13">
                  <c:v>131</c:v>
                </c:pt>
                <c:pt idx="14">
                  <c:v>43</c:v>
                </c:pt>
                <c:pt idx="15">
                  <c:v>18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D4-4997-AFD4-77AA1DCC8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10.8'!$T$8:$Y$8</c:f>
              <c:numCache>
                <c:formatCode>General</c:formatCode>
                <c:ptCount val="6"/>
                <c:pt idx="0">
                  <c:v>30791</c:v>
                </c:pt>
                <c:pt idx="1">
                  <c:v>32757.79</c:v>
                </c:pt>
                <c:pt idx="2">
                  <c:v>34576.5</c:v>
                </c:pt>
                <c:pt idx="3">
                  <c:v>35943.230000000003</c:v>
                </c:pt>
                <c:pt idx="4">
                  <c:v>36508.5</c:v>
                </c:pt>
                <c:pt idx="5">
                  <c:v>37630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F8-4517-A73C-0F7F0E478CE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F8-4517-A73C-0F7F0E478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10.9'!$U$4:$Y$4</c:f>
              <c:numCache>
                <c:formatCode>#,##0</c:formatCode>
                <c:ptCount val="5"/>
                <c:pt idx="0">
                  <c:v>34309</c:v>
                </c:pt>
                <c:pt idx="1">
                  <c:v>34301</c:v>
                </c:pt>
                <c:pt idx="2">
                  <c:v>33480</c:v>
                </c:pt>
                <c:pt idx="3">
                  <c:v>33135</c:v>
                </c:pt>
                <c:pt idx="4">
                  <c:v>34055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8-4D23-A3EA-04AF7702438A}"/>
            </c:ext>
          </c:extLst>
        </c:ser>
        <c:ser>
          <c:idx val="1"/>
          <c:order val="1"/>
          <c:tx>
            <c:strRef>
              <c:f>'Table 10.9'!$S$7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10.9'!$U$7:$Y$7</c:f>
              <c:numCache>
                <c:formatCode>#,##0</c:formatCode>
                <c:ptCount val="5"/>
                <c:pt idx="0">
                  <c:v>24294</c:v>
                </c:pt>
                <c:pt idx="1">
                  <c:v>24394</c:v>
                </c:pt>
                <c:pt idx="2">
                  <c:v>24095</c:v>
                </c:pt>
                <c:pt idx="3">
                  <c:v>23946</c:v>
                </c:pt>
                <c:pt idx="4">
                  <c:v>24197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8-4D23-A3EA-04AF7702438A}"/>
            </c:ext>
          </c:extLst>
        </c:ser>
        <c:ser>
          <c:idx val="2"/>
          <c:order val="2"/>
          <c:tx>
            <c:strRef>
              <c:f>'Table 10.9'!$S$11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10.9'!$U$11:$Y$11</c:f>
              <c:numCache>
                <c:formatCode>#,##0</c:formatCode>
                <c:ptCount val="5"/>
                <c:pt idx="0">
                  <c:v>29612</c:v>
                </c:pt>
                <c:pt idx="1">
                  <c:v>29659</c:v>
                </c:pt>
                <c:pt idx="2">
                  <c:v>29067</c:v>
                </c:pt>
                <c:pt idx="3">
                  <c:v>28486</c:v>
                </c:pt>
                <c:pt idx="4">
                  <c:v>29244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18-4D23-A3EA-04AF7702438A}"/>
            </c:ext>
          </c:extLst>
        </c:ser>
        <c:ser>
          <c:idx val="3"/>
          <c:order val="3"/>
          <c:tx>
            <c:strRef>
              <c:f>'Table 10.9'!$S$12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10.9'!$U$12:$Y$12</c:f>
              <c:numCache>
                <c:formatCode>#,##0</c:formatCode>
                <c:ptCount val="5"/>
                <c:pt idx="0">
                  <c:v>4699</c:v>
                </c:pt>
                <c:pt idx="1">
                  <c:v>4640</c:v>
                </c:pt>
                <c:pt idx="2">
                  <c:v>4416</c:v>
                </c:pt>
                <c:pt idx="3">
                  <c:v>4648</c:v>
                </c:pt>
                <c:pt idx="4">
                  <c:v>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18-4D23-A3EA-04AF77024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10.9'!$AA$15:$AA$33</c:f>
              <c:numCache>
                <c:formatCode>0.0%</c:formatCode>
                <c:ptCount val="19"/>
                <c:pt idx="0">
                  <c:v>1.0659227719864925E-2</c:v>
                </c:pt>
                <c:pt idx="1">
                  <c:v>9.7489355454411977E-3</c:v>
                </c:pt>
                <c:pt idx="2">
                  <c:v>3.7762443106739096E-2</c:v>
                </c:pt>
                <c:pt idx="3">
                  <c:v>6.1664953751284684E-3</c:v>
                </c:pt>
                <c:pt idx="4">
                  <c:v>3.344589634414917E-2</c:v>
                </c:pt>
                <c:pt idx="5">
                  <c:v>3.0215827338129497E-2</c:v>
                </c:pt>
                <c:pt idx="6">
                  <c:v>7.5407429158713846E-2</c:v>
                </c:pt>
                <c:pt idx="7">
                  <c:v>7.0180590221700187E-2</c:v>
                </c:pt>
                <c:pt idx="8">
                  <c:v>1.7442372632506239E-2</c:v>
                </c:pt>
                <c:pt idx="9">
                  <c:v>1.4241667890177653E-2</c:v>
                </c:pt>
                <c:pt idx="10">
                  <c:v>4.0170312729408311E-2</c:v>
                </c:pt>
                <c:pt idx="11">
                  <c:v>2.1758919395096169E-2</c:v>
                </c:pt>
                <c:pt idx="12">
                  <c:v>0.10221700190867714</c:v>
                </c:pt>
                <c:pt idx="13">
                  <c:v>6.1576860960211421E-2</c:v>
                </c:pt>
                <c:pt idx="14">
                  <c:v>5.9844369402437231E-2</c:v>
                </c:pt>
                <c:pt idx="15">
                  <c:v>0.11211275877257378</c:v>
                </c:pt>
                <c:pt idx="16">
                  <c:v>0.15859638819556598</c:v>
                </c:pt>
                <c:pt idx="17">
                  <c:v>2.0231977683159593E-2</c:v>
                </c:pt>
                <c:pt idx="18">
                  <c:v>2.5282631038026721E-2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BD-41F2-ABBA-EAED63AECA2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BD-41F2-ABBA-EAED63AEC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10.9'!$Y$44:$Y$60</c:f>
              <c:numCache>
                <c:formatCode>#,##0</c:formatCode>
                <c:ptCount val="17"/>
                <c:pt idx="0">
                  <c:v>10</c:v>
                </c:pt>
                <c:pt idx="1">
                  <c:v>205</c:v>
                </c:pt>
                <c:pt idx="2">
                  <c:v>851</c:v>
                </c:pt>
                <c:pt idx="3">
                  <c:v>1499</c:v>
                </c:pt>
                <c:pt idx="4">
                  <c:v>1612</c:v>
                </c:pt>
                <c:pt idx="5">
                  <c:v>1382</c:v>
                </c:pt>
                <c:pt idx="6">
                  <c:v>1453</c:v>
                </c:pt>
                <c:pt idx="7">
                  <c:v>1596</c:v>
                </c:pt>
                <c:pt idx="8">
                  <c:v>1782</c:v>
                </c:pt>
                <c:pt idx="9">
                  <c:v>1628</c:v>
                </c:pt>
                <c:pt idx="10">
                  <c:v>1578</c:v>
                </c:pt>
                <c:pt idx="11">
                  <c:v>1233</c:v>
                </c:pt>
                <c:pt idx="12">
                  <c:v>886</c:v>
                </c:pt>
                <c:pt idx="13">
                  <c:v>598</c:v>
                </c:pt>
                <c:pt idx="14">
                  <c:v>233</c:v>
                </c:pt>
                <c:pt idx="15">
                  <c:v>82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08-4CAE-BE29-BD233512152D}"/>
            </c:ext>
          </c:extLst>
        </c:ser>
        <c:ser>
          <c:idx val="1"/>
          <c:order val="1"/>
          <c:tx>
            <c:strRef>
              <c:f>'Table 10.9'!$S$62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10.9'!$Y$63:$Y$79</c:f>
              <c:numCache>
                <c:formatCode>#,##0</c:formatCode>
                <c:ptCount val="17"/>
                <c:pt idx="0">
                  <c:v>13</c:v>
                </c:pt>
                <c:pt idx="1">
                  <c:v>358</c:v>
                </c:pt>
                <c:pt idx="2">
                  <c:v>1074</c:v>
                </c:pt>
                <c:pt idx="3">
                  <c:v>1672</c:v>
                </c:pt>
                <c:pt idx="4">
                  <c:v>1671</c:v>
                </c:pt>
                <c:pt idx="5">
                  <c:v>1401</c:v>
                </c:pt>
                <c:pt idx="6">
                  <c:v>1563</c:v>
                </c:pt>
                <c:pt idx="7">
                  <c:v>1701</c:v>
                </c:pt>
                <c:pt idx="8">
                  <c:v>1915</c:v>
                </c:pt>
                <c:pt idx="9">
                  <c:v>1777</c:v>
                </c:pt>
                <c:pt idx="10">
                  <c:v>1578</c:v>
                </c:pt>
                <c:pt idx="11">
                  <c:v>1248</c:v>
                </c:pt>
                <c:pt idx="12">
                  <c:v>698</c:v>
                </c:pt>
                <c:pt idx="13">
                  <c:v>349</c:v>
                </c:pt>
                <c:pt idx="14">
                  <c:v>152</c:v>
                </c:pt>
                <c:pt idx="15">
                  <c:v>91</c:v>
                </c:pt>
                <c:pt idx="16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08-4CAE-BE29-BD2335121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10.9'!$Y$83:$Y$90</c:f>
              <c:numCache>
                <c:formatCode>#,##0</c:formatCode>
                <c:ptCount val="8"/>
                <c:pt idx="0">
                  <c:v>1982</c:v>
                </c:pt>
                <c:pt idx="1">
                  <c:v>3553</c:v>
                </c:pt>
                <c:pt idx="2">
                  <c:v>801</c:v>
                </c:pt>
                <c:pt idx="3">
                  <c:v>659</c:v>
                </c:pt>
                <c:pt idx="4">
                  <c:v>776</c:v>
                </c:pt>
                <c:pt idx="5">
                  <c:v>642</c:v>
                </c:pt>
                <c:pt idx="6">
                  <c:v>253</c:v>
                </c:pt>
                <c:pt idx="7">
                  <c:v>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3-487F-A842-23490F43F9B0}"/>
            </c:ext>
          </c:extLst>
        </c:ser>
        <c:ser>
          <c:idx val="1"/>
          <c:order val="1"/>
          <c:tx>
            <c:strRef>
              <c:f>'Table 10.9'!$S$92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10.9'!$Y$93:$Y$100</c:f>
              <c:numCache>
                <c:formatCode>#,##0</c:formatCode>
                <c:ptCount val="8"/>
                <c:pt idx="0">
                  <c:v>1164</c:v>
                </c:pt>
                <c:pt idx="1">
                  <c:v>3887</c:v>
                </c:pt>
                <c:pt idx="2">
                  <c:v>259</c:v>
                </c:pt>
                <c:pt idx="3">
                  <c:v>1122</c:v>
                </c:pt>
                <c:pt idx="4">
                  <c:v>2177</c:v>
                </c:pt>
                <c:pt idx="5">
                  <c:v>956</c:v>
                </c:pt>
                <c:pt idx="6">
                  <c:v>23</c:v>
                </c:pt>
                <c:pt idx="7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3-487F-A842-23490F43F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10.9'!$U$8:$Y$8</c:f>
              <c:numCache>
                <c:formatCode>General</c:formatCode>
                <c:ptCount val="5"/>
                <c:pt idx="0">
                  <c:v>39414</c:v>
                </c:pt>
                <c:pt idx="1">
                  <c:v>39407.97</c:v>
                </c:pt>
                <c:pt idx="2">
                  <c:v>41809</c:v>
                </c:pt>
                <c:pt idx="3">
                  <c:v>43978</c:v>
                </c:pt>
                <c:pt idx="4">
                  <c:v>44025.79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5B-4B6F-B413-A017BAB73F6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5B-4B6F-B413-A017BAB73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10.9'!$T$4:$Y$4</c:f>
              <c:numCache>
                <c:formatCode>#,##0</c:formatCode>
                <c:ptCount val="6"/>
                <c:pt idx="0">
                  <c:v>34312</c:v>
                </c:pt>
                <c:pt idx="1">
                  <c:v>34309</c:v>
                </c:pt>
                <c:pt idx="2">
                  <c:v>34301</c:v>
                </c:pt>
                <c:pt idx="3">
                  <c:v>33480</c:v>
                </c:pt>
                <c:pt idx="4">
                  <c:v>33135</c:v>
                </c:pt>
                <c:pt idx="5">
                  <c:v>34055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4A-47B8-A5E3-4266F42F52B9}"/>
            </c:ext>
          </c:extLst>
        </c:ser>
        <c:ser>
          <c:idx val="1"/>
          <c:order val="1"/>
          <c:tx>
            <c:strRef>
              <c:f>'Table 10.9'!$S$7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10.9'!$T$7:$Y$7</c:f>
              <c:numCache>
                <c:formatCode>#,##0</c:formatCode>
                <c:ptCount val="6"/>
                <c:pt idx="0">
                  <c:v>24389</c:v>
                </c:pt>
                <c:pt idx="1">
                  <c:v>24294</c:v>
                </c:pt>
                <c:pt idx="2">
                  <c:v>24394</c:v>
                </c:pt>
                <c:pt idx="3">
                  <c:v>24095</c:v>
                </c:pt>
                <c:pt idx="4">
                  <c:v>23946</c:v>
                </c:pt>
                <c:pt idx="5">
                  <c:v>24197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4A-47B8-A5E3-4266F42F52B9}"/>
            </c:ext>
          </c:extLst>
        </c:ser>
        <c:ser>
          <c:idx val="2"/>
          <c:order val="2"/>
          <c:tx>
            <c:strRef>
              <c:f>'Table 10.9'!$S$11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10.9'!$T$11:$Y$11</c:f>
              <c:numCache>
                <c:formatCode>#,##0</c:formatCode>
                <c:ptCount val="6"/>
                <c:pt idx="0">
                  <c:v>29604</c:v>
                </c:pt>
                <c:pt idx="1">
                  <c:v>29612</c:v>
                </c:pt>
                <c:pt idx="2">
                  <c:v>29659</c:v>
                </c:pt>
                <c:pt idx="3">
                  <c:v>29067</c:v>
                </c:pt>
                <c:pt idx="4">
                  <c:v>28486</c:v>
                </c:pt>
                <c:pt idx="5">
                  <c:v>29244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4A-47B8-A5E3-4266F42F52B9}"/>
            </c:ext>
          </c:extLst>
        </c:ser>
        <c:ser>
          <c:idx val="3"/>
          <c:order val="3"/>
          <c:tx>
            <c:strRef>
              <c:f>'Table 10.9'!$S$12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10.9'!$T$12:$Y$12</c:f>
              <c:numCache>
                <c:formatCode>#,##0</c:formatCode>
                <c:ptCount val="6"/>
                <c:pt idx="0">
                  <c:v>4705</c:v>
                </c:pt>
                <c:pt idx="1">
                  <c:v>4699</c:v>
                </c:pt>
                <c:pt idx="2">
                  <c:v>4640</c:v>
                </c:pt>
                <c:pt idx="3">
                  <c:v>4416</c:v>
                </c:pt>
                <c:pt idx="4">
                  <c:v>4648</c:v>
                </c:pt>
                <c:pt idx="5">
                  <c:v>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4A-47B8-A5E3-4266F42F5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10.9'!$AA$15:$AA$33</c:f>
              <c:numCache>
                <c:formatCode>0.0%</c:formatCode>
                <c:ptCount val="19"/>
                <c:pt idx="0">
                  <c:v>1.0659227719864925E-2</c:v>
                </c:pt>
                <c:pt idx="1">
                  <c:v>9.7489355454411977E-3</c:v>
                </c:pt>
                <c:pt idx="2">
                  <c:v>3.7762443106739096E-2</c:v>
                </c:pt>
                <c:pt idx="3">
                  <c:v>6.1664953751284684E-3</c:v>
                </c:pt>
                <c:pt idx="4">
                  <c:v>3.344589634414917E-2</c:v>
                </c:pt>
                <c:pt idx="5">
                  <c:v>3.0215827338129497E-2</c:v>
                </c:pt>
                <c:pt idx="6">
                  <c:v>7.5407429158713846E-2</c:v>
                </c:pt>
                <c:pt idx="7">
                  <c:v>7.0180590221700187E-2</c:v>
                </c:pt>
                <c:pt idx="8">
                  <c:v>1.7442372632506239E-2</c:v>
                </c:pt>
                <c:pt idx="9">
                  <c:v>1.4241667890177653E-2</c:v>
                </c:pt>
                <c:pt idx="10">
                  <c:v>4.0170312729408311E-2</c:v>
                </c:pt>
                <c:pt idx="11">
                  <c:v>2.1758919395096169E-2</c:v>
                </c:pt>
                <c:pt idx="12">
                  <c:v>0.10221700190867714</c:v>
                </c:pt>
                <c:pt idx="13">
                  <c:v>6.1576860960211421E-2</c:v>
                </c:pt>
                <c:pt idx="14">
                  <c:v>5.9844369402437231E-2</c:v>
                </c:pt>
                <c:pt idx="15">
                  <c:v>0.11211275877257378</c:v>
                </c:pt>
                <c:pt idx="16">
                  <c:v>0.15859638819556598</c:v>
                </c:pt>
                <c:pt idx="17">
                  <c:v>2.0231977683159593E-2</c:v>
                </c:pt>
                <c:pt idx="18">
                  <c:v>2.5282631038026721E-2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9-4CFA-AEC5-719B50C4CB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9-4CFA-AEC5-719B50C4C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10.9'!$Y$44:$Y$60</c:f>
              <c:numCache>
                <c:formatCode>#,##0</c:formatCode>
                <c:ptCount val="17"/>
                <c:pt idx="0">
                  <c:v>10</c:v>
                </c:pt>
                <c:pt idx="1">
                  <c:v>205</c:v>
                </c:pt>
                <c:pt idx="2">
                  <c:v>851</c:v>
                </c:pt>
                <c:pt idx="3">
                  <c:v>1499</c:v>
                </c:pt>
                <c:pt idx="4">
                  <c:v>1612</c:v>
                </c:pt>
                <c:pt idx="5">
                  <c:v>1382</c:v>
                </c:pt>
                <c:pt idx="6">
                  <c:v>1453</c:v>
                </c:pt>
                <c:pt idx="7">
                  <c:v>1596</c:v>
                </c:pt>
                <c:pt idx="8">
                  <c:v>1782</c:v>
                </c:pt>
                <c:pt idx="9">
                  <c:v>1628</c:v>
                </c:pt>
                <c:pt idx="10">
                  <c:v>1578</c:v>
                </c:pt>
                <c:pt idx="11">
                  <c:v>1233</c:v>
                </c:pt>
                <c:pt idx="12">
                  <c:v>886</c:v>
                </c:pt>
                <c:pt idx="13">
                  <c:v>598</c:v>
                </c:pt>
                <c:pt idx="14">
                  <c:v>233</c:v>
                </c:pt>
                <c:pt idx="15">
                  <c:v>82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C-4062-9BBA-03574D82509D}"/>
            </c:ext>
          </c:extLst>
        </c:ser>
        <c:ser>
          <c:idx val="1"/>
          <c:order val="1"/>
          <c:tx>
            <c:strRef>
              <c:f>'Table 10.9'!$S$62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10.9'!$Y$63:$Y$79</c:f>
              <c:numCache>
                <c:formatCode>#,##0</c:formatCode>
                <c:ptCount val="17"/>
                <c:pt idx="0">
                  <c:v>13</c:v>
                </c:pt>
                <c:pt idx="1">
                  <c:v>358</c:v>
                </c:pt>
                <c:pt idx="2">
                  <c:v>1074</c:v>
                </c:pt>
                <c:pt idx="3">
                  <c:v>1672</c:v>
                </c:pt>
                <c:pt idx="4">
                  <c:v>1671</c:v>
                </c:pt>
                <c:pt idx="5">
                  <c:v>1401</c:v>
                </c:pt>
                <c:pt idx="6">
                  <c:v>1563</c:v>
                </c:pt>
                <c:pt idx="7">
                  <c:v>1701</c:v>
                </c:pt>
                <c:pt idx="8">
                  <c:v>1915</c:v>
                </c:pt>
                <c:pt idx="9">
                  <c:v>1777</c:v>
                </c:pt>
                <c:pt idx="10">
                  <c:v>1578</c:v>
                </c:pt>
                <c:pt idx="11">
                  <c:v>1248</c:v>
                </c:pt>
                <c:pt idx="12">
                  <c:v>698</c:v>
                </c:pt>
                <c:pt idx="13">
                  <c:v>349</c:v>
                </c:pt>
                <c:pt idx="14">
                  <c:v>152</c:v>
                </c:pt>
                <c:pt idx="15">
                  <c:v>91</c:v>
                </c:pt>
                <c:pt idx="16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FC-4062-9BBA-03574D825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10.9'!$Y$83:$Y$90</c:f>
              <c:numCache>
                <c:formatCode>#,##0</c:formatCode>
                <c:ptCount val="8"/>
                <c:pt idx="0">
                  <c:v>1982</c:v>
                </c:pt>
                <c:pt idx="1">
                  <c:v>3553</c:v>
                </c:pt>
                <c:pt idx="2">
                  <c:v>801</c:v>
                </c:pt>
                <c:pt idx="3">
                  <c:v>659</c:v>
                </c:pt>
                <c:pt idx="4">
                  <c:v>776</c:v>
                </c:pt>
                <c:pt idx="5">
                  <c:v>642</c:v>
                </c:pt>
                <c:pt idx="6">
                  <c:v>253</c:v>
                </c:pt>
                <c:pt idx="7">
                  <c:v>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33-48FD-9D33-80E889A2FA7F}"/>
            </c:ext>
          </c:extLst>
        </c:ser>
        <c:ser>
          <c:idx val="1"/>
          <c:order val="1"/>
          <c:tx>
            <c:strRef>
              <c:f>'Table 10.9'!$S$92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10.9'!$Y$93:$Y$100</c:f>
              <c:numCache>
                <c:formatCode>#,##0</c:formatCode>
                <c:ptCount val="8"/>
                <c:pt idx="0">
                  <c:v>1164</c:v>
                </c:pt>
                <c:pt idx="1">
                  <c:v>3887</c:v>
                </c:pt>
                <c:pt idx="2">
                  <c:v>259</c:v>
                </c:pt>
                <c:pt idx="3">
                  <c:v>1122</c:v>
                </c:pt>
                <c:pt idx="4">
                  <c:v>2177</c:v>
                </c:pt>
                <c:pt idx="5">
                  <c:v>956</c:v>
                </c:pt>
                <c:pt idx="6">
                  <c:v>23</c:v>
                </c:pt>
                <c:pt idx="7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33-48FD-9D33-80E889A2F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10.1'!$Y$83:$Y$90</c:f>
              <c:numCache>
                <c:formatCode>#,##0</c:formatCode>
                <c:ptCount val="8"/>
                <c:pt idx="0">
                  <c:v>800</c:v>
                </c:pt>
                <c:pt idx="1">
                  <c:v>1679</c:v>
                </c:pt>
                <c:pt idx="2">
                  <c:v>475</c:v>
                </c:pt>
                <c:pt idx="3">
                  <c:v>402</c:v>
                </c:pt>
                <c:pt idx="4">
                  <c:v>383</c:v>
                </c:pt>
                <c:pt idx="5">
                  <c:v>241</c:v>
                </c:pt>
                <c:pt idx="6">
                  <c:v>106</c:v>
                </c:pt>
                <c:pt idx="7">
                  <c:v>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C-4A92-8404-F721624CE6E3}"/>
            </c:ext>
          </c:extLst>
        </c:ser>
        <c:ser>
          <c:idx val="1"/>
          <c:order val="1"/>
          <c:tx>
            <c:strRef>
              <c:f>'Table 10.1'!$S$92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10.1'!$Y$93:$Y$100</c:f>
              <c:numCache>
                <c:formatCode>#,##0</c:formatCode>
                <c:ptCount val="8"/>
                <c:pt idx="0">
                  <c:v>513</c:v>
                </c:pt>
                <c:pt idx="1">
                  <c:v>1552</c:v>
                </c:pt>
                <c:pt idx="2">
                  <c:v>149</c:v>
                </c:pt>
                <c:pt idx="3">
                  <c:v>593</c:v>
                </c:pt>
                <c:pt idx="4">
                  <c:v>835</c:v>
                </c:pt>
                <c:pt idx="5">
                  <c:v>334</c:v>
                </c:pt>
                <c:pt idx="6">
                  <c:v>14</c:v>
                </c:pt>
                <c:pt idx="7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8C-4A92-8404-F721624CE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10.9'!$T$8:$Y$8</c:f>
              <c:numCache>
                <c:formatCode>General</c:formatCode>
                <c:ptCount val="6"/>
                <c:pt idx="0">
                  <c:v>37300</c:v>
                </c:pt>
                <c:pt idx="1">
                  <c:v>39414</c:v>
                </c:pt>
                <c:pt idx="2">
                  <c:v>39407.97</c:v>
                </c:pt>
                <c:pt idx="3">
                  <c:v>41809</c:v>
                </c:pt>
                <c:pt idx="4">
                  <c:v>43978</c:v>
                </c:pt>
                <c:pt idx="5">
                  <c:v>44025.79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62-4499-9FB0-817D941E460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36691.5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62-4499-9FB0-817D941E4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10.10'!$U$4:$Y$4</c:f>
              <c:numCache>
                <c:formatCode>#,##0</c:formatCode>
                <c:ptCount val="5"/>
                <c:pt idx="0">
                  <c:v>36266</c:v>
                </c:pt>
                <c:pt idx="1">
                  <c:v>36403</c:v>
                </c:pt>
                <c:pt idx="2">
                  <c:v>35670</c:v>
                </c:pt>
                <c:pt idx="3">
                  <c:v>35302</c:v>
                </c:pt>
                <c:pt idx="4">
                  <c:v>36524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F7-4CC3-85B9-912F51C1CEEE}"/>
            </c:ext>
          </c:extLst>
        </c:ser>
        <c:ser>
          <c:idx val="1"/>
          <c:order val="1"/>
          <c:tx>
            <c:strRef>
              <c:f>'Table 10.10'!$S$7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10.10'!$U$7:$Y$7</c:f>
              <c:numCache>
                <c:formatCode>#,##0</c:formatCode>
                <c:ptCount val="5"/>
                <c:pt idx="0">
                  <c:v>26580</c:v>
                </c:pt>
                <c:pt idx="1">
                  <c:v>26650</c:v>
                </c:pt>
                <c:pt idx="2">
                  <c:v>26436</c:v>
                </c:pt>
                <c:pt idx="3">
                  <c:v>26335</c:v>
                </c:pt>
                <c:pt idx="4">
                  <c:v>26669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F7-4CC3-85B9-912F51C1CEEE}"/>
            </c:ext>
          </c:extLst>
        </c:ser>
        <c:ser>
          <c:idx val="2"/>
          <c:order val="2"/>
          <c:tx>
            <c:strRef>
              <c:f>'Table 10.10'!$S$11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10.10'!$U$11:$Y$11</c:f>
              <c:numCache>
                <c:formatCode>#,##0</c:formatCode>
                <c:ptCount val="5"/>
                <c:pt idx="0">
                  <c:v>32208</c:v>
                </c:pt>
                <c:pt idx="1">
                  <c:v>32412</c:v>
                </c:pt>
                <c:pt idx="2">
                  <c:v>31744</c:v>
                </c:pt>
                <c:pt idx="3">
                  <c:v>31390</c:v>
                </c:pt>
                <c:pt idx="4">
                  <c:v>32499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F7-4CC3-85B9-912F51C1CEEE}"/>
            </c:ext>
          </c:extLst>
        </c:ser>
        <c:ser>
          <c:idx val="3"/>
          <c:order val="3"/>
          <c:tx>
            <c:strRef>
              <c:f>'Table 10.10'!$S$12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10.10'!$U$12:$Y$12</c:f>
              <c:numCache>
                <c:formatCode>#,##0</c:formatCode>
                <c:ptCount val="5"/>
                <c:pt idx="0">
                  <c:v>4059</c:v>
                </c:pt>
                <c:pt idx="1">
                  <c:v>3994</c:v>
                </c:pt>
                <c:pt idx="2">
                  <c:v>3929</c:v>
                </c:pt>
                <c:pt idx="3">
                  <c:v>3914</c:v>
                </c:pt>
                <c:pt idx="4">
                  <c:v>4025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F7-4CC3-85B9-912F51C1C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10.10'!$AA$15:$AA$33</c:f>
              <c:numCache>
                <c:formatCode>0.0%</c:formatCode>
                <c:ptCount val="19"/>
                <c:pt idx="0">
                  <c:v>5.3663344650093092E-3</c:v>
                </c:pt>
                <c:pt idx="1">
                  <c:v>4.0521301062315194E-3</c:v>
                </c:pt>
                <c:pt idx="2">
                  <c:v>5.174679662687548E-2</c:v>
                </c:pt>
                <c:pt idx="3">
                  <c:v>7.2007447158033075E-3</c:v>
                </c:pt>
                <c:pt idx="4">
                  <c:v>5.3307414302924107E-2</c:v>
                </c:pt>
                <c:pt idx="5">
                  <c:v>3.7098893877998029E-2</c:v>
                </c:pt>
                <c:pt idx="6">
                  <c:v>9.9852152009637499E-2</c:v>
                </c:pt>
                <c:pt idx="7">
                  <c:v>6.9351659183002956E-2</c:v>
                </c:pt>
                <c:pt idx="8">
                  <c:v>2.3600919943051146E-2</c:v>
                </c:pt>
                <c:pt idx="9">
                  <c:v>1.2402803635965392E-2</c:v>
                </c:pt>
                <c:pt idx="10">
                  <c:v>4.1479575073923997E-2</c:v>
                </c:pt>
                <c:pt idx="11">
                  <c:v>1.6673967801993209E-2</c:v>
                </c:pt>
                <c:pt idx="12">
                  <c:v>7.2363377505202053E-2</c:v>
                </c:pt>
                <c:pt idx="13">
                  <c:v>7.5566750629722929E-2</c:v>
                </c:pt>
                <c:pt idx="14">
                  <c:v>6.6586354178074694E-2</c:v>
                </c:pt>
                <c:pt idx="15">
                  <c:v>0.10283649107436206</c:v>
                </c:pt>
                <c:pt idx="16">
                  <c:v>0.12671120359215859</c:v>
                </c:pt>
                <c:pt idx="17">
                  <c:v>1.5660935275435332E-2</c:v>
                </c:pt>
                <c:pt idx="18">
                  <c:v>3.4141934070748003E-2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77-474A-9F8C-8D4812D848D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77-474A-9F8C-8D4812D84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10.10'!$Y$44:$Y$60</c:f>
              <c:numCache>
                <c:formatCode>#,##0</c:formatCode>
                <c:ptCount val="17"/>
                <c:pt idx="0">
                  <c:v>6</c:v>
                </c:pt>
                <c:pt idx="1">
                  <c:v>254</c:v>
                </c:pt>
                <c:pt idx="2">
                  <c:v>914</c:v>
                </c:pt>
                <c:pt idx="3">
                  <c:v>1687</c:v>
                </c:pt>
                <c:pt idx="4">
                  <c:v>2171</c:v>
                </c:pt>
                <c:pt idx="5">
                  <c:v>2207</c:v>
                </c:pt>
                <c:pt idx="6">
                  <c:v>2033</c:v>
                </c:pt>
                <c:pt idx="7">
                  <c:v>1855</c:v>
                </c:pt>
                <c:pt idx="8">
                  <c:v>1840</c:v>
                </c:pt>
                <c:pt idx="9">
                  <c:v>1700</c:v>
                </c:pt>
                <c:pt idx="10">
                  <c:v>1417</c:v>
                </c:pt>
                <c:pt idx="11">
                  <c:v>978</c:v>
                </c:pt>
                <c:pt idx="12">
                  <c:v>563</c:v>
                </c:pt>
                <c:pt idx="13">
                  <c:v>265</c:v>
                </c:pt>
                <c:pt idx="14">
                  <c:v>131</c:v>
                </c:pt>
                <c:pt idx="15">
                  <c:v>62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A2-4EBC-8D47-6AF3A3DDD549}"/>
            </c:ext>
          </c:extLst>
        </c:ser>
        <c:ser>
          <c:idx val="1"/>
          <c:order val="1"/>
          <c:tx>
            <c:strRef>
              <c:f>'Table 10.10'!$S$62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10.10'!$Y$63:$Y$79</c:f>
              <c:numCache>
                <c:formatCode>#,##0</c:formatCode>
                <c:ptCount val="17"/>
                <c:pt idx="0">
                  <c:v>11</c:v>
                </c:pt>
                <c:pt idx="1">
                  <c:v>346</c:v>
                </c:pt>
                <c:pt idx="2">
                  <c:v>1025</c:v>
                </c:pt>
                <c:pt idx="3">
                  <c:v>1887</c:v>
                </c:pt>
                <c:pt idx="4">
                  <c:v>2075</c:v>
                </c:pt>
                <c:pt idx="5">
                  <c:v>2097</c:v>
                </c:pt>
                <c:pt idx="6">
                  <c:v>1847</c:v>
                </c:pt>
                <c:pt idx="7">
                  <c:v>1758</c:v>
                </c:pt>
                <c:pt idx="8">
                  <c:v>2060</c:v>
                </c:pt>
                <c:pt idx="9">
                  <c:v>1783</c:v>
                </c:pt>
                <c:pt idx="10">
                  <c:v>1577</c:v>
                </c:pt>
                <c:pt idx="11">
                  <c:v>1019</c:v>
                </c:pt>
                <c:pt idx="12">
                  <c:v>510</c:v>
                </c:pt>
                <c:pt idx="13">
                  <c:v>213</c:v>
                </c:pt>
                <c:pt idx="14">
                  <c:v>104</c:v>
                </c:pt>
                <c:pt idx="15">
                  <c:v>46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A2-4EBC-8D47-6AF3A3DDD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10.10'!$Y$83:$Y$90</c:f>
              <c:numCache>
                <c:formatCode>#,##0</c:formatCode>
                <c:ptCount val="8"/>
                <c:pt idx="0">
                  <c:v>1569</c:v>
                </c:pt>
                <c:pt idx="1">
                  <c:v>2732</c:v>
                </c:pt>
                <c:pt idx="2">
                  <c:v>1762</c:v>
                </c:pt>
                <c:pt idx="3">
                  <c:v>824</c:v>
                </c:pt>
                <c:pt idx="4">
                  <c:v>910</c:v>
                </c:pt>
                <c:pt idx="5">
                  <c:v>872</c:v>
                </c:pt>
                <c:pt idx="6">
                  <c:v>680</c:v>
                </c:pt>
                <c:pt idx="7">
                  <c:v>1154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B-45A9-9250-ECFB618EBC9A}"/>
            </c:ext>
          </c:extLst>
        </c:ser>
        <c:ser>
          <c:idx val="1"/>
          <c:order val="1"/>
          <c:tx>
            <c:strRef>
              <c:f>'Table 10.10'!$S$92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10.10'!$Y$93:$Y$100</c:f>
              <c:numCache>
                <c:formatCode>#,##0</c:formatCode>
                <c:ptCount val="8"/>
                <c:pt idx="0">
                  <c:v>1057</c:v>
                </c:pt>
                <c:pt idx="1">
                  <c:v>3279</c:v>
                </c:pt>
                <c:pt idx="2">
                  <c:v>412</c:v>
                </c:pt>
                <c:pt idx="3">
                  <c:v>1718</c:v>
                </c:pt>
                <c:pt idx="4">
                  <c:v>2617</c:v>
                </c:pt>
                <c:pt idx="5">
                  <c:v>1372</c:v>
                </c:pt>
                <c:pt idx="6">
                  <c:v>50</c:v>
                </c:pt>
                <c:pt idx="7">
                  <c:v>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B-45A9-9250-ECFB618EB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10.10'!$U$8:$Y$8</c:f>
              <c:numCache>
                <c:formatCode>General</c:formatCode>
                <c:ptCount val="5"/>
                <c:pt idx="0">
                  <c:v>38251</c:v>
                </c:pt>
                <c:pt idx="1">
                  <c:v>38355</c:v>
                </c:pt>
                <c:pt idx="2">
                  <c:v>40502</c:v>
                </c:pt>
                <c:pt idx="3">
                  <c:v>41341.07</c:v>
                </c:pt>
                <c:pt idx="4">
                  <c:v>42095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59-4923-8D6B-09663DF6DCC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59-4923-8D6B-09663DF6D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10.10'!$T$4:$Y$4</c:f>
              <c:numCache>
                <c:formatCode>#,##0</c:formatCode>
                <c:ptCount val="6"/>
                <c:pt idx="0">
                  <c:v>36010</c:v>
                </c:pt>
                <c:pt idx="1">
                  <c:v>36266</c:v>
                </c:pt>
                <c:pt idx="2">
                  <c:v>36403</c:v>
                </c:pt>
                <c:pt idx="3">
                  <c:v>35670</c:v>
                </c:pt>
                <c:pt idx="4">
                  <c:v>35302</c:v>
                </c:pt>
                <c:pt idx="5">
                  <c:v>36524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97-498C-9187-D50EE12263A2}"/>
            </c:ext>
          </c:extLst>
        </c:ser>
        <c:ser>
          <c:idx val="1"/>
          <c:order val="1"/>
          <c:tx>
            <c:strRef>
              <c:f>'Table 10.10'!$S$7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10.10'!$T$7:$Y$7</c:f>
              <c:numCache>
                <c:formatCode>#,##0</c:formatCode>
                <c:ptCount val="6"/>
                <c:pt idx="0">
                  <c:v>26373</c:v>
                </c:pt>
                <c:pt idx="1">
                  <c:v>26580</c:v>
                </c:pt>
                <c:pt idx="2">
                  <c:v>26650</c:v>
                </c:pt>
                <c:pt idx="3">
                  <c:v>26436</c:v>
                </c:pt>
                <c:pt idx="4">
                  <c:v>26335</c:v>
                </c:pt>
                <c:pt idx="5">
                  <c:v>26669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97-498C-9187-D50EE12263A2}"/>
            </c:ext>
          </c:extLst>
        </c:ser>
        <c:ser>
          <c:idx val="2"/>
          <c:order val="2"/>
          <c:tx>
            <c:strRef>
              <c:f>'Table 10.10'!$S$11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10.10'!$T$11:$Y$11</c:f>
              <c:numCache>
                <c:formatCode>#,##0</c:formatCode>
                <c:ptCount val="6"/>
                <c:pt idx="0">
                  <c:v>31885</c:v>
                </c:pt>
                <c:pt idx="1">
                  <c:v>32208</c:v>
                </c:pt>
                <c:pt idx="2">
                  <c:v>32412</c:v>
                </c:pt>
                <c:pt idx="3">
                  <c:v>31744</c:v>
                </c:pt>
                <c:pt idx="4">
                  <c:v>31390</c:v>
                </c:pt>
                <c:pt idx="5">
                  <c:v>32499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97-498C-9187-D50EE12263A2}"/>
            </c:ext>
          </c:extLst>
        </c:ser>
        <c:ser>
          <c:idx val="3"/>
          <c:order val="3"/>
          <c:tx>
            <c:strRef>
              <c:f>'Table 10.10'!$S$12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10.10'!$T$12:$Y$12</c:f>
              <c:numCache>
                <c:formatCode>#,##0</c:formatCode>
                <c:ptCount val="6"/>
                <c:pt idx="0">
                  <c:v>4125</c:v>
                </c:pt>
                <c:pt idx="1">
                  <c:v>4059</c:v>
                </c:pt>
                <c:pt idx="2">
                  <c:v>3994</c:v>
                </c:pt>
                <c:pt idx="3">
                  <c:v>3929</c:v>
                </c:pt>
                <c:pt idx="4">
                  <c:v>3914</c:v>
                </c:pt>
                <c:pt idx="5">
                  <c:v>4025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97-498C-9187-D50EE1226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10.10'!$AA$15:$AA$33</c:f>
              <c:numCache>
                <c:formatCode>0.0%</c:formatCode>
                <c:ptCount val="19"/>
                <c:pt idx="0">
                  <c:v>5.3663344650093092E-3</c:v>
                </c:pt>
                <c:pt idx="1">
                  <c:v>4.0521301062315194E-3</c:v>
                </c:pt>
                <c:pt idx="2">
                  <c:v>5.174679662687548E-2</c:v>
                </c:pt>
                <c:pt idx="3">
                  <c:v>7.2007447158033075E-3</c:v>
                </c:pt>
                <c:pt idx="4">
                  <c:v>5.3307414302924107E-2</c:v>
                </c:pt>
                <c:pt idx="5">
                  <c:v>3.7098893877998029E-2</c:v>
                </c:pt>
                <c:pt idx="6">
                  <c:v>9.9852152009637499E-2</c:v>
                </c:pt>
                <c:pt idx="7">
                  <c:v>6.9351659183002956E-2</c:v>
                </c:pt>
                <c:pt idx="8">
                  <c:v>2.3600919943051146E-2</c:v>
                </c:pt>
                <c:pt idx="9">
                  <c:v>1.2402803635965392E-2</c:v>
                </c:pt>
                <c:pt idx="10">
                  <c:v>4.1479575073923997E-2</c:v>
                </c:pt>
                <c:pt idx="11">
                  <c:v>1.6673967801993209E-2</c:v>
                </c:pt>
                <c:pt idx="12">
                  <c:v>7.2363377505202053E-2</c:v>
                </c:pt>
                <c:pt idx="13">
                  <c:v>7.5566750629722929E-2</c:v>
                </c:pt>
                <c:pt idx="14">
                  <c:v>6.6586354178074694E-2</c:v>
                </c:pt>
                <c:pt idx="15">
                  <c:v>0.10283649107436206</c:v>
                </c:pt>
                <c:pt idx="16">
                  <c:v>0.12671120359215859</c:v>
                </c:pt>
                <c:pt idx="17">
                  <c:v>1.5660935275435332E-2</c:v>
                </c:pt>
                <c:pt idx="18">
                  <c:v>3.4141934070748003E-2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2-4ECD-A112-C8A467CA00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3.3444963815818539E-2</c:v>
                </c:pt>
                <c:pt idx="1">
                  <c:v>7.8192212749652375E-3</c:v>
                </c:pt>
                <c:pt idx="2">
                  <c:v>6.6844943412261895E-2</c:v>
                </c:pt>
                <c:pt idx="3">
                  <c:v>7.4537244925418572E-3</c:v>
                </c:pt>
                <c:pt idx="4">
                  <c:v>5.6426276889116306E-2</c:v>
                </c:pt>
                <c:pt idx="5">
                  <c:v>3.3772705985552036E-2</c:v>
                </c:pt>
                <c:pt idx="6">
                  <c:v>9.3495683523164064E-2</c:v>
                </c:pt>
                <c:pt idx="7">
                  <c:v>6.9674129495108372E-2</c:v>
                </c:pt>
                <c:pt idx="8">
                  <c:v>3.399120076537436E-2</c:v>
                </c:pt>
                <c:pt idx="9">
                  <c:v>1.0229893459696148E-2</c:v>
                </c:pt>
                <c:pt idx="10">
                  <c:v>3.1603823979962746E-2</c:v>
                </c:pt>
                <c:pt idx="11">
                  <c:v>1.4651199592571499E-2</c:v>
                </c:pt>
                <c:pt idx="12">
                  <c:v>5.3589057909952838E-2</c:v>
                </c:pt>
                <c:pt idx="13">
                  <c:v>8.0856724458000406E-2</c:v>
                </c:pt>
                <c:pt idx="14">
                  <c:v>6.2631689293996776E-2</c:v>
                </c:pt>
                <c:pt idx="15">
                  <c:v>8.2638420861110423E-2</c:v>
                </c:pt>
                <c:pt idx="16">
                  <c:v>0.1217610357937827</c:v>
                </c:pt>
                <c:pt idx="17">
                  <c:v>1.5806330082955719E-2</c:v>
                </c:pt>
                <c:pt idx="18">
                  <c:v>3.2227176734161742E-2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2-4ECD-A112-C8A467CA0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10.10'!$Y$44:$Y$60</c:f>
              <c:numCache>
                <c:formatCode>#,##0</c:formatCode>
                <c:ptCount val="17"/>
                <c:pt idx="0">
                  <c:v>6</c:v>
                </c:pt>
                <c:pt idx="1">
                  <c:v>254</c:v>
                </c:pt>
                <c:pt idx="2">
                  <c:v>914</c:v>
                </c:pt>
                <c:pt idx="3">
                  <c:v>1687</c:v>
                </c:pt>
                <c:pt idx="4">
                  <c:v>2171</c:v>
                </c:pt>
                <c:pt idx="5">
                  <c:v>2207</c:v>
                </c:pt>
                <c:pt idx="6">
                  <c:v>2033</c:v>
                </c:pt>
                <c:pt idx="7">
                  <c:v>1855</c:v>
                </c:pt>
                <c:pt idx="8">
                  <c:v>1840</c:v>
                </c:pt>
                <c:pt idx="9">
                  <c:v>1700</c:v>
                </c:pt>
                <c:pt idx="10">
                  <c:v>1417</c:v>
                </c:pt>
                <c:pt idx="11">
                  <c:v>978</c:v>
                </c:pt>
                <c:pt idx="12">
                  <c:v>563</c:v>
                </c:pt>
                <c:pt idx="13">
                  <c:v>265</c:v>
                </c:pt>
                <c:pt idx="14">
                  <c:v>131</c:v>
                </c:pt>
                <c:pt idx="15">
                  <c:v>62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1E-461E-BD3E-8D7AC2CCFE8E}"/>
            </c:ext>
          </c:extLst>
        </c:ser>
        <c:ser>
          <c:idx val="1"/>
          <c:order val="1"/>
          <c:tx>
            <c:strRef>
              <c:f>'Table 10.10'!$S$62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10.10'!$Y$63:$Y$79</c:f>
              <c:numCache>
                <c:formatCode>#,##0</c:formatCode>
                <c:ptCount val="17"/>
                <c:pt idx="0">
                  <c:v>11</c:v>
                </c:pt>
                <c:pt idx="1">
                  <c:v>346</c:v>
                </c:pt>
                <c:pt idx="2">
                  <c:v>1025</c:v>
                </c:pt>
                <c:pt idx="3">
                  <c:v>1887</c:v>
                </c:pt>
                <c:pt idx="4">
                  <c:v>2075</c:v>
                </c:pt>
                <c:pt idx="5">
                  <c:v>2097</c:v>
                </c:pt>
                <c:pt idx="6">
                  <c:v>1847</c:v>
                </c:pt>
                <c:pt idx="7">
                  <c:v>1758</c:v>
                </c:pt>
                <c:pt idx="8">
                  <c:v>2060</c:v>
                </c:pt>
                <c:pt idx="9">
                  <c:v>1783</c:v>
                </c:pt>
                <c:pt idx="10">
                  <c:v>1577</c:v>
                </c:pt>
                <c:pt idx="11">
                  <c:v>1019</c:v>
                </c:pt>
                <c:pt idx="12">
                  <c:v>510</c:v>
                </c:pt>
                <c:pt idx="13">
                  <c:v>213</c:v>
                </c:pt>
                <c:pt idx="14">
                  <c:v>104</c:v>
                </c:pt>
                <c:pt idx="15">
                  <c:v>46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1E-461E-BD3E-8D7AC2CCF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10.10'!$Y$83:$Y$90</c:f>
              <c:numCache>
                <c:formatCode>#,##0</c:formatCode>
                <c:ptCount val="8"/>
                <c:pt idx="0">
                  <c:v>1569</c:v>
                </c:pt>
                <c:pt idx="1">
                  <c:v>2732</c:v>
                </c:pt>
                <c:pt idx="2">
                  <c:v>1762</c:v>
                </c:pt>
                <c:pt idx="3">
                  <c:v>824</c:v>
                </c:pt>
                <c:pt idx="4">
                  <c:v>910</c:v>
                </c:pt>
                <c:pt idx="5">
                  <c:v>872</c:v>
                </c:pt>
                <c:pt idx="6">
                  <c:v>680</c:v>
                </c:pt>
                <c:pt idx="7">
                  <c:v>1154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2F-4C52-BE1F-FAB4FB18C060}"/>
            </c:ext>
          </c:extLst>
        </c:ser>
        <c:ser>
          <c:idx val="1"/>
          <c:order val="1"/>
          <c:tx>
            <c:strRef>
              <c:f>'Table 10.10'!$S$92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10.10'!$Y$93:$Y$100</c:f>
              <c:numCache>
                <c:formatCode>#,##0</c:formatCode>
                <c:ptCount val="8"/>
                <c:pt idx="0">
                  <c:v>1057</c:v>
                </c:pt>
                <c:pt idx="1">
                  <c:v>3279</c:v>
                </c:pt>
                <c:pt idx="2">
                  <c:v>412</c:v>
                </c:pt>
                <c:pt idx="3">
                  <c:v>1718</c:v>
                </c:pt>
                <c:pt idx="4">
                  <c:v>2617</c:v>
                </c:pt>
                <c:pt idx="5">
                  <c:v>1372</c:v>
                </c:pt>
                <c:pt idx="6">
                  <c:v>50</c:v>
                </c:pt>
                <c:pt idx="7">
                  <c:v>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2F-4C52-BE1F-FAB4FB18C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3.xml"/><Relationship Id="rId7" Type="http://schemas.openxmlformats.org/officeDocument/2006/relationships/chart" Target="../charts/chart46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image" Target="../media/image1.png"/><Relationship Id="rId11" Type="http://schemas.openxmlformats.org/officeDocument/2006/relationships/chart" Target="../charts/chart50.xml"/><Relationship Id="rId5" Type="http://schemas.openxmlformats.org/officeDocument/2006/relationships/chart" Target="../charts/chart45.xml"/><Relationship Id="rId10" Type="http://schemas.openxmlformats.org/officeDocument/2006/relationships/chart" Target="../charts/chart49.xml"/><Relationship Id="rId4" Type="http://schemas.openxmlformats.org/officeDocument/2006/relationships/chart" Target="../charts/chart44.xml"/><Relationship Id="rId9" Type="http://schemas.openxmlformats.org/officeDocument/2006/relationships/chart" Target="../charts/chart48.xml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7.xml"/><Relationship Id="rId3" Type="http://schemas.openxmlformats.org/officeDocument/2006/relationships/chart" Target="../charts/chart493.xml"/><Relationship Id="rId7" Type="http://schemas.openxmlformats.org/officeDocument/2006/relationships/chart" Target="../charts/chart496.xml"/><Relationship Id="rId2" Type="http://schemas.openxmlformats.org/officeDocument/2006/relationships/chart" Target="../charts/chart492.xml"/><Relationship Id="rId1" Type="http://schemas.openxmlformats.org/officeDocument/2006/relationships/chart" Target="../charts/chart491.xml"/><Relationship Id="rId6" Type="http://schemas.openxmlformats.org/officeDocument/2006/relationships/image" Target="../media/image1.png"/><Relationship Id="rId11" Type="http://schemas.openxmlformats.org/officeDocument/2006/relationships/chart" Target="../charts/chart500.xml"/><Relationship Id="rId5" Type="http://schemas.openxmlformats.org/officeDocument/2006/relationships/chart" Target="../charts/chart495.xml"/><Relationship Id="rId10" Type="http://schemas.openxmlformats.org/officeDocument/2006/relationships/chart" Target="../charts/chart499.xml"/><Relationship Id="rId4" Type="http://schemas.openxmlformats.org/officeDocument/2006/relationships/chart" Target="../charts/chart494.xml"/><Relationship Id="rId9" Type="http://schemas.openxmlformats.org/officeDocument/2006/relationships/chart" Target="../charts/chart498.xml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7.xml"/><Relationship Id="rId3" Type="http://schemas.openxmlformats.org/officeDocument/2006/relationships/chart" Target="../charts/chart503.xml"/><Relationship Id="rId7" Type="http://schemas.openxmlformats.org/officeDocument/2006/relationships/chart" Target="../charts/chart506.xml"/><Relationship Id="rId2" Type="http://schemas.openxmlformats.org/officeDocument/2006/relationships/chart" Target="../charts/chart502.xml"/><Relationship Id="rId1" Type="http://schemas.openxmlformats.org/officeDocument/2006/relationships/chart" Target="../charts/chart501.xml"/><Relationship Id="rId6" Type="http://schemas.openxmlformats.org/officeDocument/2006/relationships/image" Target="../media/image1.png"/><Relationship Id="rId11" Type="http://schemas.openxmlformats.org/officeDocument/2006/relationships/chart" Target="../charts/chart510.xml"/><Relationship Id="rId5" Type="http://schemas.openxmlformats.org/officeDocument/2006/relationships/chart" Target="../charts/chart505.xml"/><Relationship Id="rId10" Type="http://schemas.openxmlformats.org/officeDocument/2006/relationships/chart" Target="../charts/chart509.xml"/><Relationship Id="rId4" Type="http://schemas.openxmlformats.org/officeDocument/2006/relationships/chart" Target="../charts/chart504.xml"/><Relationship Id="rId9" Type="http://schemas.openxmlformats.org/officeDocument/2006/relationships/chart" Target="../charts/chart508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7.xml"/><Relationship Id="rId3" Type="http://schemas.openxmlformats.org/officeDocument/2006/relationships/chart" Target="../charts/chart513.xml"/><Relationship Id="rId7" Type="http://schemas.openxmlformats.org/officeDocument/2006/relationships/chart" Target="../charts/chart516.xml"/><Relationship Id="rId2" Type="http://schemas.openxmlformats.org/officeDocument/2006/relationships/chart" Target="../charts/chart512.xml"/><Relationship Id="rId1" Type="http://schemas.openxmlformats.org/officeDocument/2006/relationships/chart" Target="../charts/chart511.xml"/><Relationship Id="rId6" Type="http://schemas.openxmlformats.org/officeDocument/2006/relationships/image" Target="../media/image1.png"/><Relationship Id="rId11" Type="http://schemas.openxmlformats.org/officeDocument/2006/relationships/chart" Target="../charts/chart520.xml"/><Relationship Id="rId5" Type="http://schemas.openxmlformats.org/officeDocument/2006/relationships/chart" Target="../charts/chart515.xml"/><Relationship Id="rId10" Type="http://schemas.openxmlformats.org/officeDocument/2006/relationships/chart" Target="../charts/chart519.xml"/><Relationship Id="rId4" Type="http://schemas.openxmlformats.org/officeDocument/2006/relationships/chart" Target="../charts/chart514.xml"/><Relationship Id="rId9" Type="http://schemas.openxmlformats.org/officeDocument/2006/relationships/chart" Target="../charts/chart518.xml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7.xml"/><Relationship Id="rId3" Type="http://schemas.openxmlformats.org/officeDocument/2006/relationships/chart" Target="../charts/chart523.xml"/><Relationship Id="rId7" Type="http://schemas.openxmlformats.org/officeDocument/2006/relationships/chart" Target="../charts/chart526.xml"/><Relationship Id="rId2" Type="http://schemas.openxmlformats.org/officeDocument/2006/relationships/chart" Target="../charts/chart522.xml"/><Relationship Id="rId1" Type="http://schemas.openxmlformats.org/officeDocument/2006/relationships/chart" Target="../charts/chart521.xml"/><Relationship Id="rId6" Type="http://schemas.openxmlformats.org/officeDocument/2006/relationships/image" Target="../media/image1.png"/><Relationship Id="rId11" Type="http://schemas.openxmlformats.org/officeDocument/2006/relationships/chart" Target="../charts/chart530.xml"/><Relationship Id="rId5" Type="http://schemas.openxmlformats.org/officeDocument/2006/relationships/chart" Target="../charts/chart525.xml"/><Relationship Id="rId10" Type="http://schemas.openxmlformats.org/officeDocument/2006/relationships/chart" Target="../charts/chart529.xml"/><Relationship Id="rId4" Type="http://schemas.openxmlformats.org/officeDocument/2006/relationships/chart" Target="../charts/chart524.xml"/><Relationship Id="rId9" Type="http://schemas.openxmlformats.org/officeDocument/2006/relationships/chart" Target="../charts/chart528.xml"/></Relationships>
</file>

<file path=xl/drawings/_rels/drawing10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7.xml"/><Relationship Id="rId3" Type="http://schemas.openxmlformats.org/officeDocument/2006/relationships/chart" Target="../charts/chart533.xml"/><Relationship Id="rId7" Type="http://schemas.openxmlformats.org/officeDocument/2006/relationships/chart" Target="../charts/chart536.xml"/><Relationship Id="rId2" Type="http://schemas.openxmlformats.org/officeDocument/2006/relationships/chart" Target="../charts/chart532.xml"/><Relationship Id="rId1" Type="http://schemas.openxmlformats.org/officeDocument/2006/relationships/chart" Target="../charts/chart531.xml"/><Relationship Id="rId6" Type="http://schemas.openxmlformats.org/officeDocument/2006/relationships/image" Target="../media/image1.png"/><Relationship Id="rId11" Type="http://schemas.openxmlformats.org/officeDocument/2006/relationships/chart" Target="../charts/chart540.xml"/><Relationship Id="rId5" Type="http://schemas.openxmlformats.org/officeDocument/2006/relationships/chart" Target="../charts/chart535.xml"/><Relationship Id="rId10" Type="http://schemas.openxmlformats.org/officeDocument/2006/relationships/chart" Target="../charts/chart539.xml"/><Relationship Id="rId4" Type="http://schemas.openxmlformats.org/officeDocument/2006/relationships/chart" Target="../charts/chart534.xml"/><Relationship Id="rId9" Type="http://schemas.openxmlformats.org/officeDocument/2006/relationships/chart" Target="../charts/chart538.xml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7.xml"/><Relationship Id="rId3" Type="http://schemas.openxmlformats.org/officeDocument/2006/relationships/chart" Target="../charts/chart543.xml"/><Relationship Id="rId7" Type="http://schemas.openxmlformats.org/officeDocument/2006/relationships/chart" Target="../charts/chart546.xml"/><Relationship Id="rId2" Type="http://schemas.openxmlformats.org/officeDocument/2006/relationships/chart" Target="../charts/chart542.xml"/><Relationship Id="rId1" Type="http://schemas.openxmlformats.org/officeDocument/2006/relationships/chart" Target="../charts/chart541.xml"/><Relationship Id="rId6" Type="http://schemas.openxmlformats.org/officeDocument/2006/relationships/image" Target="../media/image1.png"/><Relationship Id="rId11" Type="http://schemas.openxmlformats.org/officeDocument/2006/relationships/chart" Target="../charts/chart550.xml"/><Relationship Id="rId5" Type="http://schemas.openxmlformats.org/officeDocument/2006/relationships/chart" Target="../charts/chart545.xml"/><Relationship Id="rId10" Type="http://schemas.openxmlformats.org/officeDocument/2006/relationships/chart" Target="../charts/chart549.xml"/><Relationship Id="rId4" Type="http://schemas.openxmlformats.org/officeDocument/2006/relationships/chart" Target="../charts/chart544.xml"/><Relationship Id="rId9" Type="http://schemas.openxmlformats.org/officeDocument/2006/relationships/chart" Target="../charts/chart548.xml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7.xml"/><Relationship Id="rId3" Type="http://schemas.openxmlformats.org/officeDocument/2006/relationships/chart" Target="../charts/chart553.xml"/><Relationship Id="rId7" Type="http://schemas.openxmlformats.org/officeDocument/2006/relationships/chart" Target="../charts/chart556.xml"/><Relationship Id="rId2" Type="http://schemas.openxmlformats.org/officeDocument/2006/relationships/chart" Target="../charts/chart552.xml"/><Relationship Id="rId1" Type="http://schemas.openxmlformats.org/officeDocument/2006/relationships/chart" Target="../charts/chart551.xml"/><Relationship Id="rId6" Type="http://schemas.openxmlformats.org/officeDocument/2006/relationships/image" Target="../media/image1.png"/><Relationship Id="rId11" Type="http://schemas.openxmlformats.org/officeDocument/2006/relationships/chart" Target="../charts/chart560.xml"/><Relationship Id="rId5" Type="http://schemas.openxmlformats.org/officeDocument/2006/relationships/chart" Target="../charts/chart555.xml"/><Relationship Id="rId10" Type="http://schemas.openxmlformats.org/officeDocument/2006/relationships/chart" Target="../charts/chart559.xml"/><Relationship Id="rId4" Type="http://schemas.openxmlformats.org/officeDocument/2006/relationships/chart" Target="../charts/chart554.xml"/><Relationship Id="rId9" Type="http://schemas.openxmlformats.org/officeDocument/2006/relationships/chart" Target="../charts/chart558.xml"/></Relationships>
</file>

<file path=xl/drawings/_rels/drawing1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7.xml"/><Relationship Id="rId3" Type="http://schemas.openxmlformats.org/officeDocument/2006/relationships/chart" Target="../charts/chart563.xml"/><Relationship Id="rId7" Type="http://schemas.openxmlformats.org/officeDocument/2006/relationships/chart" Target="../charts/chart566.xml"/><Relationship Id="rId2" Type="http://schemas.openxmlformats.org/officeDocument/2006/relationships/chart" Target="../charts/chart562.xml"/><Relationship Id="rId1" Type="http://schemas.openxmlformats.org/officeDocument/2006/relationships/chart" Target="../charts/chart561.xml"/><Relationship Id="rId6" Type="http://schemas.openxmlformats.org/officeDocument/2006/relationships/image" Target="../media/image1.png"/><Relationship Id="rId11" Type="http://schemas.openxmlformats.org/officeDocument/2006/relationships/chart" Target="../charts/chart570.xml"/><Relationship Id="rId5" Type="http://schemas.openxmlformats.org/officeDocument/2006/relationships/chart" Target="../charts/chart565.xml"/><Relationship Id="rId10" Type="http://schemas.openxmlformats.org/officeDocument/2006/relationships/chart" Target="../charts/chart569.xml"/><Relationship Id="rId4" Type="http://schemas.openxmlformats.org/officeDocument/2006/relationships/chart" Target="../charts/chart564.xml"/><Relationship Id="rId9" Type="http://schemas.openxmlformats.org/officeDocument/2006/relationships/chart" Target="../charts/chart568.xml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7.xml"/><Relationship Id="rId3" Type="http://schemas.openxmlformats.org/officeDocument/2006/relationships/chart" Target="../charts/chart573.xml"/><Relationship Id="rId7" Type="http://schemas.openxmlformats.org/officeDocument/2006/relationships/chart" Target="../charts/chart576.xml"/><Relationship Id="rId2" Type="http://schemas.openxmlformats.org/officeDocument/2006/relationships/chart" Target="../charts/chart572.xml"/><Relationship Id="rId1" Type="http://schemas.openxmlformats.org/officeDocument/2006/relationships/chart" Target="../charts/chart571.xml"/><Relationship Id="rId6" Type="http://schemas.openxmlformats.org/officeDocument/2006/relationships/image" Target="../media/image1.png"/><Relationship Id="rId11" Type="http://schemas.openxmlformats.org/officeDocument/2006/relationships/chart" Target="../charts/chart580.xml"/><Relationship Id="rId5" Type="http://schemas.openxmlformats.org/officeDocument/2006/relationships/chart" Target="../charts/chart575.xml"/><Relationship Id="rId10" Type="http://schemas.openxmlformats.org/officeDocument/2006/relationships/chart" Target="../charts/chart579.xml"/><Relationship Id="rId4" Type="http://schemas.openxmlformats.org/officeDocument/2006/relationships/chart" Target="../charts/chart574.xml"/><Relationship Id="rId9" Type="http://schemas.openxmlformats.org/officeDocument/2006/relationships/chart" Target="../charts/chart578.xml"/></Relationships>
</file>

<file path=xl/drawings/_rels/drawing1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7.xml"/><Relationship Id="rId3" Type="http://schemas.openxmlformats.org/officeDocument/2006/relationships/chart" Target="../charts/chart583.xml"/><Relationship Id="rId7" Type="http://schemas.openxmlformats.org/officeDocument/2006/relationships/chart" Target="../charts/chart586.xml"/><Relationship Id="rId2" Type="http://schemas.openxmlformats.org/officeDocument/2006/relationships/chart" Target="../charts/chart582.xml"/><Relationship Id="rId1" Type="http://schemas.openxmlformats.org/officeDocument/2006/relationships/chart" Target="../charts/chart581.xml"/><Relationship Id="rId6" Type="http://schemas.openxmlformats.org/officeDocument/2006/relationships/image" Target="../media/image1.png"/><Relationship Id="rId11" Type="http://schemas.openxmlformats.org/officeDocument/2006/relationships/chart" Target="../charts/chart590.xml"/><Relationship Id="rId5" Type="http://schemas.openxmlformats.org/officeDocument/2006/relationships/chart" Target="../charts/chart585.xml"/><Relationship Id="rId10" Type="http://schemas.openxmlformats.org/officeDocument/2006/relationships/chart" Target="../charts/chart589.xml"/><Relationship Id="rId4" Type="http://schemas.openxmlformats.org/officeDocument/2006/relationships/chart" Target="../charts/chart584.xml"/><Relationship Id="rId9" Type="http://schemas.openxmlformats.org/officeDocument/2006/relationships/chart" Target="../charts/chart588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chart" Target="../charts/chart53.xml"/><Relationship Id="rId7" Type="http://schemas.openxmlformats.org/officeDocument/2006/relationships/chart" Target="../charts/chart56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image" Target="../media/image1.png"/><Relationship Id="rId11" Type="http://schemas.openxmlformats.org/officeDocument/2006/relationships/chart" Target="../charts/chart60.xml"/><Relationship Id="rId5" Type="http://schemas.openxmlformats.org/officeDocument/2006/relationships/chart" Target="../charts/chart55.xml"/><Relationship Id="rId10" Type="http://schemas.openxmlformats.org/officeDocument/2006/relationships/chart" Target="../charts/chart59.xml"/><Relationship Id="rId4" Type="http://schemas.openxmlformats.org/officeDocument/2006/relationships/chart" Target="../charts/chart54.xml"/><Relationship Id="rId9" Type="http://schemas.openxmlformats.org/officeDocument/2006/relationships/chart" Target="../charts/chart58.xml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7.xml"/><Relationship Id="rId3" Type="http://schemas.openxmlformats.org/officeDocument/2006/relationships/chart" Target="../charts/chart593.xml"/><Relationship Id="rId7" Type="http://schemas.openxmlformats.org/officeDocument/2006/relationships/chart" Target="../charts/chart596.xml"/><Relationship Id="rId2" Type="http://schemas.openxmlformats.org/officeDocument/2006/relationships/chart" Target="../charts/chart592.xml"/><Relationship Id="rId1" Type="http://schemas.openxmlformats.org/officeDocument/2006/relationships/chart" Target="../charts/chart591.xml"/><Relationship Id="rId6" Type="http://schemas.openxmlformats.org/officeDocument/2006/relationships/image" Target="../media/image1.png"/><Relationship Id="rId11" Type="http://schemas.openxmlformats.org/officeDocument/2006/relationships/chart" Target="../charts/chart600.xml"/><Relationship Id="rId5" Type="http://schemas.openxmlformats.org/officeDocument/2006/relationships/chart" Target="../charts/chart595.xml"/><Relationship Id="rId10" Type="http://schemas.openxmlformats.org/officeDocument/2006/relationships/chart" Target="../charts/chart599.xml"/><Relationship Id="rId4" Type="http://schemas.openxmlformats.org/officeDocument/2006/relationships/chart" Target="../charts/chart594.xml"/><Relationship Id="rId9" Type="http://schemas.openxmlformats.org/officeDocument/2006/relationships/chart" Target="../charts/chart598.xml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7.xml"/><Relationship Id="rId3" Type="http://schemas.openxmlformats.org/officeDocument/2006/relationships/chart" Target="../charts/chart603.xml"/><Relationship Id="rId7" Type="http://schemas.openxmlformats.org/officeDocument/2006/relationships/chart" Target="../charts/chart606.xml"/><Relationship Id="rId2" Type="http://schemas.openxmlformats.org/officeDocument/2006/relationships/chart" Target="../charts/chart602.xml"/><Relationship Id="rId1" Type="http://schemas.openxmlformats.org/officeDocument/2006/relationships/chart" Target="../charts/chart601.xml"/><Relationship Id="rId6" Type="http://schemas.openxmlformats.org/officeDocument/2006/relationships/image" Target="../media/image1.png"/><Relationship Id="rId11" Type="http://schemas.openxmlformats.org/officeDocument/2006/relationships/chart" Target="../charts/chart610.xml"/><Relationship Id="rId5" Type="http://schemas.openxmlformats.org/officeDocument/2006/relationships/chart" Target="../charts/chart605.xml"/><Relationship Id="rId10" Type="http://schemas.openxmlformats.org/officeDocument/2006/relationships/chart" Target="../charts/chart609.xml"/><Relationship Id="rId4" Type="http://schemas.openxmlformats.org/officeDocument/2006/relationships/chart" Target="../charts/chart604.xml"/><Relationship Id="rId9" Type="http://schemas.openxmlformats.org/officeDocument/2006/relationships/chart" Target="../charts/chart608.xml"/></Relationships>
</file>

<file path=xl/drawings/_rels/drawing1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7.xml"/><Relationship Id="rId3" Type="http://schemas.openxmlformats.org/officeDocument/2006/relationships/chart" Target="../charts/chart613.xml"/><Relationship Id="rId7" Type="http://schemas.openxmlformats.org/officeDocument/2006/relationships/chart" Target="../charts/chart616.xml"/><Relationship Id="rId2" Type="http://schemas.openxmlformats.org/officeDocument/2006/relationships/chart" Target="../charts/chart612.xml"/><Relationship Id="rId1" Type="http://schemas.openxmlformats.org/officeDocument/2006/relationships/chart" Target="../charts/chart611.xml"/><Relationship Id="rId6" Type="http://schemas.openxmlformats.org/officeDocument/2006/relationships/image" Target="../media/image1.png"/><Relationship Id="rId11" Type="http://schemas.openxmlformats.org/officeDocument/2006/relationships/chart" Target="../charts/chart620.xml"/><Relationship Id="rId5" Type="http://schemas.openxmlformats.org/officeDocument/2006/relationships/chart" Target="../charts/chart615.xml"/><Relationship Id="rId10" Type="http://schemas.openxmlformats.org/officeDocument/2006/relationships/chart" Target="../charts/chart619.xml"/><Relationship Id="rId4" Type="http://schemas.openxmlformats.org/officeDocument/2006/relationships/chart" Target="../charts/chart614.xml"/><Relationship Id="rId9" Type="http://schemas.openxmlformats.org/officeDocument/2006/relationships/chart" Target="../charts/chart618.xml"/></Relationships>
</file>

<file path=xl/drawings/_rels/drawing1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7.xml"/><Relationship Id="rId3" Type="http://schemas.openxmlformats.org/officeDocument/2006/relationships/chart" Target="../charts/chart623.xml"/><Relationship Id="rId7" Type="http://schemas.openxmlformats.org/officeDocument/2006/relationships/chart" Target="../charts/chart626.xml"/><Relationship Id="rId2" Type="http://schemas.openxmlformats.org/officeDocument/2006/relationships/chart" Target="../charts/chart622.xml"/><Relationship Id="rId1" Type="http://schemas.openxmlformats.org/officeDocument/2006/relationships/chart" Target="../charts/chart621.xml"/><Relationship Id="rId6" Type="http://schemas.openxmlformats.org/officeDocument/2006/relationships/image" Target="../media/image1.png"/><Relationship Id="rId11" Type="http://schemas.openxmlformats.org/officeDocument/2006/relationships/chart" Target="../charts/chart630.xml"/><Relationship Id="rId5" Type="http://schemas.openxmlformats.org/officeDocument/2006/relationships/chart" Target="../charts/chart625.xml"/><Relationship Id="rId10" Type="http://schemas.openxmlformats.org/officeDocument/2006/relationships/chart" Target="../charts/chart629.xml"/><Relationship Id="rId4" Type="http://schemas.openxmlformats.org/officeDocument/2006/relationships/chart" Target="../charts/chart624.xml"/><Relationship Id="rId9" Type="http://schemas.openxmlformats.org/officeDocument/2006/relationships/chart" Target="../charts/chart628.xml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7.xml"/><Relationship Id="rId3" Type="http://schemas.openxmlformats.org/officeDocument/2006/relationships/chart" Target="../charts/chart633.xml"/><Relationship Id="rId7" Type="http://schemas.openxmlformats.org/officeDocument/2006/relationships/chart" Target="../charts/chart636.xml"/><Relationship Id="rId2" Type="http://schemas.openxmlformats.org/officeDocument/2006/relationships/chart" Target="../charts/chart632.xml"/><Relationship Id="rId1" Type="http://schemas.openxmlformats.org/officeDocument/2006/relationships/chart" Target="../charts/chart631.xml"/><Relationship Id="rId6" Type="http://schemas.openxmlformats.org/officeDocument/2006/relationships/image" Target="../media/image1.png"/><Relationship Id="rId11" Type="http://schemas.openxmlformats.org/officeDocument/2006/relationships/chart" Target="../charts/chart640.xml"/><Relationship Id="rId5" Type="http://schemas.openxmlformats.org/officeDocument/2006/relationships/chart" Target="../charts/chart635.xml"/><Relationship Id="rId10" Type="http://schemas.openxmlformats.org/officeDocument/2006/relationships/chart" Target="../charts/chart639.xml"/><Relationship Id="rId4" Type="http://schemas.openxmlformats.org/officeDocument/2006/relationships/chart" Target="../charts/chart634.xml"/><Relationship Id="rId9" Type="http://schemas.openxmlformats.org/officeDocument/2006/relationships/chart" Target="../charts/chart638.xml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7.xml"/><Relationship Id="rId3" Type="http://schemas.openxmlformats.org/officeDocument/2006/relationships/chart" Target="../charts/chart643.xml"/><Relationship Id="rId7" Type="http://schemas.openxmlformats.org/officeDocument/2006/relationships/chart" Target="../charts/chart646.xml"/><Relationship Id="rId2" Type="http://schemas.openxmlformats.org/officeDocument/2006/relationships/chart" Target="../charts/chart642.xml"/><Relationship Id="rId1" Type="http://schemas.openxmlformats.org/officeDocument/2006/relationships/chart" Target="../charts/chart641.xml"/><Relationship Id="rId6" Type="http://schemas.openxmlformats.org/officeDocument/2006/relationships/image" Target="../media/image1.png"/><Relationship Id="rId11" Type="http://schemas.openxmlformats.org/officeDocument/2006/relationships/chart" Target="../charts/chart650.xml"/><Relationship Id="rId5" Type="http://schemas.openxmlformats.org/officeDocument/2006/relationships/chart" Target="../charts/chart645.xml"/><Relationship Id="rId10" Type="http://schemas.openxmlformats.org/officeDocument/2006/relationships/chart" Target="../charts/chart649.xml"/><Relationship Id="rId4" Type="http://schemas.openxmlformats.org/officeDocument/2006/relationships/chart" Target="../charts/chart644.xml"/><Relationship Id="rId9" Type="http://schemas.openxmlformats.org/officeDocument/2006/relationships/chart" Target="../charts/chart648.xml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7.xml"/><Relationship Id="rId3" Type="http://schemas.openxmlformats.org/officeDocument/2006/relationships/chart" Target="../charts/chart653.xml"/><Relationship Id="rId7" Type="http://schemas.openxmlformats.org/officeDocument/2006/relationships/chart" Target="../charts/chart656.xml"/><Relationship Id="rId2" Type="http://schemas.openxmlformats.org/officeDocument/2006/relationships/chart" Target="../charts/chart652.xml"/><Relationship Id="rId1" Type="http://schemas.openxmlformats.org/officeDocument/2006/relationships/chart" Target="../charts/chart651.xml"/><Relationship Id="rId6" Type="http://schemas.openxmlformats.org/officeDocument/2006/relationships/image" Target="../media/image1.png"/><Relationship Id="rId11" Type="http://schemas.openxmlformats.org/officeDocument/2006/relationships/chart" Target="../charts/chart660.xml"/><Relationship Id="rId5" Type="http://schemas.openxmlformats.org/officeDocument/2006/relationships/chart" Target="../charts/chart655.xml"/><Relationship Id="rId10" Type="http://schemas.openxmlformats.org/officeDocument/2006/relationships/chart" Target="../charts/chart659.xml"/><Relationship Id="rId4" Type="http://schemas.openxmlformats.org/officeDocument/2006/relationships/chart" Target="../charts/chart654.xml"/><Relationship Id="rId9" Type="http://schemas.openxmlformats.org/officeDocument/2006/relationships/chart" Target="../charts/chart658.xml"/></Relationships>
</file>

<file path=xl/drawings/_rels/drawing1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7.xml"/><Relationship Id="rId3" Type="http://schemas.openxmlformats.org/officeDocument/2006/relationships/chart" Target="../charts/chart663.xml"/><Relationship Id="rId7" Type="http://schemas.openxmlformats.org/officeDocument/2006/relationships/chart" Target="../charts/chart666.xml"/><Relationship Id="rId2" Type="http://schemas.openxmlformats.org/officeDocument/2006/relationships/chart" Target="../charts/chart662.xml"/><Relationship Id="rId1" Type="http://schemas.openxmlformats.org/officeDocument/2006/relationships/chart" Target="../charts/chart661.xml"/><Relationship Id="rId6" Type="http://schemas.openxmlformats.org/officeDocument/2006/relationships/image" Target="../media/image1.png"/><Relationship Id="rId11" Type="http://schemas.openxmlformats.org/officeDocument/2006/relationships/chart" Target="../charts/chart670.xml"/><Relationship Id="rId5" Type="http://schemas.openxmlformats.org/officeDocument/2006/relationships/chart" Target="../charts/chart665.xml"/><Relationship Id="rId10" Type="http://schemas.openxmlformats.org/officeDocument/2006/relationships/chart" Target="../charts/chart669.xml"/><Relationship Id="rId4" Type="http://schemas.openxmlformats.org/officeDocument/2006/relationships/chart" Target="../charts/chart664.xml"/><Relationship Id="rId9" Type="http://schemas.openxmlformats.org/officeDocument/2006/relationships/chart" Target="../charts/chart668.xml"/></Relationships>
</file>

<file path=xl/drawings/_rels/drawing1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7.xml"/><Relationship Id="rId3" Type="http://schemas.openxmlformats.org/officeDocument/2006/relationships/chart" Target="../charts/chart673.xml"/><Relationship Id="rId7" Type="http://schemas.openxmlformats.org/officeDocument/2006/relationships/chart" Target="../charts/chart676.xml"/><Relationship Id="rId2" Type="http://schemas.openxmlformats.org/officeDocument/2006/relationships/chart" Target="../charts/chart672.xml"/><Relationship Id="rId1" Type="http://schemas.openxmlformats.org/officeDocument/2006/relationships/chart" Target="../charts/chart671.xml"/><Relationship Id="rId6" Type="http://schemas.openxmlformats.org/officeDocument/2006/relationships/image" Target="../media/image1.png"/><Relationship Id="rId11" Type="http://schemas.openxmlformats.org/officeDocument/2006/relationships/chart" Target="../charts/chart680.xml"/><Relationship Id="rId5" Type="http://schemas.openxmlformats.org/officeDocument/2006/relationships/chart" Target="../charts/chart675.xml"/><Relationship Id="rId10" Type="http://schemas.openxmlformats.org/officeDocument/2006/relationships/chart" Target="../charts/chart679.xml"/><Relationship Id="rId4" Type="http://schemas.openxmlformats.org/officeDocument/2006/relationships/chart" Target="../charts/chart674.xml"/><Relationship Id="rId9" Type="http://schemas.openxmlformats.org/officeDocument/2006/relationships/chart" Target="../charts/chart678.xml"/></Relationships>
</file>

<file path=xl/drawings/_rels/drawing1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7.xml"/><Relationship Id="rId3" Type="http://schemas.openxmlformats.org/officeDocument/2006/relationships/chart" Target="../charts/chart683.xml"/><Relationship Id="rId7" Type="http://schemas.openxmlformats.org/officeDocument/2006/relationships/chart" Target="../charts/chart686.xml"/><Relationship Id="rId2" Type="http://schemas.openxmlformats.org/officeDocument/2006/relationships/chart" Target="../charts/chart682.xml"/><Relationship Id="rId1" Type="http://schemas.openxmlformats.org/officeDocument/2006/relationships/chart" Target="../charts/chart681.xml"/><Relationship Id="rId6" Type="http://schemas.openxmlformats.org/officeDocument/2006/relationships/image" Target="../media/image1.png"/><Relationship Id="rId11" Type="http://schemas.openxmlformats.org/officeDocument/2006/relationships/chart" Target="../charts/chart690.xml"/><Relationship Id="rId5" Type="http://schemas.openxmlformats.org/officeDocument/2006/relationships/chart" Target="../charts/chart685.xml"/><Relationship Id="rId10" Type="http://schemas.openxmlformats.org/officeDocument/2006/relationships/chart" Target="../charts/chart689.xml"/><Relationship Id="rId4" Type="http://schemas.openxmlformats.org/officeDocument/2006/relationships/chart" Target="../charts/chart684.xml"/><Relationship Id="rId9" Type="http://schemas.openxmlformats.org/officeDocument/2006/relationships/chart" Target="../charts/chart68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3.xml"/><Relationship Id="rId7" Type="http://schemas.openxmlformats.org/officeDocument/2006/relationships/chart" Target="../charts/chart66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1.png"/><Relationship Id="rId11" Type="http://schemas.openxmlformats.org/officeDocument/2006/relationships/chart" Target="../charts/chart70.xml"/><Relationship Id="rId5" Type="http://schemas.openxmlformats.org/officeDocument/2006/relationships/chart" Target="../charts/chart65.xml"/><Relationship Id="rId10" Type="http://schemas.openxmlformats.org/officeDocument/2006/relationships/chart" Target="../charts/chart69.xml"/><Relationship Id="rId4" Type="http://schemas.openxmlformats.org/officeDocument/2006/relationships/chart" Target="../charts/chart64.xml"/><Relationship Id="rId9" Type="http://schemas.openxmlformats.org/officeDocument/2006/relationships/chart" Target="../charts/chart68.xml"/></Relationships>
</file>

<file path=xl/drawings/_rels/drawing1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7.xml"/><Relationship Id="rId3" Type="http://schemas.openxmlformats.org/officeDocument/2006/relationships/chart" Target="../charts/chart693.xml"/><Relationship Id="rId7" Type="http://schemas.openxmlformats.org/officeDocument/2006/relationships/chart" Target="../charts/chart696.xml"/><Relationship Id="rId2" Type="http://schemas.openxmlformats.org/officeDocument/2006/relationships/chart" Target="../charts/chart692.xml"/><Relationship Id="rId1" Type="http://schemas.openxmlformats.org/officeDocument/2006/relationships/chart" Target="../charts/chart691.xml"/><Relationship Id="rId6" Type="http://schemas.openxmlformats.org/officeDocument/2006/relationships/image" Target="../media/image1.png"/><Relationship Id="rId11" Type="http://schemas.openxmlformats.org/officeDocument/2006/relationships/chart" Target="../charts/chart700.xml"/><Relationship Id="rId5" Type="http://schemas.openxmlformats.org/officeDocument/2006/relationships/chart" Target="../charts/chart695.xml"/><Relationship Id="rId10" Type="http://schemas.openxmlformats.org/officeDocument/2006/relationships/chart" Target="../charts/chart699.xml"/><Relationship Id="rId4" Type="http://schemas.openxmlformats.org/officeDocument/2006/relationships/chart" Target="../charts/chart694.xml"/><Relationship Id="rId9" Type="http://schemas.openxmlformats.org/officeDocument/2006/relationships/chart" Target="../charts/chart69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chart" Target="../charts/chart73.xml"/><Relationship Id="rId7" Type="http://schemas.openxmlformats.org/officeDocument/2006/relationships/chart" Target="../charts/chart76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image" Target="../media/image1.png"/><Relationship Id="rId11" Type="http://schemas.openxmlformats.org/officeDocument/2006/relationships/chart" Target="../charts/chart80.xml"/><Relationship Id="rId5" Type="http://schemas.openxmlformats.org/officeDocument/2006/relationships/chart" Target="../charts/chart75.xml"/><Relationship Id="rId10" Type="http://schemas.openxmlformats.org/officeDocument/2006/relationships/chart" Target="../charts/chart79.xml"/><Relationship Id="rId4" Type="http://schemas.openxmlformats.org/officeDocument/2006/relationships/chart" Target="../charts/chart74.xml"/><Relationship Id="rId9" Type="http://schemas.openxmlformats.org/officeDocument/2006/relationships/chart" Target="../charts/chart7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chart" Target="../charts/chart83.xml"/><Relationship Id="rId7" Type="http://schemas.openxmlformats.org/officeDocument/2006/relationships/chart" Target="../charts/chart86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image" Target="../media/image1.png"/><Relationship Id="rId11" Type="http://schemas.openxmlformats.org/officeDocument/2006/relationships/chart" Target="../charts/chart90.xml"/><Relationship Id="rId5" Type="http://schemas.openxmlformats.org/officeDocument/2006/relationships/chart" Target="../charts/chart85.xml"/><Relationship Id="rId10" Type="http://schemas.openxmlformats.org/officeDocument/2006/relationships/chart" Target="../charts/chart89.xml"/><Relationship Id="rId4" Type="http://schemas.openxmlformats.org/officeDocument/2006/relationships/chart" Target="../charts/chart84.xml"/><Relationship Id="rId9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11" Type="http://schemas.openxmlformats.org/officeDocument/2006/relationships/chart" Target="../charts/chart10.xml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chart" Target="../charts/chart93.xml"/><Relationship Id="rId7" Type="http://schemas.openxmlformats.org/officeDocument/2006/relationships/chart" Target="../charts/chart96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image" Target="../media/image1.png"/><Relationship Id="rId11" Type="http://schemas.openxmlformats.org/officeDocument/2006/relationships/chart" Target="../charts/chart100.xml"/><Relationship Id="rId5" Type="http://schemas.openxmlformats.org/officeDocument/2006/relationships/chart" Target="../charts/chart95.xml"/><Relationship Id="rId10" Type="http://schemas.openxmlformats.org/officeDocument/2006/relationships/chart" Target="../charts/chart99.xml"/><Relationship Id="rId4" Type="http://schemas.openxmlformats.org/officeDocument/2006/relationships/chart" Target="../charts/chart94.xml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3.xml"/><Relationship Id="rId7" Type="http://schemas.openxmlformats.org/officeDocument/2006/relationships/chart" Target="../charts/chart106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image" Target="../media/image1.png"/><Relationship Id="rId11" Type="http://schemas.openxmlformats.org/officeDocument/2006/relationships/chart" Target="../charts/chart110.xml"/><Relationship Id="rId5" Type="http://schemas.openxmlformats.org/officeDocument/2006/relationships/chart" Target="../charts/chart105.xml"/><Relationship Id="rId10" Type="http://schemas.openxmlformats.org/officeDocument/2006/relationships/chart" Target="../charts/chart109.xml"/><Relationship Id="rId4" Type="http://schemas.openxmlformats.org/officeDocument/2006/relationships/chart" Target="../charts/chart104.xml"/><Relationship Id="rId9" Type="http://schemas.openxmlformats.org/officeDocument/2006/relationships/chart" Target="../charts/chart108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7.xml"/><Relationship Id="rId3" Type="http://schemas.openxmlformats.org/officeDocument/2006/relationships/chart" Target="../charts/chart113.xml"/><Relationship Id="rId7" Type="http://schemas.openxmlformats.org/officeDocument/2006/relationships/chart" Target="../charts/chart116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image" Target="../media/image1.png"/><Relationship Id="rId11" Type="http://schemas.openxmlformats.org/officeDocument/2006/relationships/chart" Target="../charts/chart120.xml"/><Relationship Id="rId5" Type="http://schemas.openxmlformats.org/officeDocument/2006/relationships/chart" Target="../charts/chart115.xml"/><Relationship Id="rId10" Type="http://schemas.openxmlformats.org/officeDocument/2006/relationships/chart" Target="../charts/chart119.xml"/><Relationship Id="rId4" Type="http://schemas.openxmlformats.org/officeDocument/2006/relationships/chart" Target="../charts/chart114.xml"/><Relationship Id="rId9" Type="http://schemas.openxmlformats.org/officeDocument/2006/relationships/chart" Target="../charts/chart118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chart" Target="../charts/chart123.xml"/><Relationship Id="rId7" Type="http://schemas.openxmlformats.org/officeDocument/2006/relationships/chart" Target="../charts/chart126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image" Target="../media/image1.png"/><Relationship Id="rId11" Type="http://schemas.openxmlformats.org/officeDocument/2006/relationships/chart" Target="../charts/chart130.xml"/><Relationship Id="rId5" Type="http://schemas.openxmlformats.org/officeDocument/2006/relationships/chart" Target="../charts/chart125.xml"/><Relationship Id="rId10" Type="http://schemas.openxmlformats.org/officeDocument/2006/relationships/chart" Target="../charts/chart129.xml"/><Relationship Id="rId4" Type="http://schemas.openxmlformats.org/officeDocument/2006/relationships/chart" Target="../charts/chart124.xml"/><Relationship Id="rId9" Type="http://schemas.openxmlformats.org/officeDocument/2006/relationships/chart" Target="../charts/chart128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3" Type="http://schemas.openxmlformats.org/officeDocument/2006/relationships/chart" Target="../charts/chart133.xml"/><Relationship Id="rId7" Type="http://schemas.openxmlformats.org/officeDocument/2006/relationships/chart" Target="../charts/chart136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image" Target="../media/image1.png"/><Relationship Id="rId11" Type="http://schemas.openxmlformats.org/officeDocument/2006/relationships/chart" Target="../charts/chart140.xml"/><Relationship Id="rId5" Type="http://schemas.openxmlformats.org/officeDocument/2006/relationships/chart" Target="../charts/chart135.xml"/><Relationship Id="rId10" Type="http://schemas.openxmlformats.org/officeDocument/2006/relationships/chart" Target="../charts/chart139.xml"/><Relationship Id="rId4" Type="http://schemas.openxmlformats.org/officeDocument/2006/relationships/chart" Target="../charts/chart134.xml"/><Relationship Id="rId9" Type="http://schemas.openxmlformats.org/officeDocument/2006/relationships/chart" Target="../charts/chart138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7.xml"/><Relationship Id="rId3" Type="http://schemas.openxmlformats.org/officeDocument/2006/relationships/chart" Target="../charts/chart143.xml"/><Relationship Id="rId7" Type="http://schemas.openxmlformats.org/officeDocument/2006/relationships/chart" Target="../charts/chart146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image" Target="../media/image1.png"/><Relationship Id="rId11" Type="http://schemas.openxmlformats.org/officeDocument/2006/relationships/chart" Target="../charts/chart150.xml"/><Relationship Id="rId5" Type="http://schemas.openxmlformats.org/officeDocument/2006/relationships/chart" Target="../charts/chart145.xml"/><Relationship Id="rId10" Type="http://schemas.openxmlformats.org/officeDocument/2006/relationships/chart" Target="../charts/chart149.xml"/><Relationship Id="rId4" Type="http://schemas.openxmlformats.org/officeDocument/2006/relationships/chart" Target="../charts/chart144.xml"/><Relationship Id="rId9" Type="http://schemas.openxmlformats.org/officeDocument/2006/relationships/chart" Target="../charts/chart148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3" Type="http://schemas.openxmlformats.org/officeDocument/2006/relationships/chart" Target="../charts/chart153.xml"/><Relationship Id="rId7" Type="http://schemas.openxmlformats.org/officeDocument/2006/relationships/chart" Target="../charts/chart156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image" Target="../media/image1.png"/><Relationship Id="rId11" Type="http://schemas.openxmlformats.org/officeDocument/2006/relationships/chart" Target="../charts/chart160.xml"/><Relationship Id="rId5" Type="http://schemas.openxmlformats.org/officeDocument/2006/relationships/chart" Target="../charts/chart155.xml"/><Relationship Id="rId10" Type="http://schemas.openxmlformats.org/officeDocument/2006/relationships/chart" Target="../charts/chart159.xml"/><Relationship Id="rId4" Type="http://schemas.openxmlformats.org/officeDocument/2006/relationships/chart" Target="../charts/chart154.xml"/><Relationship Id="rId9" Type="http://schemas.openxmlformats.org/officeDocument/2006/relationships/chart" Target="../charts/chart158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7.xml"/><Relationship Id="rId3" Type="http://schemas.openxmlformats.org/officeDocument/2006/relationships/chart" Target="../charts/chart163.xml"/><Relationship Id="rId7" Type="http://schemas.openxmlformats.org/officeDocument/2006/relationships/chart" Target="../charts/chart166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image" Target="../media/image1.png"/><Relationship Id="rId11" Type="http://schemas.openxmlformats.org/officeDocument/2006/relationships/chart" Target="../charts/chart170.xml"/><Relationship Id="rId5" Type="http://schemas.openxmlformats.org/officeDocument/2006/relationships/chart" Target="../charts/chart165.xml"/><Relationship Id="rId10" Type="http://schemas.openxmlformats.org/officeDocument/2006/relationships/chart" Target="../charts/chart169.xml"/><Relationship Id="rId4" Type="http://schemas.openxmlformats.org/officeDocument/2006/relationships/chart" Target="../charts/chart164.xml"/><Relationship Id="rId9" Type="http://schemas.openxmlformats.org/officeDocument/2006/relationships/chart" Target="../charts/chart168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3" Type="http://schemas.openxmlformats.org/officeDocument/2006/relationships/chart" Target="../charts/chart173.xml"/><Relationship Id="rId7" Type="http://schemas.openxmlformats.org/officeDocument/2006/relationships/chart" Target="../charts/chart176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image" Target="../media/image1.png"/><Relationship Id="rId11" Type="http://schemas.openxmlformats.org/officeDocument/2006/relationships/chart" Target="../charts/chart180.xml"/><Relationship Id="rId5" Type="http://schemas.openxmlformats.org/officeDocument/2006/relationships/chart" Target="../charts/chart175.xml"/><Relationship Id="rId10" Type="http://schemas.openxmlformats.org/officeDocument/2006/relationships/chart" Target="../charts/chart179.xml"/><Relationship Id="rId4" Type="http://schemas.openxmlformats.org/officeDocument/2006/relationships/chart" Target="../charts/chart174.xml"/><Relationship Id="rId9" Type="http://schemas.openxmlformats.org/officeDocument/2006/relationships/chart" Target="../charts/chart178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7.xml"/><Relationship Id="rId3" Type="http://schemas.openxmlformats.org/officeDocument/2006/relationships/chart" Target="../charts/chart183.xml"/><Relationship Id="rId7" Type="http://schemas.openxmlformats.org/officeDocument/2006/relationships/chart" Target="../charts/chart186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image" Target="../media/image1.png"/><Relationship Id="rId11" Type="http://schemas.openxmlformats.org/officeDocument/2006/relationships/chart" Target="../charts/chart190.xml"/><Relationship Id="rId5" Type="http://schemas.openxmlformats.org/officeDocument/2006/relationships/chart" Target="../charts/chart185.xml"/><Relationship Id="rId10" Type="http://schemas.openxmlformats.org/officeDocument/2006/relationships/chart" Target="../charts/chart189.xml"/><Relationship Id="rId4" Type="http://schemas.openxmlformats.org/officeDocument/2006/relationships/chart" Target="../charts/chart184.xml"/><Relationship Id="rId9" Type="http://schemas.openxmlformats.org/officeDocument/2006/relationships/chart" Target="../charts/chart18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3.xml"/><Relationship Id="rId7" Type="http://schemas.openxmlformats.org/officeDocument/2006/relationships/chart" Target="../charts/chart16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1.png"/><Relationship Id="rId11" Type="http://schemas.openxmlformats.org/officeDocument/2006/relationships/chart" Target="../charts/chart20.xml"/><Relationship Id="rId5" Type="http://schemas.openxmlformats.org/officeDocument/2006/relationships/chart" Target="../charts/chart15.xml"/><Relationship Id="rId10" Type="http://schemas.openxmlformats.org/officeDocument/2006/relationships/chart" Target="../charts/chart19.xml"/><Relationship Id="rId4" Type="http://schemas.openxmlformats.org/officeDocument/2006/relationships/chart" Target="../charts/chart14.xml"/><Relationship Id="rId9" Type="http://schemas.openxmlformats.org/officeDocument/2006/relationships/chart" Target="../charts/chart18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3" Type="http://schemas.openxmlformats.org/officeDocument/2006/relationships/chart" Target="../charts/chart193.xml"/><Relationship Id="rId7" Type="http://schemas.openxmlformats.org/officeDocument/2006/relationships/chart" Target="../charts/chart196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6" Type="http://schemas.openxmlformats.org/officeDocument/2006/relationships/image" Target="../media/image1.png"/><Relationship Id="rId11" Type="http://schemas.openxmlformats.org/officeDocument/2006/relationships/chart" Target="../charts/chart200.xml"/><Relationship Id="rId5" Type="http://schemas.openxmlformats.org/officeDocument/2006/relationships/chart" Target="../charts/chart195.xml"/><Relationship Id="rId10" Type="http://schemas.openxmlformats.org/officeDocument/2006/relationships/chart" Target="../charts/chart199.xml"/><Relationship Id="rId4" Type="http://schemas.openxmlformats.org/officeDocument/2006/relationships/chart" Target="../charts/chart194.xml"/><Relationship Id="rId9" Type="http://schemas.openxmlformats.org/officeDocument/2006/relationships/chart" Target="../charts/chart198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7.xml"/><Relationship Id="rId3" Type="http://schemas.openxmlformats.org/officeDocument/2006/relationships/chart" Target="../charts/chart203.xml"/><Relationship Id="rId7" Type="http://schemas.openxmlformats.org/officeDocument/2006/relationships/chart" Target="../charts/chart206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6" Type="http://schemas.openxmlformats.org/officeDocument/2006/relationships/image" Target="../media/image1.png"/><Relationship Id="rId11" Type="http://schemas.openxmlformats.org/officeDocument/2006/relationships/chart" Target="../charts/chart210.xml"/><Relationship Id="rId5" Type="http://schemas.openxmlformats.org/officeDocument/2006/relationships/chart" Target="../charts/chart205.xml"/><Relationship Id="rId10" Type="http://schemas.openxmlformats.org/officeDocument/2006/relationships/chart" Target="../charts/chart209.xml"/><Relationship Id="rId4" Type="http://schemas.openxmlformats.org/officeDocument/2006/relationships/chart" Target="../charts/chart204.xml"/><Relationship Id="rId9" Type="http://schemas.openxmlformats.org/officeDocument/2006/relationships/chart" Target="../charts/chart208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7.xml"/><Relationship Id="rId3" Type="http://schemas.openxmlformats.org/officeDocument/2006/relationships/chart" Target="../charts/chart213.xml"/><Relationship Id="rId7" Type="http://schemas.openxmlformats.org/officeDocument/2006/relationships/chart" Target="../charts/chart216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image" Target="../media/image1.png"/><Relationship Id="rId11" Type="http://schemas.openxmlformats.org/officeDocument/2006/relationships/chart" Target="../charts/chart220.xml"/><Relationship Id="rId5" Type="http://schemas.openxmlformats.org/officeDocument/2006/relationships/chart" Target="../charts/chart215.xml"/><Relationship Id="rId10" Type="http://schemas.openxmlformats.org/officeDocument/2006/relationships/chart" Target="../charts/chart219.xml"/><Relationship Id="rId4" Type="http://schemas.openxmlformats.org/officeDocument/2006/relationships/chart" Target="../charts/chart214.xml"/><Relationship Id="rId9" Type="http://schemas.openxmlformats.org/officeDocument/2006/relationships/chart" Target="../charts/chart218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7.xml"/><Relationship Id="rId3" Type="http://schemas.openxmlformats.org/officeDocument/2006/relationships/chart" Target="../charts/chart223.xml"/><Relationship Id="rId7" Type="http://schemas.openxmlformats.org/officeDocument/2006/relationships/chart" Target="../charts/chart226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image" Target="../media/image1.png"/><Relationship Id="rId11" Type="http://schemas.openxmlformats.org/officeDocument/2006/relationships/chart" Target="../charts/chart230.xml"/><Relationship Id="rId5" Type="http://schemas.openxmlformats.org/officeDocument/2006/relationships/chart" Target="../charts/chart225.xml"/><Relationship Id="rId10" Type="http://schemas.openxmlformats.org/officeDocument/2006/relationships/chart" Target="../charts/chart229.xml"/><Relationship Id="rId4" Type="http://schemas.openxmlformats.org/officeDocument/2006/relationships/chart" Target="../charts/chart224.xml"/><Relationship Id="rId9" Type="http://schemas.openxmlformats.org/officeDocument/2006/relationships/chart" Target="../charts/chart228.xml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3" Type="http://schemas.openxmlformats.org/officeDocument/2006/relationships/chart" Target="../charts/chart233.xml"/><Relationship Id="rId7" Type="http://schemas.openxmlformats.org/officeDocument/2006/relationships/chart" Target="../charts/chart236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6" Type="http://schemas.openxmlformats.org/officeDocument/2006/relationships/image" Target="../media/image1.png"/><Relationship Id="rId11" Type="http://schemas.openxmlformats.org/officeDocument/2006/relationships/chart" Target="../charts/chart240.xml"/><Relationship Id="rId5" Type="http://schemas.openxmlformats.org/officeDocument/2006/relationships/chart" Target="../charts/chart235.xml"/><Relationship Id="rId10" Type="http://schemas.openxmlformats.org/officeDocument/2006/relationships/chart" Target="../charts/chart239.xml"/><Relationship Id="rId4" Type="http://schemas.openxmlformats.org/officeDocument/2006/relationships/chart" Target="../charts/chart234.xml"/><Relationship Id="rId9" Type="http://schemas.openxmlformats.org/officeDocument/2006/relationships/chart" Target="../charts/chart238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7.xml"/><Relationship Id="rId3" Type="http://schemas.openxmlformats.org/officeDocument/2006/relationships/chart" Target="../charts/chart243.xml"/><Relationship Id="rId7" Type="http://schemas.openxmlformats.org/officeDocument/2006/relationships/chart" Target="../charts/chart246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Relationship Id="rId6" Type="http://schemas.openxmlformats.org/officeDocument/2006/relationships/image" Target="../media/image1.png"/><Relationship Id="rId11" Type="http://schemas.openxmlformats.org/officeDocument/2006/relationships/chart" Target="../charts/chart250.xml"/><Relationship Id="rId5" Type="http://schemas.openxmlformats.org/officeDocument/2006/relationships/chart" Target="../charts/chart245.xml"/><Relationship Id="rId10" Type="http://schemas.openxmlformats.org/officeDocument/2006/relationships/chart" Target="../charts/chart249.xml"/><Relationship Id="rId4" Type="http://schemas.openxmlformats.org/officeDocument/2006/relationships/chart" Target="../charts/chart244.xml"/><Relationship Id="rId9" Type="http://schemas.openxmlformats.org/officeDocument/2006/relationships/chart" Target="../charts/chart248.xml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7.xml"/><Relationship Id="rId3" Type="http://schemas.openxmlformats.org/officeDocument/2006/relationships/chart" Target="../charts/chart253.xml"/><Relationship Id="rId7" Type="http://schemas.openxmlformats.org/officeDocument/2006/relationships/chart" Target="../charts/chart256.xml"/><Relationship Id="rId2" Type="http://schemas.openxmlformats.org/officeDocument/2006/relationships/chart" Target="../charts/chart252.xml"/><Relationship Id="rId1" Type="http://schemas.openxmlformats.org/officeDocument/2006/relationships/chart" Target="../charts/chart251.xml"/><Relationship Id="rId6" Type="http://schemas.openxmlformats.org/officeDocument/2006/relationships/image" Target="../media/image1.png"/><Relationship Id="rId11" Type="http://schemas.openxmlformats.org/officeDocument/2006/relationships/chart" Target="../charts/chart260.xml"/><Relationship Id="rId5" Type="http://schemas.openxmlformats.org/officeDocument/2006/relationships/chart" Target="../charts/chart255.xml"/><Relationship Id="rId10" Type="http://schemas.openxmlformats.org/officeDocument/2006/relationships/chart" Target="../charts/chart259.xml"/><Relationship Id="rId4" Type="http://schemas.openxmlformats.org/officeDocument/2006/relationships/chart" Target="../charts/chart254.xml"/><Relationship Id="rId9" Type="http://schemas.openxmlformats.org/officeDocument/2006/relationships/chart" Target="../charts/chart258.xm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7.xml"/><Relationship Id="rId3" Type="http://schemas.openxmlformats.org/officeDocument/2006/relationships/chart" Target="../charts/chart263.xml"/><Relationship Id="rId7" Type="http://schemas.openxmlformats.org/officeDocument/2006/relationships/chart" Target="../charts/chart266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6" Type="http://schemas.openxmlformats.org/officeDocument/2006/relationships/image" Target="../media/image1.png"/><Relationship Id="rId11" Type="http://schemas.openxmlformats.org/officeDocument/2006/relationships/chart" Target="../charts/chart270.xml"/><Relationship Id="rId5" Type="http://schemas.openxmlformats.org/officeDocument/2006/relationships/chart" Target="../charts/chart265.xml"/><Relationship Id="rId10" Type="http://schemas.openxmlformats.org/officeDocument/2006/relationships/chart" Target="../charts/chart269.xml"/><Relationship Id="rId4" Type="http://schemas.openxmlformats.org/officeDocument/2006/relationships/chart" Target="../charts/chart264.xml"/><Relationship Id="rId9" Type="http://schemas.openxmlformats.org/officeDocument/2006/relationships/chart" Target="../charts/chart268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7.xml"/><Relationship Id="rId3" Type="http://schemas.openxmlformats.org/officeDocument/2006/relationships/chart" Target="../charts/chart273.xml"/><Relationship Id="rId7" Type="http://schemas.openxmlformats.org/officeDocument/2006/relationships/chart" Target="../charts/chart276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6" Type="http://schemas.openxmlformats.org/officeDocument/2006/relationships/image" Target="../media/image1.png"/><Relationship Id="rId11" Type="http://schemas.openxmlformats.org/officeDocument/2006/relationships/chart" Target="../charts/chart280.xml"/><Relationship Id="rId5" Type="http://schemas.openxmlformats.org/officeDocument/2006/relationships/chart" Target="../charts/chart275.xml"/><Relationship Id="rId10" Type="http://schemas.openxmlformats.org/officeDocument/2006/relationships/chart" Target="../charts/chart279.xml"/><Relationship Id="rId4" Type="http://schemas.openxmlformats.org/officeDocument/2006/relationships/chart" Target="../charts/chart274.xml"/><Relationship Id="rId9" Type="http://schemas.openxmlformats.org/officeDocument/2006/relationships/chart" Target="../charts/chart278.xml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7.xml"/><Relationship Id="rId3" Type="http://schemas.openxmlformats.org/officeDocument/2006/relationships/chart" Target="../charts/chart283.xml"/><Relationship Id="rId7" Type="http://schemas.openxmlformats.org/officeDocument/2006/relationships/chart" Target="../charts/chart286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6" Type="http://schemas.openxmlformats.org/officeDocument/2006/relationships/image" Target="../media/image1.png"/><Relationship Id="rId11" Type="http://schemas.openxmlformats.org/officeDocument/2006/relationships/chart" Target="../charts/chart290.xml"/><Relationship Id="rId5" Type="http://schemas.openxmlformats.org/officeDocument/2006/relationships/chart" Target="../charts/chart285.xml"/><Relationship Id="rId10" Type="http://schemas.openxmlformats.org/officeDocument/2006/relationships/chart" Target="../charts/chart289.xml"/><Relationship Id="rId4" Type="http://schemas.openxmlformats.org/officeDocument/2006/relationships/chart" Target="../charts/chart284.xml"/><Relationship Id="rId9" Type="http://schemas.openxmlformats.org/officeDocument/2006/relationships/chart" Target="../charts/chart28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3.xml"/><Relationship Id="rId7" Type="http://schemas.openxmlformats.org/officeDocument/2006/relationships/chart" Target="../charts/chart26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1.png"/><Relationship Id="rId11" Type="http://schemas.openxmlformats.org/officeDocument/2006/relationships/chart" Target="../charts/chart30.xml"/><Relationship Id="rId5" Type="http://schemas.openxmlformats.org/officeDocument/2006/relationships/chart" Target="../charts/chart25.xml"/><Relationship Id="rId10" Type="http://schemas.openxmlformats.org/officeDocument/2006/relationships/chart" Target="../charts/chart29.xml"/><Relationship Id="rId4" Type="http://schemas.openxmlformats.org/officeDocument/2006/relationships/chart" Target="../charts/chart24.xml"/><Relationship Id="rId9" Type="http://schemas.openxmlformats.org/officeDocument/2006/relationships/chart" Target="../charts/chart28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7.xml"/><Relationship Id="rId3" Type="http://schemas.openxmlformats.org/officeDocument/2006/relationships/chart" Target="../charts/chart293.xml"/><Relationship Id="rId7" Type="http://schemas.openxmlformats.org/officeDocument/2006/relationships/chart" Target="../charts/chart296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image" Target="../media/image1.png"/><Relationship Id="rId11" Type="http://schemas.openxmlformats.org/officeDocument/2006/relationships/chart" Target="../charts/chart300.xml"/><Relationship Id="rId5" Type="http://schemas.openxmlformats.org/officeDocument/2006/relationships/chart" Target="../charts/chart295.xml"/><Relationship Id="rId10" Type="http://schemas.openxmlformats.org/officeDocument/2006/relationships/chart" Target="../charts/chart299.xml"/><Relationship Id="rId4" Type="http://schemas.openxmlformats.org/officeDocument/2006/relationships/chart" Target="../charts/chart294.xml"/><Relationship Id="rId9" Type="http://schemas.openxmlformats.org/officeDocument/2006/relationships/chart" Target="../charts/chart298.xml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7.xml"/><Relationship Id="rId3" Type="http://schemas.openxmlformats.org/officeDocument/2006/relationships/chart" Target="../charts/chart303.xml"/><Relationship Id="rId7" Type="http://schemas.openxmlformats.org/officeDocument/2006/relationships/chart" Target="../charts/chart306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Relationship Id="rId6" Type="http://schemas.openxmlformats.org/officeDocument/2006/relationships/image" Target="../media/image1.png"/><Relationship Id="rId11" Type="http://schemas.openxmlformats.org/officeDocument/2006/relationships/chart" Target="../charts/chart310.xml"/><Relationship Id="rId5" Type="http://schemas.openxmlformats.org/officeDocument/2006/relationships/chart" Target="../charts/chart305.xml"/><Relationship Id="rId10" Type="http://schemas.openxmlformats.org/officeDocument/2006/relationships/chart" Target="../charts/chart309.xml"/><Relationship Id="rId4" Type="http://schemas.openxmlformats.org/officeDocument/2006/relationships/chart" Target="../charts/chart304.xml"/><Relationship Id="rId9" Type="http://schemas.openxmlformats.org/officeDocument/2006/relationships/chart" Target="../charts/chart308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7.xml"/><Relationship Id="rId3" Type="http://schemas.openxmlformats.org/officeDocument/2006/relationships/chart" Target="../charts/chart313.xml"/><Relationship Id="rId7" Type="http://schemas.openxmlformats.org/officeDocument/2006/relationships/chart" Target="../charts/chart316.xml"/><Relationship Id="rId2" Type="http://schemas.openxmlformats.org/officeDocument/2006/relationships/chart" Target="../charts/chart312.xml"/><Relationship Id="rId1" Type="http://schemas.openxmlformats.org/officeDocument/2006/relationships/chart" Target="../charts/chart311.xml"/><Relationship Id="rId6" Type="http://schemas.openxmlformats.org/officeDocument/2006/relationships/image" Target="../media/image1.png"/><Relationship Id="rId11" Type="http://schemas.openxmlformats.org/officeDocument/2006/relationships/chart" Target="../charts/chart320.xml"/><Relationship Id="rId5" Type="http://schemas.openxmlformats.org/officeDocument/2006/relationships/chart" Target="../charts/chart315.xml"/><Relationship Id="rId10" Type="http://schemas.openxmlformats.org/officeDocument/2006/relationships/chart" Target="../charts/chart319.xml"/><Relationship Id="rId4" Type="http://schemas.openxmlformats.org/officeDocument/2006/relationships/chart" Target="../charts/chart314.xml"/><Relationship Id="rId9" Type="http://schemas.openxmlformats.org/officeDocument/2006/relationships/chart" Target="../charts/chart318.xml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7.xml"/><Relationship Id="rId3" Type="http://schemas.openxmlformats.org/officeDocument/2006/relationships/chart" Target="../charts/chart323.xml"/><Relationship Id="rId7" Type="http://schemas.openxmlformats.org/officeDocument/2006/relationships/chart" Target="../charts/chart326.xml"/><Relationship Id="rId2" Type="http://schemas.openxmlformats.org/officeDocument/2006/relationships/chart" Target="../charts/chart322.xml"/><Relationship Id="rId1" Type="http://schemas.openxmlformats.org/officeDocument/2006/relationships/chart" Target="../charts/chart321.xml"/><Relationship Id="rId6" Type="http://schemas.openxmlformats.org/officeDocument/2006/relationships/image" Target="../media/image1.png"/><Relationship Id="rId11" Type="http://schemas.openxmlformats.org/officeDocument/2006/relationships/chart" Target="../charts/chart330.xml"/><Relationship Id="rId5" Type="http://schemas.openxmlformats.org/officeDocument/2006/relationships/chart" Target="../charts/chart325.xml"/><Relationship Id="rId10" Type="http://schemas.openxmlformats.org/officeDocument/2006/relationships/chart" Target="../charts/chart329.xml"/><Relationship Id="rId4" Type="http://schemas.openxmlformats.org/officeDocument/2006/relationships/chart" Target="../charts/chart324.xml"/><Relationship Id="rId9" Type="http://schemas.openxmlformats.org/officeDocument/2006/relationships/chart" Target="../charts/chart328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7.xml"/><Relationship Id="rId3" Type="http://schemas.openxmlformats.org/officeDocument/2006/relationships/chart" Target="../charts/chart333.xml"/><Relationship Id="rId7" Type="http://schemas.openxmlformats.org/officeDocument/2006/relationships/chart" Target="../charts/chart336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Relationship Id="rId6" Type="http://schemas.openxmlformats.org/officeDocument/2006/relationships/image" Target="../media/image1.png"/><Relationship Id="rId11" Type="http://schemas.openxmlformats.org/officeDocument/2006/relationships/chart" Target="../charts/chart340.xml"/><Relationship Id="rId5" Type="http://schemas.openxmlformats.org/officeDocument/2006/relationships/chart" Target="../charts/chart335.xml"/><Relationship Id="rId10" Type="http://schemas.openxmlformats.org/officeDocument/2006/relationships/chart" Target="../charts/chart339.xml"/><Relationship Id="rId4" Type="http://schemas.openxmlformats.org/officeDocument/2006/relationships/chart" Target="../charts/chart334.xml"/><Relationship Id="rId9" Type="http://schemas.openxmlformats.org/officeDocument/2006/relationships/chart" Target="../charts/chart338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7.xml"/><Relationship Id="rId3" Type="http://schemas.openxmlformats.org/officeDocument/2006/relationships/chart" Target="../charts/chart343.xml"/><Relationship Id="rId7" Type="http://schemas.openxmlformats.org/officeDocument/2006/relationships/chart" Target="../charts/chart346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Relationship Id="rId6" Type="http://schemas.openxmlformats.org/officeDocument/2006/relationships/image" Target="../media/image1.png"/><Relationship Id="rId11" Type="http://schemas.openxmlformats.org/officeDocument/2006/relationships/chart" Target="../charts/chart350.xml"/><Relationship Id="rId5" Type="http://schemas.openxmlformats.org/officeDocument/2006/relationships/chart" Target="../charts/chart345.xml"/><Relationship Id="rId10" Type="http://schemas.openxmlformats.org/officeDocument/2006/relationships/chart" Target="../charts/chart349.xml"/><Relationship Id="rId4" Type="http://schemas.openxmlformats.org/officeDocument/2006/relationships/chart" Target="../charts/chart344.xml"/><Relationship Id="rId9" Type="http://schemas.openxmlformats.org/officeDocument/2006/relationships/chart" Target="../charts/chart348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7.xml"/><Relationship Id="rId3" Type="http://schemas.openxmlformats.org/officeDocument/2006/relationships/chart" Target="../charts/chart353.xml"/><Relationship Id="rId7" Type="http://schemas.openxmlformats.org/officeDocument/2006/relationships/chart" Target="../charts/chart356.xml"/><Relationship Id="rId2" Type="http://schemas.openxmlformats.org/officeDocument/2006/relationships/chart" Target="../charts/chart352.xml"/><Relationship Id="rId1" Type="http://schemas.openxmlformats.org/officeDocument/2006/relationships/chart" Target="../charts/chart351.xml"/><Relationship Id="rId6" Type="http://schemas.openxmlformats.org/officeDocument/2006/relationships/image" Target="../media/image1.png"/><Relationship Id="rId11" Type="http://schemas.openxmlformats.org/officeDocument/2006/relationships/chart" Target="../charts/chart360.xml"/><Relationship Id="rId5" Type="http://schemas.openxmlformats.org/officeDocument/2006/relationships/chart" Target="../charts/chart355.xml"/><Relationship Id="rId10" Type="http://schemas.openxmlformats.org/officeDocument/2006/relationships/chart" Target="../charts/chart359.xml"/><Relationship Id="rId4" Type="http://schemas.openxmlformats.org/officeDocument/2006/relationships/chart" Target="../charts/chart354.xml"/><Relationship Id="rId9" Type="http://schemas.openxmlformats.org/officeDocument/2006/relationships/chart" Target="../charts/chart358.xml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7.xml"/><Relationship Id="rId3" Type="http://schemas.openxmlformats.org/officeDocument/2006/relationships/chart" Target="../charts/chart363.xml"/><Relationship Id="rId7" Type="http://schemas.openxmlformats.org/officeDocument/2006/relationships/chart" Target="../charts/chart366.xml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6" Type="http://schemas.openxmlformats.org/officeDocument/2006/relationships/image" Target="../media/image1.png"/><Relationship Id="rId11" Type="http://schemas.openxmlformats.org/officeDocument/2006/relationships/chart" Target="../charts/chart370.xml"/><Relationship Id="rId5" Type="http://schemas.openxmlformats.org/officeDocument/2006/relationships/chart" Target="../charts/chart365.xml"/><Relationship Id="rId10" Type="http://schemas.openxmlformats.org/officeDocument/2006/relationships/chart" Target="../charts/chart369.xml"/><Relationship Id="rId4" Type="http://schemas.openxmlformats.org/officeDocument/2006/relationships/chart" Target="../charts/chart364.xml"/><Relationship Id="rId9" Type="http://schemas.openxmlformats.org/officeDocument/2006/relationships/chart" Target="../charts/chart368.xml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7.xml"/><Relationship Id="rId3" Type="http://schemas.openxmlformats.org/officeDocument/2006/relationships/chart" Target="../charts/chart373.xml"/><Relationship Id="rId7" Type="http://schemas.openxmlformats.org/officeDocument/2006/relationships/chart" Target="../charts/chart376.xml"/><Relationship Id="rId2" Type="http://schemas.openxmlformats.org/officeDocument/2006/relationships/chart" Target="../charts/chart372.xml"/><Relationship Id="rId1" Type="http://schemas.openxmlformats.org/officeDocument/2006/relationships/chart" Target="../charts/chart371.xml"/><Relationship Id="rId6" Type="http://schemas.openxmlformats.org/officeDocument/2006/relationships/image" Target="../media/image1.png"/><Relationship Id="rId11" Type="http://schemas.openxmlformats.org/officeDocument/2006/relationships/chart" Target="../charts/chart380.xml"/><Relationship Id="rId5" Type="http://schemas.openxmlformats.org/officeDocument/2006/relationships/chart" Target="../charts/chart375.xml"/><Relationship Id="rId10" Type="http://schemas.openxmlformats.org/officeDocument/2006/relationships/chart" Target="../charts/chart379.xml"/><Relationship Id="rId4" Type="http://schemas.openxmlformats.org/officeDocument/2006/relationships/chart" Target="../charts/chart374.xml"/><Relationship Id="rId9" Type="http://schemas.openxmlformats.org/officeDocument/2006/relationships/chart" Target="../charts/chart378.xml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7.xml"/><Relationship Id="rId3" Type="http://schemas.openxmlformats.org/officeDocument/2006/relationships/chart" Target="../charts/chart383.xml"/><Relationship Id="rId7" Type="http://schemas.openxmlformats.org/officeDocument/2006/relationships/chart" Target="../charts/chart386.xml"/><Relationship Id="rId2" Type="http://schemas.openxmlformats.org/officeDocument/2006/relationships/chart" Target="../charts/chart382.xml"/><Relationship Id="rId1" Type="http://schemas.openxmlformats.org/officeDocument/2006/relationships/chart" Target="../charts/chart381.xml"/><Relationship Id="rId6" Type="http://schemas.openxmlformats.org/officeDocument/2006/relationships/image" Target="../media/image1.png"/><Relationship Id="rId11" Type="http://schemas.openxmlformats.org/officeDocument/2006/relationships/chart" Target="../charts/chart390.xml"/><Relationship Id="rId5" Type="http://schemas.openxmlformats.org/officeDocument/2006/relationships/chart" Target="../charts/chart385.xml"/><Relationship Id="rId10" Type="http://schemas.openxmlformats.org/officeDocument/2006/relationships/chart" Target="../charts/chart389.xml"/><Relationship Id="rId4" Type="http://schemas.openxmlformats.org/officeDocument/2006/relationships/chart" Target="../charts/chart384.xml"/><Relationship Id="rId9" Type="http://schemas.openxmlformats.org/officeDocument/2006/relationships/chart" Target="../charts/chart38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3.xml"/><Relationship Id="rId7" Type="http://schemas.openxmlformats.org/officeDocument/2006/relationships/chart" Target="../charts/chart36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image" Target="../media/image1.png"/><Relationship Id="rId11" Type="http://schemas.openxmlformats.org/officeDocument/2006/relationships/chart" Target="../charts/chart40.xml"/><Relationship Id="rId5" Type="http://schemas.openxmlformats.org/officeDocument/2006/relationships/chart" Target="../charts/chart35.xml"/><Relationship Id="rId10" Type="http://schemas.openxmlformats.org/officeDocument/2006/relationships/chart" Target="../charts/chart39.xml"/><Relationship Id="rId4" Type="http://schemas.openxmlformats.org/officeDocument/2006/relationships/chart" Target="../charts/chart34.xml"/><Relationship Id="rId9" Type="http://schemas.openxmlformats.org/officeDocument/2006/relationships/chart" Target="../charts/chart38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7.xml"/><Relationship Id="rId3" Type="http://schemas.openxmlformats.org/officeDocument/2006/relationships/chart" Target="../charts/chart393.xml"/><Relationship Id="rId7" Type="http://schemas.openxmlformats.org/officeDocument/2006/relationships/chart" Target="../charts/chart396.xml"/><Relationship Id="rId2" Type="http://schemas.openxmlformats.org/officeDocument/2006/relationships/chart" Target="../charts/chart392.xml"/><Relationship Id="rId1" Type="http://schemas.openxmlformats.org/officeDocument/2006/relationships/chart" Target="../charts/chart391.xml"/><Relationship Id="rId6" Type="http://schemas.openxmlformats.org/officeDocument/2006/relationships/image" Target="../media/image1.png"/><Relationship Id="rId11" Type="http://schemas.openxmlformats.org/officeDocument/2006/relationships/chart" Target="../charts/chart400.xml"/><Relationship Id="rId5" Type="http://schemas.openxmlformats.org/officeDocument/2006/relationships/chart" Target="../charts/chart395.xml"/><Relationship Id="rId10" Type="http://schemas.openxmlformats.org/officeDocument/2006/relationships/chart" Target="../charts/chart399.xml"/><Relationship Id="rId4" Type="http://schemas.openxmlformats.org/officeDocument/2006/relationships/chart" Target="../charts/chart394.xml"/><Relationship Id="rId9" Type="http://schemas.openxmlformats.org/officeDocument/2006/relationships/chart" Target="../charts/chart398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7.xml"/><Relationship Id="rId3" Type="http://schemas.openxmlformats.org/officeDocument/2006/relationships/chart" Target="../charts/chart403.xml"/><Relationship Id="rId7" Type="http://schemas.openxmlformats.org/officeDocument/2006/relationships/chart" Target="../charts/chart406.xml"/><Relationship Id="rId2" Type="http://schemas.openxmlformats.org/officeDocument/2006/relationships/chart" Target="../charts/chart402.xml"/><Relationship Id="rId1" Type="http://schemas.openxmlformats.org/officeDocument/2006/relationships/chart" Target="../charts/chart401.xml"/><Relationship Id="rId6" Type="http://schemas.openxmlformats.org/officeDocument/2006/relationships/image" Target="../media/image1.png"/><Relationship Id="rId11" Type="http://schemas.openxmlformats.org/officeDocument/2006/relationships/chart" Target="../charts/chart410.xml"/><Relationship Id="rId5" Type="http://schemas.openxmlformats.org/officeDocument/2006/relationships/chart" Target="../charts/chart405.xml"/><Relationship Id="rId10" Type="http://schemas.openxmlformats.org/officeDocument/2006/relationships/chart" Target="../charts/chart409.xml"/><Relationship Id="rId4" Type="http://schemas.openxmlformats.org/officeDocument/2006/relationships/chart" Target="../charts/chart404.xml"/><Relationship Id="rId9" Type="http://schemas.openxmlformats.org/officeDocument/2006/relationships/chart" Target="../charts/chart408.xml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7.xml"/><Relationship Id="rId3" Type="http://schemas.openxmlformats.org/officeDocument/2006/relationships/chart" Target="../charts/chart413.xml"/><Relationship Id="rId7" Type="http://schemas.openxmlformats.org/officeDocument/2006/relationships/chart" Target="../charts/chart416.xml"/><Relationship Id="rId2" Type="http://schemas.openxmlformats.org/officeDocument/2006/relationships/chart" Target="../charts/chart412.xml"/><Relationship Id="rId1" Type="http://schemas.openxmlformats.org/officeDocument/2006/relationships/chart" Target="../charts/chart411.xml"/><Relationship Id="rId6" Type="http://schemas.openxmlformats.org/officeDocument/2006/relationships/image" Target="../media/image1.png"/><Relationship Id="rId11" Type="http://schemas.openxmlformats.org/officeDocument/2006/relationships/chart" Target="../charts/chart420.xml"/><Relationship Id="rId5" Type="http://schemas.openxmlformats.org/officeDocument/2006/relationships/chart" Target="../charts/chart415.xml"/><Relationship Id="rId10" Type="http://schemas.openxmlformats.org/officeDocument/2006/relationships/chart" Target="../charts/chart419.xml"/><Relationship Id="rId4" Type="http://schemas.openxmlformats.org/officeDocument/2006/relationships/chart" Target="../charts/chart414.xml"/><Relationship Id="rId9" Type="http://schemas.openxmlformats.org/officeDocument/2006/relationships/chart" Target="../charts/chart418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7.xml"/><Relationship Id="rId3" Type="http://schemas.openxmlformats.org/officeDocument/2006/relationships/chart" Target="../charts/chart423.xml"/><Relationship Id="rId7" Type="http://schemas.openxmlformats.org/officeDocument/2006/relationships/chart" Target="../charts/chart426.xml"/><Relationship Id="rId2" Type="http://schemas.openxmlformats.org/officeDocument/2006/relationships/chart" Target="../charts/chart422.xml"/><Relationship Id="rId1" Type="http://schemas.openxmlformats.org/officeDocument/2006/relationships/chart" Target="../charts/chart421.xml"/><Relationship Id="rId6" Type="http://schemas.openxmlformats.org/officeDocument/2006/relationships/image" Target="../media/image1.png"/><Relationship Id="rId11" Type="http://schemas.openxmlformats.org/officeDocument/2006/relationships/chart" Target="../charts/chart430.xml"/><Relationship Id="rId5" Type="http://schemas.openxmlformats.org/officeDocument/2006/relationships/chart" Target="../charts/chart425.xml"/><Relationship Id="rId10" Type="http://schemas.openxmlformats.org/officeDocument/2006/relationships/chart" Target="../charts/chart429.xml"/><Relationship Id="rId4" Type="http://schemas.openxmlformats.org/officeDocument/2006/relationships/chart" Target="../charts/chart424.xml"/><Relationship Id="rId9" Type="http://schemas.openxmlformats.org/officeDocument/2006/relationships/chart" Target="../charts/chart428.xml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7.xml"/><Relationship Id="rId3" Type="http://schemas.openxmlformats.org/officeDocument/2006/relationships/chart" Target="../charts/chart433.xml"/><Relationship Id="rId7" Type="http://schemas.openxmlformats.org/officeDocument/2006/relationships/chart" Target="../charts/chart436.xml"/><Relationship Id="rId2" Type="http://schemas.openxmlformats.org/officeDocument/2006/relationships/chart" Target="../charts/chart432.xml"/><Relationship Id="rId1" Type="http://schemas.openxmlformats.org/officeDocument/2006/relationships/chart" Target="../charts/chart431.xml"/><Relationship Id="rId6" Type="http://schemas.openxmlformats.org/officeDocument/2006/relationships/image" Target="../media/image1.png"/><Relationship Id="rId11" Type="http://schemas.openxmlformats.org/officeDocument/2006/relationships/chart" Target="../charts/chart440.xml"/><Relationship Id="rId5" Type="http://schemas.openxmlformats.org/officeDocument/2006/relationships/chart" Target="../charts/chart435.xml"/><Relationship Id="rId10" Type="http://schemas.openxmlformats.org/officeDocument/2006/relationships/chart" Target="../charts/chart439.xml"/><Relationship Id="rId4" Type="http://schemas.openxmlformats.org/officeDocument/2006/relationships/chart" Target="../charts/chart434.xml"/><Relationship Id="rId9" Type="http://schemas.openxmlformats.org/officeDocument/2006/relationships/chart" Target="../charts/chart438.xml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7.xml"/><Relationship Id="rId3" Type="http://schemas.openxmlformats.org/officeDocument/2006/relationships/chart" Target="../charts/chart443.xml"/><Relationship Id="rId7" Type="http://schemas.openxmlformats.org/officeDocument/2006/relationships/chart" Target="../charts/chart446.xml"/><Relationship Id="rId2" Type="http://schemas.openxmlformats.org/officeDocument/2006/relationships/chart" Target="../charts/chart442.xml"/><Relationship Id="rId1" Type="http://schemas.openxmlformats.org/officeDocument/2006/relationships/chart" Target="../charts/chart441.xml"/><Relationship Id="rId6" Type="http://schemas.openxmlformats.org/officeDocument/2006/relationships/image" Target="../media/image1.png"/><Relationship Id="rId11" Type="http://schemas.openxmlformats.org/officeDocument/2006/relationships/chart" Target="../charts/chart450.xml"/><Relationship Id="rId5" Type="http://schemas.openxmlformats.org/officeDocument/2006/relationships/chart" Target="../charts/chart445.xml"/><Relationship Id="rId10" Type="http://schemas.openxmlformats.org/officeDocument/2006/relationships/chart" Target="../charts/chart449.xml"/><Relationship Id="rId4" Type="http://schemas.openxmlformats.org/officeDocument/2006/relationships/chart" Target="../charts/chart444.xml"/><Relationship Id="rId9" Type="http://schemas.openxmlformats.org/officeDocument/2006/relationships/chart" Target="../charts/chart448.xml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7.xml"/><Relationship Id="rId3" Type="http://schemas.openxmlformats.org/officeDocument/2006/relationships/chart" Target="../charts/chart453.xml"/><Relationship Id="rId7" Type="http://schemas.openxmlformats.org/officeDocument/2006/relationships/chart" Target="../charts/chart456.xml"/><Relationship Id="rId2" Type="http://schemas.openxmlformats.org/officeDocument/2006/relationships/chart" Target="../charts/chart452.xml"/><Relationship Id="rId1" Type="http://schemas.openxmlformats.org/officeDocument/2006/relationships/chart" Target="../charts/chart451.xml"/><Relationship Id="rId6" Type="http://schemas.openxmlformats.org/officeDocument/2006/relationships/image" Target="../media/image1.png"/><Relationship Id="rId11" Type="http://schemas.openxmlformats.org/officeDocument/2006/relationships/chart" Target="../charts/chart460.xml"/><Relationship Id="rId5" Type="http://schemas.openxmlformats.org/officeDocument/2006/relationships/chart" Target="../charts/chart455.xml"/><Relationship Id="rId10" Type="http://schemas.openxmlformats.org/officeDocument/2006/relationships/chart" Target="../charts/chart459.xml"/><Relationship Id="rId4" Type="http://schemas.openxmlformats.org/officeDocument/2006/relationships/chart" Target="../charts/chart454.xml"/><Relationship Id="rId9" Type="http://schemas.openxmlformats.org/officeDocument/2006/relationships/chart" Target="../charts/chart458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7.xml"/><Relationship Id="rId3" Type="http://schemas.openxmlformats.org/officeDocument/2006/relationships/chart" Target="../charts/chart463.xml"/><Relationship Id="rId7" Type="http://schemas.openxmlformats.org/officeDocument/2006/relationships/chart" Target="../charts/chart466.xml"/><Relationship Id="rId2" Type="http://schemas.openxmlformats.org/officeDocument/2006/relationships/chart" Target="../charts/chart462.xml"/><Relationship Id="rId1" Type="http://schemas.openxmlformats.org/officeDocument/2006/relationships/chart" Target="../charts/chart461.xml"/><Relationship Id="rId6" Type="http://schemas.openxmlformats.org/officeDocument/2006/relationships/image" Target="../media/image1.png"/><Relationship Id="rId11" Type="http://schemas.openxmlformats.org/officeDocument/2006/relationships/chart" Target="../charts/chart470.xml"/><Relationship Id="rId5" Type="http://schemas.openxmlformats.org/officeDocument/2006/relationships/chart" Target="../charts/chart465.xml"/><Relationship Id="rId10" Type="http://schemas.openxmlformats.org/officeDocument/2006/relationships/chart" Target="../charts/chart469.xml"/><Relationship Id="rId4" Type="http://schemas.openxmlformats.org/officeDocument/2006/relationships/chart" Target="../charts/chart464.xml"/><Relationship Id="rId9" Type="http://schemas.openxmlformats.org/officeDocument/2006/relationships/chart" Target="../charts/chart468.xml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7.xml"/><Relationship Id="rId3" Type="http://schemas.openxmlformats.org/officeDocument/2006/relationships/chart" Target="../charts/chart473.xml"/><Relationship Id="rId7" Type="http://schemas.openxmlformats.org/officeDocument/2006/relationships/chart" Target="../charts/chart476.xml"/><Relationship Id="rId2" Type="http://schemas.openxmlformats.org/officeDocument/2006/relationships/chart" Target="../charts/chart472.xml"/><Relationship Id="rId1" Type="http://schemas.openxmlformats.org/officeDocument/2006/relationships/chart" Target="../charts/chart471.xml"/><Relationship Id="rId6" Type="http://schemas.openxmlformats.org/officeDocument/2006/relationships/image" Target="../media/image1.png"/><Relationship Id="rId11" Type="http://schemas.openxmlformats.org/officeDocument/2006/relationships/chart" Target="../charts/chart480.xml"/><Relationship Id="rId5" Type="http://schemas.openxmlformats.org/officeDocument/2006/relationships/chart" Target="../charts/chart475.xml"/><Relationship Id="rId10" Type="http://schemas.openxmlformats.org/officeDocument/2006/relationships/chart" Target="../charts/chart479.xml"/><Relationship Id="rId4" Type="http://schemas.openxmlformats.org/officeDocument/2006/relationships/chart" Target="../charts/chart474.xml"/><Relationship Id="rId9" Type="http://schemas.openxmlformats.org/officeDocument/2006/relationships/chart" Target="../charts/chart478.xml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7.xml"/><Relationship Id="rId3" Type="http://schemas.openxmlformats.org/officeDocument/2006/relationships/chart" Target="../charts/chart483.xml"/><Relationship Id="rId7" Type="http://schemas.openxmlformats.org/officeDocument/2006/relationships/chart" Target="../charts/chart486.xml"/><Relationship Id="rId2" Type="http://schemas.openxmlformats.org/officeDocument/2006/relationships/chart" Target="../charts/chart482.xml"/><Relationship Id="rId1" Type="http://schemas.openxmlformats.org/officeDocument/2006/relationships/chart" Target="../charts/chart481.xml"/><Relationship Id="rId6" Type="http://schemas.openxmlformats.org/officeDocument/2006/relationships/image" Target="../media/image1.png"/><Relationship Id="rId11" Type="http://schemas.openxmlformats.org/officeDocument/2006/relationships/chart" Target="../charts/chart490.xml"/><Relationship Id="rId5" Type="http://schemas.openxmlformats.org/officeDocument/2006/relationships/chart" Target="../charts/chart485.xml"/><Relationship Id="rId10" Type="http://schemas.openxmlformats.org/officeDocument/2006/relationships/chart" Target="../charts/chart489.xml"/><Relationship Id="rId4" Type="http://schemas.openxmlformats.org/officeDocument/2006/relationships/chart" Target="../charts/chart484.xml"/><Relationship Id="rId9" Type="http://schemas.openxmlformats.org/officeDocument/2006/relationships/chart" Target="../charts/chart4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websitedbs/d3310114.nsf/Home/%C2%A9+Copyright?OpenDocument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88"/>
  <sheetViews>
    <sheetView showGridLines="0" tabSelected="1" workbookViewId="0">
      <pane ySplit="3" topLeftCell="A4" activePane="bottomLeft" state="frozen"/>
      <selection sqref="A1:B1"/>
      <selection pane="bottomLeft" activeCell="A4" sqref="A4"/>
    </sheetView>
  </sheetViews>
  <sheetFormatPr defaultRowHeight="15" x14ac:dyDescent="0.25"/>
  <cols>
    <col min="1" max="2" width="7.7109375" style="11" customWidth="1"/>
    <col min="3" max="3" width="60.5703125" style="11" customWidth="1"/>
    <col min="4" max="4" width="25.5703125" style="11" customWidth="1"/>
    <col min="5" max="5" width="52.28515625" style="11" customWidth="1"/>
    <col min="6" max="256" width="9.140625" style="11"/>
    <col min="257" max="258" width="7.7109375" style="11" customWidth="1"/>
    <col min="259" max="259" width="140.7109375" style="11" customWidth="1"/>
    <col min="260" max="260" width="25.5703125" style="11" customWidth="1"/>
    <col min="261" max="261" width="52.28515625" style="11" customWidth="1"/>
    <col min="262" max="512" width="9.140625" style="11"/>
    <col min="513" max="514" width="7.7109375" style="11" customWidth="1"/>
    <col min="515" max="515" width="140.7109375" style="11" customWidth="1"/>
    <col min="516" max="516" width="25.5703125" style="11" customWidth="1"/>
    <col min="517" max="517" width="52.28515625" style="11" customWidth="1"/>
    <col min="518" max="768" width="9.140625" style="11"/>
    <col min="769" max="770" width="7.7109375" style="11" customWidth="1"/>
    <col min="771" max="771" width="140.7109375" style="11" customWidth="1"/>
    <col min="772" max="772" width="25.5703125" style="11" customWidth="1"/>
    <col min="773" max="773" width="52.28515625" style="11" customWidth="1"/>
    <col min="774" max="1024" width="9.140625" style="11"/>
    <col min="1025" max="1026" width="7.7109375" style="11" customWidth="1"/>
    <col min="1027" max="1027" width="140.7109375" style="11" customWidth="1"/>
    <col min="1028" max="1028" width="25.5703125" style="11" customWidth="1"/>
    <col min="1029" max="1029" width="52.28515625" style="11" customWidth="1"/>
    <col min="1030" max="1280" width="9.140625" style="11"/>
    <col min="1281" max="1282" width="7.7109375" style="11" customWidth="1"/>
    <col min="1283" max="1283" width="140.7109375" style="11" customWidth="1"/>
    <col min="1284" max="1284" width="25.5703125" style="11" customWidth="1"/>
    <col min="1285" max="1285" width="52.28515625" style="11" customWidth="1"/>
    <col min="1286" max="1536" width="9.140625" style="11"/>
    <col min="1537" max="1538" width="7.7109375" style="11" customWidth="1"/>
    <col min="1539" max="1539" width="140.7109375" style="11" customWidth="1"/>
    <col min="1540" max="1540" width="25.5703125" style="11" customWidth="1"/>
    <col min="1541" max="1541" width="52.28515625" style="11" customWidth="1"/>
    <col min="1542" max="1792" width="9.140625" style="11"/>
    <col min="1793" max="1794" width="7.7109375" style="11" customWidth="1"/>
    <col min="1795" max="1795" width="140.7109375" style="11" customWidth="1"/>
    <col min="1796" max="1796" width="25.5703125" style="11" customWidth="1"/>
    <col min="1797" max="1797" width="52.28515625" style="11" customWidth="1"/>
    <col min="1798" max="2048" width="9.140625" style="11"/>
    <col min="2049" max="2050" width="7.7109375" style="11" customWidth="1"/>
    <col min="2051" max="2051" width="140.7109375" style="11" customWidth="1"/>
    <col min="2052" max="2052" width="25.5703125" style="11" customWidth="1"/>
    <col min="2053" max="2053" width="52.28515625" style="11" customWidth="1"/>
    <col min="2054" max="2304" width="9.140625" style="11"/>
    <col min="2305" max="2306" width="7.7109375" style="11" customWidth="1"/>
    <col min="2307" max="2307" width="140.7109375" style="11" customWidth="1"/>
    <col min="2308" max="2308" width="25.5703125" style="11" customWidth="1"/>
    <col min="2309" max="2309" width="52.28515625" style="11" customWidth="1"/>
    <col min="2310" max="2560" width="9.140625" style="11"/>
    <col min="2561" max="2562" width="7.7109375" style="11" customWidth="1"/>
    <col min="2563" max="2563" width="140.7109375" style="11" customWidth="1"/>
    <col min="2564" max="2564" width="25.5703125" style="11" customWidth="1"/>
    <col min="2565" max="2565" width="52.28515625" style="11" customWidth="1"/>
    <col min="2566" max="2816" width="9.140625" style="11"/>
    <col min="2817" max="2818" width="7.7109375" style="11" customWidth="1"/>
    <col min="2819" max="2819" width="140.7109375" style="11" customWidth="1"/>
    <col min="2820" max="2820" width="25.5703125" style="11" customWidth="1"/>
    <col min="2821" max="2821" width="52.28515625" style="11" customWidth="1"/>
    <col min="2822" max="3072" width="9.140625" style="11"/>
    <col min="3073" max="3074" width="7.7109375" style="11" customWidth="1"/>
    <col min="3075" max="3075" width="140.7109375" style="11" customWidth="1"/>
    <col min="3076" max="3076" width="25.5703125" style="11" customWidth="1"/>
    <col min="3077" max="3077" width="52.28515625" style="11" customWidth="1"/>
    <col min="3078" max="3328" width="9.140625" style="11"/>
    <col min="3329" max="3330" width="7.7109375" style="11" customWidth="1"/>
    <col min="3331" max="3331" width="140.7109375" style="11" customWidth="1"/>
    <col min="3332" max="3332" width="25.5703125" style="11" customWidth="1"/>
    <col min="3333" max="3333" width="52.28515625" style="11" customWidth="1"/>
    <col min="3334" max="3584" width="9.140625" style="11"/>
    <col min="3585" max="3586" width="7.7109375" style="11" customWidth="1"/>
    <col min="3587" max="3587" width="140.7109375" style="11" customWidth="1"/>
    <col min="3588" max="3588" width="25.5703125" style="11" customWidth="1"/>
    <col min="3589" max="3589" width="52.28515625" style="11" customWidth="1"/>
    <col min="3590" max="3840" width="9.140625" style="11"/>
    <col min="3841" max="3842" width="7.7109375" style="11" customWidth="1"/>
    <col min="3843" max="3843" width="140.7109375" style="11" customWidth="1"/>
    <col min="3844" max="3844" width="25.5703125" style="11" customWidth="1"/>
    <col min="3845" max="3845" width="52.28515625" style="11" customWidth="1"/>
    <col min="3846" max="4096" width="9.140625" style="11"/>
    <col min="4097" max="4098" width="7.7109375" style="11" customWidth="1"/>
    <col min="4099" max="4099" width="140.7109375" style="11" customWidth="1"/>
    <col min="4100" max="4100" width="25.5703125" style="11" customWidth="1"/>
    <col min="4101" max="4101" width="52.28515625" style="11" customWidth="1"/>
    <col min="4102" max="4352" width="9.140625" style="11"/>
    <col min="4353" max="4354" width="7.7109375" style="11" customWidth="1"/>
    <col min="4355" max="4355" width="140.7109375" style="11" customWidth="1"/>
    <col min="4356" max="4356" width="25.5703125" style="11" customWidth="1"/>
    <col min="4357" max="4357" width="52.28515625" style="11" customWidth="1"/>
    <col min="4358" max="4608" width="9.140625" style="11"/>
    <col min="4609" max="4610" width="7.7109375" style="11" customWidth="1"/>
    <col min="4611" max="4611" width="140.7109375" style="11" customWidth="1"/>
    <col min="4612" max="4612" width="25.5703125" style="11" customWidth="1"/>
    <col min="4613" max="4613" width="52.28515625" style="11" customWidth="1"/>
    <col min="4614" max="4864" width="9.140625" style="11"/>
    <col min="4865" max="4866" width="7.7109375" style="11" customWidth="1"/>
    <col min="4867" max="4867" width="140.7109375" style="11" customWidth="1"/>
    <col min="4868" max="4868" width="25.5703125" style="11" customWidth="1"/>
    <col min="4869" max="4869" width="52.28515625" style="11" customWidth="1"/>
    <col min="4870" max="5120" width="9.140625" style="11"/>
    <col min="5121" max="5122" width="7.7109375" style="11" customWidth="1"/>
    <col min="5123" max="5123" width="140.7109375" style="11" customWidth="1"/>
    <col min="5124" max="5124" width="25.5703125" style="11" customWidth="1"/>
    <col min="5125" max="5125" width="52.28515625" style="11" customWidth="1"/>
    <col min="5126" max="5376" width="9.140625" style="11"/>
    <col min="5377" max="5378" width="7.7109375" style="11" customWidth="1"/>
    <col min="5379" max="5379" width="140.7109375" style="11" customWidth="1"/>
    <col min="5380" max="5380" width="25.5703125" style="11" customWidth="1"/>
    <col min="5381" max="5381" width="52.28515625" style="11" customWidth="1"/>
    <col min="5382" max="5632" width="9.140625" style="11"/>
    <col min="5633" max="5634" width="7.7109375" style="11" customWidth="1"/>
    <col min="5635" max="5635" width="140.7109375" style="11" customWidth="1"/>
    <col min="5636" max="5636" width="25.5703125" style="11" customWidth="1"/>
    <col min="5637" max="5637" width="52.28515625" style="11" customWidth="1"/>
    <col min="5638" max="5888" width="9.140625" style="11"/>
    <col min="5889" max="5890" width="7.7109375" style="11" customWidth="1"/>
    <col min="5891" max="5891" width="140.7109375" style="11" customWidth="1"/>
    <col min="5892" max="5892" width="25.5703125" style="11" customWidth="1"/>
    <col min="5893" max="5893" width="52.28515625" style="11" customWidth="1"/>
    <col min="5894" max="6144" width="9.140625" style="11"/>
    <col min="6145" max="6146" width="7.7109375" style="11" customWidth="1"/>
    <col min="6147" max="6147" width="140.7109375" style="11" customWidth="1"/>
    <col min="6148" max="6148" width="25.5703125" style="11" customWidth="1"/>
    <col min="6149" max="6149" width="52.28515625" style="11" customWidth="1"/>
    <col min="6150" max="6400" width="9.140625" style="11"/>
    <col min="6401" max="6402" width="7.7109375" style="11" customWidth="1"/>
    <col min="6403" max="6403" width="140.7109375" style="11" customWidth="1"/>
    <col min="6404" max="6404" width="25.5703125" style="11" customWidth="1"/>
    <col min="6405" max="6405" width="52.28515625" style="11" customWidth="1"/>
    <col min="6406" max="6656" width="9.140625" style="11"/>
    <col min="6657" max="6658" width="7.7109375" style="11" customWidth="1"/>
    <col min="6659" max="6659" width="140.7109375" style="11" customWidth="1"/>
    <col min="6660" max="6660" width="25.5703125" style="11" customWidth="1"/>
    <col min="6661" max="6661" width="52.28515625" style="11" customWidth="1"/>
    <col min="6662" max="6912" width="9.140625" style="11"/>
    <col min="6913" max="6914" width="7.7109375" style="11" customWidth="1"/>
    <col min="6915" max="6915" width="140.7109375" style="11" customWidth="1"/>
    <col min="6916" max="6916" width="25.5703125" style="11" customWidth="1"/>
    <col min="6917" max="6917" width="52.28515625" style="11" customWidth="1"/>
    <col min="6918" max="7168" width="9.140625" style="11"/>
    <col min="7169" max="7170" width="7.7109375" style="11" customWidth="1"/>
    <col min="7171" max="7171" width="140.7109375" style="11" customWidth="1"/>
    <col min="7172" max="7172" width="25.5703125" style="11" customWidth="1"/>
    <col min="7173" max="7173" width="52.28515625" style="11" customWidth="1"/>
    <col min="7174" max="7424" width="9.140625" style="11"/>
    <col min="7425" max="7426" width="7.7109375" style="11" customWidth="1"/>
    <col min="7427" max="7427" width="140.7109375" style="11" customWidth="1"/>
    <col min="7428" max="7428" width="25.5703125" style="11" customWidth="1"/>
    <col min="7429" max="7429" width="52.28515625" style="11" customWidth="1"/>
    <col min="7430" max="7680" width="9.140625" style="11"/>
    <col min="7681" max="7682" width="7.7109375" style="11" customWidth="1"/>
    <col min="7683" max="7683" width="140.7109375" style="11" customWidth="1"/>
    <col min="7684" max="7684" width="25.5703125" style="11" customWidth="1"/>
    <col min="7685" max="7685" width="52.28515625" style="11" customWidth="1"/>
    <col min="7686" max="7936" width="9.140625" style="11"/>
    <col min="7937" max="7938" width="7.7109375" style="11" customWidth="1"/>
    <col min="7939" max="7939" width="140.7109375" style="11" customWidth="1"/>
    <col min="7940" max="7940" width="25.5703125" style="11" customWidth="1"/>
    <col min="7941" max="7941" width="52.28515625" style="11" customWidth="1"/>
    <col min="7942" max="8192" width="9.140625" style="11"/>
    <col min="8193" max="8194" width="7.7109375" style="11" customWidth="1"/>
    <col min="8195" max="8195" width="140.7109375" style="11" customWidth="1"/>
    <col min="8196" max="8196" width="25.5703125" style="11" customWidth="1"/>
    <col min="8197" max="8197" width="52.28515625" style="11" customWidth="1"/>
    <col min="8198" max="8448" width="9.140625" style="11"/>
    <col min="8449" max="8450" width="7.7109375" style="11" customWidth="1"/>
    <col min="8451" max="8451" width="140.7109375" style="11" customWidth="1"/>
    <col min="8452" max="8452" width="25.5703125" style="11" customWidth="1"/>
    <col min="8453" max="8453" width="52.28515625" style="11" customWidth="1"/>
    <col min="8454" max="8704" width="9.140625" style="11"/>
    <col min="8705" max="8706" width="7.7109375" style="11" customWidth="1"/>
    <col min="8707" max="8707" width="140.7109375" style="11" customWidth="1"/>
    <col min="8708" max="8708" width="25.5703125" style="11" customWidth="1"/>
    <col min="8709" max="8709" width="52.28515625" style="11" customWidth="1"/>
    <col min="8710" max="8960" width="9.140625" style="11"/>
    <col min="8961" max="8962" width="7.7109375" style="11" customWidth="1"/>
    <col min="8963" max="8963" width="140.7109375" style="11" customWidth="1"/>
    <col min="8964" max="8964" width="25.5703125" style="11" customWidth="1"/>
    <col min="8965" max="8965" width="52.28515625" style="11" customWidth="1"/>
    <col min="8966" max="9216" width="9.140625" style="11"/>
    <col min="9217" max="9218" width="7.7109375" style="11" customWidth="1"/>
    <col min="9219" max="9219" width="140.7109375" style="11" customWidth="1"/>
    <col min="9220" max="9220" width="25.5703125" style="11" customWidth="1"/>
    <col min="9221" max="9221" width="52.28515625" style="11" customWidth="1"/>
    <col min="9222" max="9472" width="9.140625" style="11"/>
    <col min="9473" max="9474" width="7.7109375" style="11" customWidth="1"/>
    <col min="9475" max="9475" width="140.7109375" style="11" customWidth="1"/>
    <col min="9476" max="9476" width="25.5703125" style="11" customWidth="1"/>
    <col min="9477" max="9477" width="52.28515625" style="11" customWidth="1"/>
    <col min="9478" max="9728" width="9.140625" style="11"/>
    <col min="9729" max="9730" width="7.7109375" style="11" customWidth="1"/>
    <col min="9731" max="9731" width="140.7109375" style="11" customWidth="1"/>
    <col min="9732" max="9732" width="25.5703125" style="11" customWidth="1"/>
    <col min="9733" max="9733" width="52.28515625" style="11" customWidth="1"/>
    <col min="9734" max="9984" width="9.140625" style="11"/>
    <col min="9985" max="9986" width="7.7109375" style="11" customWidth="1"/>
    <col min="9987" max="9987" width="140.7109375" style="11" customWidth="1"/>
    <col min="9988" max="9988" width="25.5703125" style="11" customWidth="1"/>
    <col min="9989" max="9989" width="52.28515625" style="11" customWidth="1"/>
    <col min="9990" max="10240" width="9.140625" style="11"/>
    <col min="10241" max="10242" width="7.7109375" style="11" customWidth="1"/>
    <col min="10243" max="10243" width="140.7109375" style="11" customWidth="1"/>
    <col min="10244" max="10244" width="25.5703125" style="11" customWidth="1"/>
    <col min="10245" max="10245" width="52.28515625" style="11" customWidth="1"/>
    <col min="10246" max="10496" width="9.140625" style="11"/>
    <col min="10497" max="10498" width="7.7109375" style="11" customWidth="1"/>
    <col min="10499" max="10499" width="140.7109375" style="11" customWidth="1"/>
    <col min="10500" max="10500" width="25.5703125" style="11" customWidth="1"/>
    <col min="10501" max="10501" width="52.28515625" style="11" customWidth="1"/>
    <col min="10502" max="10752" width="9.140625" style="11"/>
    <col min="10753" max="10754" width="7.7109375" style="11" customWidth="1"/>
    <col min="10755" max="10755" width="140.7109375" style="11" customWidth="1"/>
    <col min="10756" max="10756" width="25.5703125" style="11" customWidth="1"/>
    <col min="10757" max="10757" width="52.28515625" style="11" customWidth="1"/>
    <col min="10758" max="11008" width="9.140625" style="11"/>
    <col min="11009" max="11010" width="7.7109375" style="11" customWidth="1"/>
    <col min="11011" max="11011" width="140.7109375" style="11" customWidth="1"/>
    <col min="11012" max="11012" width="25.5703125" style="11" customWidth="1"/>
    <col min="11013" max="11013" width="52.28515625" style="11" customWidth="1"/>
    <col min="11014" max="11264" width="9.140625" style="11"/>
    <col min="11265" max="11266" width="7.7109375" style="11" customWidth="1"/>
    <col min="11267" max="11267" width="140.7109375" style="11" customWidth="1"/>
    <col min="11268" max="11268" width="25.5703125" style="11" customWidth="1"/>
    <col min="11269" max="11269" width="52.28515625" style="11" customWidth="1"/>
    <col min="11270" max="11520" width="9.140625" style="11"/>
    <col min="11521" max="11522" width="7.7109375" style="11" customWidth="1"/>
    <col min="11523" max="11523" width="140.7109375" style="11" customWidth="1"/>
    <col min="11524" max="11524" width="25.5703125" style="11" customWidth="1"/>
    <col min="11525" max="11525" width="52.28515625" style="11" customWidth="1"/>
    <col min="11526" max="11776" width="9.140625" style="11"/>
    <col min="11777" max="11778" width="7.7109375" style="11" customWidth="1"/>
    <col min="11779" max="11779" width="140.7109375" style="11" customWidth="1"/>
    <col min="11780" max="11780" width="25.5703125" style="11" customWidth="1"/>
    <col min="11781" max="11781" width="52.28515625" style="11" customWidth="1"/>
    <col min="11782" max="12032" width="9.140625" style="11"/>
    <col min="12033" max="12034" width="7.7109375" style="11" customWidth="1"/>
    <col min="12035" max="12035" width="140.7109375" style="11" customWidth="1"/>
    <col min="12036" max="12036" width="25.5703125" style="11" customWidth="1"/>
    <col min="12037" max="12037" width="52.28515625" style="11" customWidth="1"/>
    <col min="12038" max="12288" width="9.140625" style="11"/>
    <col min="12289" max="12290" width="7.7109375" style="11" customWidth="1"/>
    <col min="12291" max="12291" width="140.7109375" style="11" customWidth="1"/>
    <col min="12292" max="12292" width="25.5703125" style="11" customWidth="1"/>
    <col min="12293" max="12293" width="52.28515625" style="11" customWidth="1"/>
    <col min="12294" max="12544" width="9.140625" style="11"/>
    <col min="12545" max="12546" width="7.7109375" style="11" customWidth="1"/>
    <col min="12547" max="12547" width="140.7109375" style="11" customWidth="1"/>
    <col min="12548" max="12548" width="25.5703125" style="11" customWidth="1"/>
    <col min="12549" max="12549" width="52.28515625" style="11" customWidth="1"/>
    <col min="12550" max="12800" width="9.140625" style="11"/>
    <col min="12801" max="12802" width="7.7109375" style="11" customWidth="1"/>
    <col min="12803" max="12803" width="140.7109375" style="11" customWidth="1"/>
    <col min="12804" max="12804" width="25.5703125" style="11" customWidth="1"/>
    <col min="12805" max="12805" width="52.28515625" style="11" customWidth="1"/>
    <col min="12806" max="13056" width="9.140625" style="11"/>
    <col min="13057" max="13058" width="7.7109375" style="11" customWidth="1"/>
    <col min="13059" max="13059" width="140.7109375" style="11" customWidth="1"/>
    <col min="13060" max="13060" width="25.5703125" style="11" customWidth="1"/>
    <col min="13061" max="13061" width="52.28515625" style="11" customWidth="1"/>
    <col min="13062" max="13312" width="9.140625" style="11"/>
    <col min="13313" max="13314" width="7.7109375" style="11" customWidth="1"/>
    <col min="13315" max="13315" width="140.7109375" style="11" customWidth="1"/>
    <col min="13316" max="13316" width="25.5703125" style="11" customWidth="1"/>
    <col min="13317" max="13317" width="52.28515625" style="11" customWidth="1"/>
    <col min="13318" max="13568" width="9.140625" style="11"/>
    <col min="13569" max="13570" width="7.7109375" style="11" customWidth="1"/>
    <col min="13571" max="13571" width="140.7109375" style="11" customWidth="1"/>
    <col min="13572" max="13572" width="25.5703125" style="11" customWidth="1"/>
    <col min="13573" max="13573" width="52.28515625" style="11" customWidth="1"/>
    <col min="13574" max="13824" width="9.140625" style="11"/>
    <col min="13825" max="13826" width="7.7109375" style="11" customWidth="1"/>
    <col min="13827" max="13827" width="140.7109375" style="11" customWidth="1"/>
    <col min="13828" max="13828" width="25.5703125" style="11" customWidth="1"/>
    <col min="13829" max="13829" width="52.28515625" style="11" customWidth="1"/>
    <col min="13830" max="14080" width="9.140625" style="11"/>
    <col min="14081" max="14082" width="7.7109375" style="11" customWidth="1"/>
    <col min="14083" max="14083" width="140.7109375" style="11" customWidth="1"/>
    <col min="14084" max="14084" width="25.5703125" style="11" customWidth="1"/>
    <col min="14085" max="14085" width="52.28515625" style="11" customWidth="1"/>
    <col min="14086" max="14336" width="9.140625" style="11"/>
    <col min="14337" max="14338" width="7.7109375" style="11" customWidth="1"/>
    <col min="14339" max="14339" width="140.7109375" style="11" customWidth="1"/>
    <col min="14340" max="14340" width="25.5703125" style="11" customWidth="1"/>
    <col min="14341" max="14341" width="52.28515625" style="11" customWidth="1"/>
    <col min="14342" max="14592" width="9.140625" style="11"/>
    <col min="14593" max="14594" width="7.7109375" style="11" customWidth="1"/>
    <col min="14595" max="14595" width="140.7109375" style="11" customWidth="1"/>
    <col min="14596" max="14596" width="25.5703125" style="11" customWidth="1"/>
    <col min="14597" max="14597" width="52.28515625" style="11" customWidth="1"/>
    <col min="14598" max="14848" width="9.140625" style="11"/>
    <col min="14849" max="14850" width="7.7109375" style="11" customWidth="1"/>
    <col min="14851" max="14851" width="140.7109375" style="11" customWidth="1"/>
    <col min="14852" max="14852" width="25.5703125" style="11" customWidth="1"/>
    <col min="14853" max="14853" width="52.28515625" style="11" customWidth="1"/>
    <col min="14854" max="15104" width="9.140625" style="11"/>
    <col min="15105" max="15106" width="7.7109375" style="11" customWidth="1"/>
    <col min="15107" max="15107" width="140.7109375" style="11" customWidth="1"/>
    <col min="15108" max="15108" width="25.5703125" style="11" customWidth="1"/>
    <col min="15109" max="15109" width="52.28515625" style="11" customWidth="1"/>
    <col min="15110" max="15360" width="9.140625" style="11"/>
    <col min="15361" max="15362" width="7.7109375" style="11" customWidth="1"/>
    <col min="15363" max="15363" width="140.7109375" style="11" customWidth="1"/>
    <col min="15364" max="15364" width="25.5703125" style="11" customWidth="1"/>
    <col min="15365" max="15365" width="52.28515625" style="11" customWidth="1"/>
    <col min="15366" max="15616" width="9.140625" style="11"/>
    <col min="15617" max="15618" width="7.7109375" style="11" customWidth="1"/>
    <col min="15619" max="15619" width="140.7109375" style="11" customWidth="1"/>
    <col min="15620" max="15620" width="25.5703125" style="11" customWidth="1"/>
    <col min="15621" max="15621" width="52.28515625" style="11" customWidth="1"/>
    <col min="15622" max="15872" width="9.140625" style="11"/>
    <col min="15873" max="15874" width="7.7109375" style="11" customWidth="1"/>
    <col min="15875" max="15875" width="140.7109375" style="11" customWidth="1"/>
    <col min="15876" max="15876" width="25.5703125" style="11" customWidth="1"/>
    <col min="15877" max="15877" width="52.28515625" style="11" customWidth="1"/>
    <col min="15878" max="16128" width="9.140625" style="11"/>
    <col min="16129" max="16130" width="7.7109375" style="11" customWidth="1"/>
    <col min="16131" max="16131" width="140.7109375" style="11" customWidth="1"/>
    <col min="16132" max="16132" width="25.5703125" style="11" customWidth="1"/>
    <col min="16133" max="16133" width="52.28515625" style="11" customWidth="1"/>
    <col min="16134" max="16384" width="9.140625" style="11"/>
  </cols>
  <sheetData>
    <row r="1" spans="1:3" ht="60" customHeight="1" x14ac:dyDescent="0.25">
      <c r="A1" s="119" t="s">
        <v>91</v>
      </c>
      <c r="B1" s="119"/>
      <c r="C1" s="119"/>
    </row>
    <row r="2" spans="1:3" ht="19.5" customHeight="1" x14ac:dyDescent="0.25">
      <c r="A2" s="13" t="s">
        <v>206</v>
      </c>
    </row>
    <row r="3" spans="1:3" ht="12.75" customHeight="1" x14ac:dyDescent="0.25">
      <c r="A3" s="2" t="s">
        <v>92</v>
      </c>
    </row>
    <row r="4" spans="1:3" ht="12.75" customHeight="1" x14ac:dyDescent="0.25"/>
    <row r="5" spans="1:3" ht="12.75" customHeight="1" x14ac:dyDescent="0.25">
      <c r="B5" s="14" t="s">
        <v>107</v>
      </c>
    </row>
    <row r="6" spans="1:3" ht="12.75" customHeight="1" x14ac:dyDescent="0.25">
      <c r="B6" s="15" t="s">
        <v>108</v>
      </c>
    </row>
    <row r="7" spans="1:3" ht="12.75" customHeight="1" x14ac:dyDescent="0.25">
      <c r="A7" s="16"/>
      <c r="B7" s="24">
        <v>10.1</v>
      </c>
      <c r="C7" s="25" t="s">
        <v>114</v>
      </c>
    </row>
    <row r="8" spans="1:3" ht="12.75" customHeight="1" x14ac:dyDescent="0.25">
      <c r="A8" s="16"/>
      <c r="B8" s="24">
        <v>10.199999999999999</v>
      </c>
      <c r="C8" s="25" t="s">
        <v>115</v>
      </c>
    </row>
    <row r="9" spans="1:3" ht="12.75" customHeight="1" x14ac:dyDescent="0.25">
      <c r="A9" s="16"/>
      <c r="B9" s="24">
        <v>10.3</v>
      </c>
      <c r="C9" s="25" t="s">
        <v>116</v>
      </c>
    </row>
    <row r="10" spans="1:3" ht="12.75" customHeight="1" x14ac:dyDescent="0.25">
      <c r="A10" s="16"/>
      <c r="B10" s="24">
        <v>10.4</v>
      </c>
      <c r="C10" s="25" t="s">
        <v>117</v>
      </c>
    </row>
    <row r="11" spans="1:3" ht="12.75" customHeight="1" x14ac:dyDescent="0.25">
      <c r="A11" s="16"/>
      <c r="B11" s="24">
        <v>10.5</v>
      </c>
      <c r="C11" s="25" t="s">
        <v>118</v>
      </c>
    </row>
    <row r="12" spans="1:3" ht="12.75" customHeight="1" x14ac:dyDescent="0.25">
      <c r="B12" s="24">
        <v>10.6</v>
      </c>
      <c r="C12" s="25" t="s">
        <v>119</v>
      </c>
    </row>
    <row r="13" spans="1:3" ht="12.75" customHeight="1" x14ac:dyDescent="0.25">
      <c r="B13" s="24">
        <v>10.7</v>
      </c>
      <c r="C13" s="25" t="s">
        <v>120</v>
      </c>
    </row>
    <row r="14" spans="1:3" ht="12.75" customHeight="1" x14ac:dyDescent="0.25">
      <c r="B14" s="24">
        <v>10.8</v>
      </c>
      <c r="C14" s="25" t="s">
        <v>121</v>
      </c>
    </row>
    <row r="15" spans="1:3" ht="12.75" customHeight="1" x14ac:dyDescent="0.25">
      <c r="B15" s="24">
        <v>10.9</v>
      </c>
      <c r="C15" s="25" t="s">
        <v>122</v>
      </c>
    </row>
    <row r="16" spans="1:3" ht="12.75" customHeight="1" x14ac:dyDescent="0.25">
      <c r="B16" s="114" t="s">
        <v>199</v>
      </c>
      <c r="C16" s="25" t="s">
        <v>112</v>
      </c>
    </row>
    <row r="17" spans="2:3" ht="12.75" customHeight="1" x14ac:dyDescent="0.25">
      <c r="B17" s="24">
        <v>10.11</v>
      </c>
      <c r="C17" s="25" t="s">
        <v>123</v>
      </c>
    </row>
    <row r="18" spans="2:3" ht="12.75" customHeight="1" x14ac:dyDescent="0.25">
      <c r="B18" s="24">
        <v>10.119999999999999</v>
      </c>
      <c r="C18" s="25" t="s">
        <v>124</v>
      </c>
    </row>
    <row r="19" spans="2:3" ht="12.75" customHeight="1" x14ac:dyDescent="0.25">
      <c r="B19" s="24">
        <v>10.130000000000001</v>
      </c>
      <c r="C19" s="25" t="s">
        <v>125</v>
      </c>
    </row>
    <row r="20" spans="2:3" ht="12.75" customHeight="1" x14ac:dyDescent="0.25">
      <c r="B20" s="24">
        <v>10.14</v>
      </c>
      <c r="C20" s="25" t="s">
        <v>126</v>
      </c>
    </row>
    <row r="21" spans="2:3" ht="12.75" customHeight="1" x14ac:dyDescent="0.25">
      <c r="B21" s="24">
        <v>10.15</v>
      </c>
      <c r="C21" s="25" t="s">
        <v>127</v>
      </c>
    </row>
    <row r="22" spans="2:3" ht="12.75" customHeight="1" x14ac:dyDescent="0.25">
      <c r="B22" s="24">
        <v>10.16</v>
      </c>
      <c r="C22" s="25" t="s">
        <v>128</v>
      </c>
    </row>
    <row r="23" spans="2:3" ht="12.75" customHeight="1" x14ac:dyDescent="0.25">
      <c r="B23" s="24">
        <v>10.17</v>
      </c>
      <c r="C23" s="25" t="s">
        <v>129</v>
      </c>
    </row>
    <row r="24" spans="2:3" ht="12.75" customHeight="1" x14ac:dyDescent="0.25">
      <c r="B24" s="24">
        <v>10.18</v>
      </c>
      <c r="C24" s="25" t="s">
        <v>130</v>
      </c>
    </row>
    <row r="25" spans="2:3" ht="12.75" customHeight="1" x14ac:dyDescent="0.25">
      <c r="B25" s="24">
        <v>10.19</v>
      </c>
      <c r="C25" s="25" t="s">
        <v>131</v>
      </c>
    </row>
    <row r="26" spans="2:3" ht="12.75" customHeight="1" x14ac:dyDescent="0.25">
      <c r="B26" s="114" t="s">
        <v>200</v>
      </c>
      <c r="C26" s="25" t="s">
        <v>132</v>
      </c>
    </row>
    <row r="27" spans="2:3" ht="12.75" customHeight="1" x14ac:dyDescent="0.25">
      <c r="B27" s="24">
        <v>10.210000000000001</v>
      </c>
      <c r="C27" s="25" t="s">
        <v>133</v>
      </c>
    </row>
    <row r="28" spans="2:3" ht="12.75" customHeight="1" x14ac:dyDescent="0.25">
      <c r="B28" s="24">
        <v>10.220000000000001</v>
      </c>
      <c r="C28" s="25" t="s">
        <v>134</v>
      </c>
    </row>
    <row r="29" spans="2:3" ht="12.75" customHeight="1" x14ac:dyDescent="0.25">
      <c r="B29" s="24">
        <v>10.23</v>
      </c>
      <c r="C29" s="25" t="s">
        <v>135</v>
      </c>
    </row>
    <row r="30" spans="2:3" ht="12.75" customHeight="1" x14ac:dyDescent="0.25">
      <c r="B30" s="24">
        <v>10.24</v>
      </c>
      <c r="C30" s="25" t="s">
        <v>136</v>
      </c>
    </row>
    <row r="31" spans="2:3" ht="12.75" customHeight="1" x14ac:dyDescent="0.25">
      <c r="B31" s="24">
        <v>10.25</v>
      </c>
      <c r="C31" s="25" t="s">
        <v>137</v>
      </c>
    </row>
    <row r="32" spans="2:3" ht="12.75" customHeight="1" x14ac:dyDescent="0.25">
      <c r="B32" s="24">
        <v>10.26</v>
      </c>
      <c r="C32" s="25" t="s">
        <v>138</v>
      </c>
    </row>
    <row r="33" spans="2:3" ht="12.75" customHeight="1" x14ac:dyDescent="0.25">
      <c r="B33" s="24">
        <v>10.27</v>
      </c>
      <c r="C33" s="25" t="s">
        <v>113</v>
      </c>
    </row>
    <row r="34" spans="2:3" ht="12.75" customHeight="1" x14ac:dyDescent="0.25">
      <c r="B34" s="24">
        <v>10.28</v>
      </c>
      <c r="C34" s="25" t="s">
        <v>139</v>
      </c>
    </row>
    <row r="35" spans="2:3" ht="12.75" customHeight="1" x14ac:dyDescent="0.25">
      <c r="B35" s="24">
        <v>10.29</v>
      </c>
      <c r="C35" s="25" t="s">
        <v>140</v>
      </c>
    </row>
    <row r="36" spans="2:3" ht="12.75" customHeight="1" x14ac:dyDescent="0.25">
      <c r="B36" s="114" t="s">
        <v>201</v>
      </c>
      <c r="C36" s="25" t="s">
        <v>141</v>
      </c>
    </row>
    <row r="37" spans="2:3" ht="12.75" customHeight="1" x14ac:dyDescent="0.25">
      <c r="B37" s="24">
        <v>10.31</v>
      </c>
      <c r="C37" s="25" t="s">
        <v>142</v>
      </c>
    </row>
    <row r="38" spans="2:3" ht="12.75" customHeight="1" x14ac:dyDescent="0.25">
      <c r="B38" s="24">
        <v>10.32</v>
      </c>
      <c r="C38" s="25" t="s">
        <v>143</v>
      </c>
    </row>
    <row r="39" spans="2:3" ht="12.75" customHeight="1" x14ac:dyDescent="0.25">
      <c r="B39" s="24">
        <v>10.33</v>
      </c>
      <c r="C39" s="25" t="s">
        <v>144</v>
      </c>
    </row>
    <row r="40" spans="2:3" ht="12.75" customHeight="1" x14ac:dyDescent="0.25">
      <c r="B40" s="24">
        <v>10.34</v>
      </c>
      <c r="C40" s="25" t="s">
        <v>145</v>
      </c>
    </row>
    <row r="41" spans="2:3" ht="12.75" customHeight="1" x14ac:dyDescent="0.25">
      <c r="B41" s="24">
        <v>10.35</v>
      </c>
      <c r="C41" s="25" t="s">
        <v>146</v>
      </c>
    </row>
    <row r="42" spans="2:3" ht="12.75" customHeight="1" x14ac:dyDescent="0.25">
      <c r="B42" s="24">
        <v>10.36</v>
      </c>
      <c r="C42" s="25" t="s">
        <v>147</v>
      </c>
    </row>
    <row r="43" spans="2:3" ht="12.75" customHeight="1" x14ac:dyDescent="0.25">
      <c r="B43" s="24">
        <v>10.37</v>
      </c>
      <c r="C43" s="25" t="s">
        <v>148</v>
      </c>
    </row>
    <row r="44" spans="2:3" ht="12.75" customHeight="1" x14ac:dyDescent="0.25">
      <c r="B44" s="24">
        <v>10.38</v>
      </c>
      <c r="C44" s="25" t="s">
        <v>149</v>
      </c>
    </row>
    <row r="45" spans="2:3" ht="12.75" customHeight="1" x14ac:dyDescent="0.25">
      <c r="B45" s="24">
        <v>10.39</v>
      </c>
      <c r="C45" s="25" t="s">
        <v>150</v>
      </c>
    </row>
    <row r="46" spans="2:3" ht="12.75" customHeight="1" x14ac:dyDescent="0.25">
      <c r="B46" s="114" t="s">
        <v>202</v>
      </c>
      <c r="C46" s="25" t="s">
        <v>151</v>
      </c>
    </row>
    <row r="47" spans="2:3" ht="12.75" customHeight="1" x14ac:dyDescent="0.25">
      <c r="B47" s="24">
        <v>10.41</v>
      </c>
      <c r="C47" s="25" t="s">
        <v>152</v>
      </c>
    </row>
    <row r="48" spans="2:3" ht="12.75" customHeight="1" x14ac:dyDescent="0.25">
      <c r="B48" s="24">
        <v>10.42</v>
      </c>
      <c r="C48" s="25" t="s">
        <v>153</v>
      </c>
    </row>
    <row r="49" spans="2:3" ht="12.75" customHeight="1" x14ac:dyDescent="0.25">
      <c r="B49" s="24">
        <v>10.43</v>
      </c>
      <c r="C49" s="25" t="s">
        <v>154</v>
      </c>
    </row>
    <row r="50" spans="2:3" ht="12.75" customHeight="1" x14ac:dyDescent="0.25">
      <c r="B50" s="24">
        <v>10.44</v>
      </c>
      <c r="C50" s="25" t="s">
        <v>155</v>
      </c>
    </row>
    <row r="51" spans="2:3" ht="12.75" customHeight="1" x14ac:dyDescent="0.25">
      <c r="B51" s="24">
        <v>10.45</v>
      </c>
      <c r="C51" s="25" t="s">
        <v>156</v>
      </c>
    </row>
    <row r="52" spans="2:3" ht="12.75" customHeight="1" x14ac:dyDescent="0.25">
      <c r="B52" s="24">
        <v>10.46</v>
      </c>
      <c r="C52" s="25" t="s">
        <v>157</v>
      </c>
    </row>
    <row r="53" spans="2:3" ht="12.75" customHeight="1" x14ac:dyDescent="0.25">
      <c r="B53" s="24">
        <v>10.47</v>
      </c>
      <c r="C53" s="25" t="s">
        <v>158</v>
      </c>
    </row>
    <row r="54" spans="2:3" ht="12.75" customHeight="1" x14ac:dyDescent="0.25">
      <c r="B54" s="24">
        <v>10.48</v>
      </c>
      <c r="C54" s="25" t="s">
        <v>159</v>
      </c>
    </row>
    <row r="55" spans="2:3" ht="12.75" customHeight="1" x14ac:dyDescent="0.25">
      <c r="B55" s="24">
        <v>10.49</v>
      </c>
      <c r="C55" s="25" t="s">
        <v>160</v>
      </c>
    </row>
    <row r="56" spans="2:3" ht="12.75" customHeight="1" x14ac:dyDescent="0.25">
      <c r="B56" s="114" t="s">
        <v>203</v>
      </c>
      <c r="C56" s="25" t="s">
        <v>161</v>
      </c>
    </row>
    <row r="57" spans="2:3" ht="12.75" customHeight="1" x14ac:dyDescent="0.25">
      <c r="B57" s="24">
        <v>10.51</v>
      </c>
      <c r="C57" s="25" t="s">
        <v>162</v>
      </c>
    </row>
    <row r="58" spans="2:3" ht="12.75" customHeight="1" x14ac:dyDescent="0.25">
      <c r="B58" s="24">
        <v>10.52</v>
      </c>
      <c r="C58" s="25" t="s">
        <v>163</v>
      </c>
    </row>
    <row r="59" spans="2:3" ht="12.75" customHeight="1" x14ac:dyDescent="0.25">
      <c r="B59" s="24">
        <v>10.53</v>
      </c>
      <c r="C59" s="25" t="s">
        <v>164</v>
      </c>
    </row>
    <row r="60" spans="2:3" ht="12.75" customHeight="1" x14ac:dyDescent="0.25">
      <c r="B60" s="24">
        <v>10.54</v>
      </c>
      <c r="C60" s="25" t="s">
        <v>165</v>
      </c>
    </row>
    <row r="61" spans="2:3" ht="12.75" customHeight="1" x14ac:dyDescent="0.25">
      <c r="B61" s="24">
        <v>10.55</v>
      </c>
      <c r="C61" s="25" t="s">
        <v>166</v>
      </c>
    </row>
    <row r="62" spans="2:3" ht="12.75" customHeight="1" x14ac:dyDescent="0.25">
      <c r="B62" s="24">
        <v>10.56</v>
      </c>
      <c r="C62" s="25" t="s">
        <v>167</v>
      </c>
    </row>
    <row r="63" spans="2:3" ht="12.75" customHeight="1" x14ac:dyDescent="0.25">
      <c r="B63" s="24">
        <v>10.57</v>
      </c>
      <c r="C63" s="25" t="s">
        <v>168</v>
      </c>
    </row>
    <row r="64" spans="2:3" ht="12.75" customHeight="1" x14ac:dyDescent="0.25">
      <c r="B64" s="24">
        <v>10.58</v>
      </c>
      <c r="C64" s="25" t="s">
        <v>169</v>
      </c>
    </row>
    <row r="65" spans="2:3" ht="12.75" customHeight="1" x14ac:dyDescent="0.25">
      <c r="B65" s="24">
        <v>10.59</v>
      </c>
      <c r="C65" s="25" t="s">
        <v>170</v>
      </c>
    </row>
    <row r="66" spans="2:3" ht="12.75" customHeight="1" x14ac:dyDescent="0.25">
      <c r="B66" s="114" t="s">
        <v>204</v>
      </c>
      <c r="C66" s="25" t="s">
        <v>171</v>
      </c>
    </row>
    <row r="67" spans="2:3" ht="12.75" customHeight="1" x14ac:dyDescent="0.25">
      <c r="B67" s="24">
        <v>10.61</v>
      </c>
      <c r="C67" s="25" t="s">
        <v>172</v>
      </c>
    </row>
    <row r="68" spans="2:3" ht="12.75" customHeight="1" x14ac:dyDescent="0.25">
      <c r="B68" s="24">
        <v>10.62</v>
      </c>
      <c r="C68" s="25" t="s">
        <v>173</v>
      </c>
    </row>
    <row r="69" spans="2:3" ht="12.75" customHeight="1" x14ac:dyDescent="0.25">
      <c r="B69" s="24">
        <v>10.63</v>
      </c>
      <c r="C69" s="25" t="s">
        <v>174</v>
      </c>
    </row>
    <row r="70" spans="2:3" ht="12.75" customHeight="1" x14ac:dyDescent="0.25">
      <c r="B70" s="24">
        <v>10.64</v>
      </c>
      <c r="C70" s="25" t="s">
        <v>175</v>
      </c>
    </row>
    <row r="71" spans="2:3" ht="12.75" customHeight="1" x14ac:dyDescent="0.25">
      <c r="B71" s="24">
        <v>10.65</v>
      </c>
      <c r="C71" s="25" t="s">
        <v>176</v>
      </c>
    </row>
    <row r="72" spans="2:3" ht="12.75" customHeight="1" x14ac:dyDescent="0.25">
      <c r="B72" s="24">
        <v>10.66</v>
      </c>
      <c r="C72" s="25" t="s">
        <v>177</v>
      </c>
    </row>
    <row r="73" spans="2:3" ht="12.75" customHeight="1" x14ac:dyDescent="0.25">
      <c r="B73" s="24">
        <v>10.67</v>
      </c>
      <c r="C73" s="25" t="s">
        <v>178</v>
      </c>
    </row>
    <row r="74" spans="2:3" ht="12.75" customHeight="1" x14ac:dyDescent="0.25">
      <c r="B74" s="24">
        <v>10.68</v>
      </c>
      <c r="C74" s="25" t="s">
        <v>179</v>
      </c>
    </row>
    <row r="75" spans="2:3" ht="12.75" customHeight="1" x14ac:dyDescent="0.25">
      <c r="B75" s="24">
        <v>10.69</v>
      </c>
      <c r="C75" s="25" t="s">
        <v>180</v>
      </c>
    </row>
    <row r="76" spans="2:3" ht="12.75" customHeight="1" x14ac:dyDescent="0.25">
      <c r="B76" s="114" t="s">
        <v>205</v>
      </c>
      <c r="C76" s="25" t="s">
        <v>181</v>
      </c>
    </row>
    <row r="77" spans="2:3" x14ac:dyDescent="0.25">
      <c r="B77" s="17"/>
      <c r="C77" s="18"/>
    </row>
    <row r="78" spans="2:3" x14ac:dyDescent="0.25">
      <c r="B78" s="12"/>
      <c r="C78" s="12"/>
    </row>
    <row r="79" spans="2:3" ht="15.75" x14ac:dyDescent="0.25">
      <c r="B79" s="19" t="s">
        <v>109</v>
      </c>
      <c r="C79" s="20"/>
    </row>
    <row r="80" spans="2:3" ht="15.75" x14ac:dyDescent="0.25">
      <c r="B80" s="14"/>
      <c r="C80" s="12"/>
    </row>
    <row r="81" spans="2:3" x14ac:dyDescent="0.25">
      <c r="B81" s="21"/>
      <c r="C81" s="12"/>
    </row>
    <row r="82" spans="2:3" x14ac:dyDescent="0.25">
      <c r="B82" s="21"/>
      <c r="C82" s="12"/>
    </row>
    <row r="83" spans="2:3" ht="15.75" x14ac:dyDescent="0.25">
      <c r="B83" s="22" t="s">
        <v>110</v>
      </c>
      <c r="C83" s="12"/>
    </row>
    <row r="84" spans="2:3" x14ac:dyDescent="0.25">
      <c r="B84" s="23"/>
      <c r="C84" s="23"/>
    </row>
    <row r="85" spans="2:3" x14ac:dyDescent="0.25">
      <c r="B85" s="120" t="s">
        <v>111</v>
      </c>
      <c r="C85" s="120"/>
    </row>
    <row r="86" spans="2:3" x14ac:dyDescent="0.25">
      <c r="B86" s="23"/>
      <c r="C86" s="23"/>
    </row>
    <row r="87" spans="2:3" x14ac:dyDescent="0.25">
      <c r="B87" s="23"/>
      <c r="C87" s="23"/>
    </row>
    <row r="88" spans="2:3" x14ac:dyDescent="0.25">
      <c r="B88" s="121" t="s">
        <v>106</v>
      </c>
      <c r="C88" s="121"/>
    </row>
  </sheetData>
  <mergeCells count="3">
    <mergeCell ref="A1:C1"/>
    <mergeCell ref="B85:C85"/>
    <mergeCell ref="B88:C88"/>
  </mergeCells>
  <hyperlinks>
    <hyperlink ref="B24:C24" r:id="rId1" display="© Commonwealth of Australia &lt;&lt;yyyy&gt;&gt;"/>
    <hyperlink ref="B79:C79" r:id="rId2" display="More information available from the ABS web site"/>
    <hyperlink ref="B88:C88" r:id="rId3" display="© Commonwealth of Australia &lt;&lt;yyyy&gt;&gt;"/>
    <hyperlink ref="B7" location="'Table 10.1'!A1" display="10.1"/>
    <hyperlink ref="B8" location="'Table 10.2'!A1" display="10.2"/>
    <hyperlink ref="B9" location="'Table 10.3'!A1" display="10.3"/>
    <hyperlink ref="B10" location="'Table 10.4'!A1" display="10.4"/>
    <hyperlink ref="B11" location="'Table 10.5'!A1" display="10.5"/>
    <hyperlink ref="B12" location="'Table 10.6'!A1" display="10.6"/>
    <hyperlink ref="B13" location="'Table 10.7'!A1" display="10.7"/>
    <hyperlink ref="B14" location="'Table 10.8'!A1" display="10.8"/>
    <hyperlink ref="B15" location="'Table 10.9'!A1" display="10.9"/>
    <hyperlink ref="B16" location="'Table 10.10'!A1" display="10.10"/>
    <hyperlink ref="B17" location="'Table 10.11'!A1" display="10.11"/>
    <hyperlink ref="B18" location="'Table 10.12'!A1" display="10.12"/>
    <hyperlink ref="B19" location="'Table 10.13'!A1" display="10.13"/>
    <hyperlink ref="B20" location="'Table 10.14'!A1" display="10.14"/>
    <hyperlink ref="B21" location="'Table 10.15'!A1" display="10.15"/>
    <hyperlink ref="B22" location="'Table 10.16'!A1" display="10.16"/>
    <hyperlink ref="B23" location="'Table 10.17'!A1" display="10.17"/>
    <hyperlink ref="B24" location="'Table 10.18'!A1" display="10.18"/>
    <hyperlink ref="B25" location="'Table 10.19'!A1" display="10.19"/>
    <hyperlink ref="B26" location="'Table 10.20'!A1" display="10.20"/>
    <hyperlink ref="B27" location="'Table 10.21'!A1" display="10.21"/>
    <hyperlink ref="B28" location="'Table 10.22'!A1" display="10.22"/>
    <hyperlink ref="B29" location="'Table 10.23'!A1" display="10.23"/>
    <hyperlink ref="B30" location="'Table 10.24'!A1" display="10.24"/>
    <hyperlink ref="B31" location="'Table 10.25'!A1" display="10.25"/>
    <hyperlink ref="B32" location="'Table 10.26'!A1" display="10.26"/>
    <hyperlink ref="B33" location="'Table 10.27'!A1" display="10.27"/>
    <hyperlink ref="B34" location="'Table 10.28'!A1" display="10.28"/>
    <hyperlink ref="B35" location="'Table 10.29'!A1" display="10.29"/>
    <hyperlink ref="B36" location="'Table 10.30'!A1" display="10.30"/>
    <hyperlink ref="B37" location="'Table 10.31'!A1" display="10.31"/>
    <hyperlink ref="B38" location="'Table 10.32'!A1" display="10.32"/>
    <hyperlink ref="B39" location="'Table 10.33'!A1" display="10.33"/>
    <hyperlink ref="B40" location="'Table 10.34'!A1" display="10.34"/>
    <hyperlink ref="B41" location="'Table 10.35'!A1" display="10.35"/>
    <hyperlink ref="B42" location="'Table 10.36'!A1" display="10.36"/>
    <hyperlink ref="B43" location="'Table 10.37'!A1" display="10.37"/>
    <hyperlink ref="B44" location="'Table 10.38'!A1" display="10.38"/>
    <hyperlink ref="B45" location="'Table 10.39'!A1" display="10.39"/>
    <hyperlink ref="B46" location="'Table 10.40'!A1" display="10.40"/>
    <hyperlink ref="B47" location="'Table 10.41'!A1" display="10.41"/>
    <hyperlink ref="B48" location="'Table 10.42'!A1" display="10.42"/>
    <hyperlink ref="B49" location="'Table 10.43'!A1" display="10.43"/>
    <hyperlink ref="B50" location="'Table 10.44'!A1" display="10.44"/>
    <hyperlink ref="B51" location="'Table 10.45'!A1" display="10.45"/>
    <hyperlink ref="B52" location="'Table 10.46'!A1" display="10.46"/>
    <hyperlink ref="B53" location="'Table 10.47'!A1" display="10.47"/>
    <hyperlink ref="B54" location="'Table 10.48'!A1" display="10.48"/>
    <hyperlink ref="B55" location="'Table 10.49'!A1" display="10.49"/>
    <hyperlink ref="B56" location="'Table 10.50'!A1" display="10.50"/>
    <hyperlink ref="B57" location="'Table 10.51'!A1" display="10.51"/>
    <hyperlink ref="B58" location="'Table 10.52'!A1" display="10.52"/>
    <hyperlink ref="B59" location="'Table 10.53'!A1" display="10.53"/>
    <hyperlink ref="B60" location="'Table 10.54'!A1" display="10.54"/>
    <hyperlink ref="B61" location="'Table 10.55'!A1" display="10.55"/>
    <hyperlink ref="B62" location="'Table 10.56'!A1" display="10.56"/>
    <hyperlink ref="B63" location="'Table 10.57'!A1" display="10.57"/>
    <hyperlink ref="B64" location="'Table 10.58'!A1" display="10.58"/>
    <hyperlink ref="B65" location="'Table 10.59'!A1" display="10.59"/>
    <hyperlink ref="B66" location="'Table 10.60'!A1" display="10.60"/>
    <hyperlink ref="B67" location="'Table 10.61'!A1" display="10.61"/>
    <hyperlink ref="B68" location="'Table 10.62'!A1" display="10.62"/>
    <hyperlink ref="B69" location="'Table 10.63'!A1" display="10.63"/>
    <hyperlink ref="B70" location="'Table 10.64'!A1" display="10.64"/>
    <hyperlink ref="B71" location="'Table 10.65'!A1" display="10.65"/>
    <hyperlink ref="B72" location="'Table 10.66'!A1" display="10.66"/>
    <hyperlink ref="B73" location="'Table 10.67'!A1" display="10.67"/>
    <hyperlink ref="B74" location="'Table 10.68'!A1" display="10.68"/>
    <hyperlink ref="B75" location="'Table 10.69'!A1" display="10.69"/>
    <hyperlink ref="B76" location="'Table 10.70'!A1" display="10.70"/>
  </hyperlinks>
  <pageMargins left="0.7" right="0.7" top="0.75" bottom="0.75" header="0.3" footer="0.3"/>
  <pageSetup paperSize="9" orientation="portrait" verticalDpi="0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Burnside</v>
      </c>
      <c r="T1" s="115"/>
      <c r="U1" s="115"/>
      <c r="V1" s="115"/>
      <c r="W1" s="115"/>
      <c r="X1" s="115"/>
      <c r="Y1" s="115" t="str">
        <f>Y3</f>
        <v>10.9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122</v>
      </c>
      <c r="V3" s="115"/>
      <c r="W3" s="115"/>
      <c r="X3" s="115"/>
      <c r="Y3" s="115" t="s">
        <v>215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10.9'!$Y$3&amp;" "&amp;'Table 10.9'!$U$3&amp;", "&amp;'State data for spotlight'!$C$3&amp;", "&amp;'Table 10.9'!$Y$2</f>
        <v>Table 10.9 Burnside,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34312</v>
      </c>
      <c r="U4" s="116">
        <v>34309</v>
      </c>
      <c r="V4" s="116">
        <v>34301</v>
      </c>
      <c r="W4" s="116">
        <v>33480</v>
      </c>
      <c r="X4" s="116">
        <v>33135</v>
      </c>
      <c r="Y4" s="116">
        <v>34055</v>
      </c>
      <c r="Z4" s="115"/>
      <c r="AA4" s="115" t="str">
        <f>TEXT(Y4,"###,###")</f>
        <v>34,055</v>
      </c>
      <c r="AB4" s="115"/>
      <c r="AC4" s="115">
        <f t="shared" ref="AC4:AC9" si="0">Y4/X4-1</f>
        <v>2.7765202957597657E-2</v>
      </c>
      <c r="AD4" s="115"/>
      <c r="AE4" s="115">
        <f>Y4/T4-1</f>
        <v>-7.4900909302867413E-3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16756</v>
      </c>
      <c r="U5" s="116">
        <v>16841</v>
      </c>
      <c r="V5" s="116">
        <v>16752</v>
      </c>
      <c r="W5" s="116">
        <v>16308</v>
      </c>
      <c r="X5" s="116">
        <v>16169</v>
      </c>
      <c r="Y5" s="116">
        <v>16686</v>
      </c>
      <c r="Z5" s="115"/>
      <c r="AA5" s="115" t="str">
        <f>TEXT(Y5,"###,###")</f>
        <v>16,686</v>
      </c>
      <c r="AB5" s="115"/>
      <c r="AC5" s="115">
        <f t="shared" si="0"/>
        <v>3.1974766528542364E-2</v>
      </c>
      <c r="AD5" s="115"/>
      <c r="AE5" s="115">
        <f t="shared" ref="AE5:AE9" si="1">Y5/T5-1</f>
        <v>-4.1776080210074173E-3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17556</v>
      </c>
      <c r="U6" s="116">
        <v>17468</v>
      </c>
      <c r="V6" s="116">
        <v>17549</v>
      </c>
      <c r="W6" s="116">
        <v>17172</v>
      </c>
      <c r="X6" s="116">
        <v>16966</v>
      </c>
      <c r="Y6" s="116">
        <v>17369</v>
      </c>
      <c r="Z6" s="115"/>
      <c r="AA6" s="115" t="str">
        <f>TEXT(Y6,"###,###")</f>
        <v>17,369</v>
      </c>
      <c r="AB6" s="115"/>
      <c r="AC6" s="115">
        <f t="shared" si="0"/>
        <v>2.3753389131203617E-2</v>
      </c>
      <c r="AD6" s="115"/>
      <c r="AE6" s="115">
        <f t="shared" si="1"/>
        <v>-1.065162907268169E-2</v>
      </c>
      <c r="AF6" s="115"/>
    </row>
    <row r="7" spans="1:32" ht="16.5" customHeight="1" thickBot="1" x14ac:dyDescent="0.3">
      <c r="A7" s="46" t="str">
        <f>"QUICK STATS for "&amp;'Table 10.9'!Y2&amp;"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24389</v>
      </c>
      <c r="U7" s="116">
        <v>24294</v>
      </c>
      <c r="V7" s="116">
        <v>24394</v>
      </c>
      <c r="W7" s="116">
        <v>24095</v>
      </c>
      <c r="X7" s="116">
        <v>23946</v>
      </c>
      <c r="Y7" s="116">
        <v>24197</v>
      </c>
      <c r="Z7" s="115"/>
      <c r="AA7" s="115" t="str">
        <f>TEXT(Y7,"###,###")</f>
        <v>24,197</v>
      </c>
      <c r="AB7" s="115"/>
      <c r="AC7" s="115">
        <f t="shared" si="0"/>
        <v>1.0481917648041517E-2</v>
      </c>
      <c r="AD7" s="115"/>
      <c r="AE7" s="115">
        <f t="shared" si="1"/>
        <v>-7.8724014924761443E-3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34,055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10.9'!AA7</f>
        <v>24,197</v>
      </c>
      <c r="P8" s="51"/>
      <c r="S8" s="115" t="s">
        <v>96</v>
      </c>
      <c r="T8" s="115">
        <v>37300</v>
      </c>
      <c r="U8" s="115">
        <v>39414</v>
      </c>
      <c r="V8" s="115">
        <v>39407.97</v>
      </c>
      <c r="W8" s="115">
        <v>41809</v>
      </c>
      <c r="X8" s="115">
        <v>43978</v>
      </c>
      <c r="Y8" s="115">
        <v>44025.79</v>
      </c>
      <c r="Z8" s="115"/>
      <c r="AA8" s="115" t="str">
        <f>TEXT(Y8,"$###,###")</f>
        <v>$44,026</v>
      </c>
      <c r="AB8" s="115"/>
      <c r="AC8" s="115">
        <f t="shared" si="0"/>
        <v>1.0866797034880804E-3</v>
      </c>
      <c r="AD8" s="115"/>
      <c r="AE8" s="115">
        <f t="shared" si="1"/>
        <v>0.18031608579088476</v>
      </c>
      <c r="AF8" s="115"/>
    </row>
    <row r="9" spans="1:32" x14ac:dyDescent="0.25">
      <c r="A9" s="55" t="s">
        <v>17</v>
      </c>
      <c r="B9" s="56"/>
      <c r="C9" s="57"/>
      <c r="D9" s="58">
        <f>'Table 10.9'!AC104</f>
        <v>69.7841726618705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49.580526511551021</v>
      </c>
      <c r="P9" s="59" t="s">
        <v>97</v>
      </c>
      <c r="S9" s="115" t="s">
        <v>9</v>
      </c>
      <c r="T9" s="115">
        <v>1665356864</v>
      </c>
      <c r="U9" s="115">
        <v>1683498729</v>
      </c>
      <c r="V9" s="115">
        <v>1756992920</v>
      </c>
      <c r="W9" s="115">
        <v>1784286129</v>
      </c>
      <c r="X9" s="115">
        <v>1813016393</v>
      </c>
      <c r="Y9" s="115">
        <v>1840518148</v>
      </c>
      <c r="Z9" s="115"/>
      <c r="AA9" s="115" t="str">
        <f>TEXT(Y9/1000000,"$#,###.0")&amp;" mil"</f>
        <v>$1,840.5 mil</v>
      </c>
      <c r="AB9" s="115"/>
      <c r="AC9" s="115">
        <f t="shared" si="0"/>
        <v>1.5169060305347148E-2</v>
      </c>
      <c r="AD9" s="115"/>
      <c r="AE9" s="115">
        <f t="shared" si="1"/>
        <v>0.1051794289779322</v>
      </c>
      <c r="AF9" s="115"/>
    </row>
    <row r="10" spans="1:32" x14ac:dyDescent="0.25">
      <c r="A10" s="55" t="s">
        <v>20</v>
      </c>
      <c r="B10" s="56"/>
      <c r="C10" s="57"/>
      <c r="D10" s="58">
        <f>'Table 10.9'!AC105</f>
        <v>21.294964028776977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50.419473488448986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89.792122990453365</v>
      </c>
      <c r="P11" s="59" t="s">
        <v>97</v>
      </c>
      <c r="S11" s="115" t="s">
        <v>32</v>
      </c>
      <c r="T11" s="116">
        <v>29604</v>
      </c>
      <c r="U11" s="116">
        <v>29612</v>
      </c>
      <c r="V11" s="116">
        <v>29659</v>
      </c>
      <c r="W11" s="116">
        <v>29067</v>
      </c>
      <c r="X11" s="116">
        <v>28486</v>
      </c>
      <c r="Y11" s="116">
        <v>29244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10.9'!AC108</f>
        <v>17.454118337982674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19.882630078108857</v>
      </c>
      <c r="P12" s="59" t="s">
        <v>97</v>
      </c>
      <c r="S12" s="115" t="s">
        <v>33</v>
      </c>
      <c r="T12" s="116">
        <v>4705</v>
      </c>
      <c r="U12" s="116">
        <v>4699</v>
      </c>
      <c r="V12" s="116">
        <v>4640</v>
      </c>
      <c r="W12" s="116">
        <v>4416</v>
      </c>
      <c r="X12" s="116">
        <v>4648</v>
      </c>
      <c r="Y12" s="116">
        <v>4811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10.9'!AC109</f>
        <v>14.385552782263986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10.9'!AA118</f>
        <v>44.4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10.9'!AC110</f>
        <v>19.961826457201585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15.931727073604165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10.9'!AC111</f>
        <v>39.277639113199236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84.068272926395835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363</v>
      </c>
      <c r="Z15" s="115"/>
      <c r="AA15" s="117">
        <f t="shared" ref="AA15:AA34" si="2">IF(Y15="np",0,Y15/$Y$34)</f>
        <v>1.0659227719864925E-2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332</v>
      </c>
      <c r="Z16" s="115"/>
      <c r="AA16" s="117">
        <f t="shared" si="2"/>
        <v>9.7489355454411977E-3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1286</v>
      </c>
      <c r="Z17" s="115"/>
      <c r="AA17" s="117">
        <f t="shared" si="2"/>
        <v>3.7762443106739096E-2</v>
      </c>
      <c r="AB17" s="115"/>
      <c r="AC17" s="115"/>
      <c r="AD17" s="115"/>
      <c r="AE17" s="115"/>
      <c r="AF17" s="115"/>
    </row>
    <row r="18" spans="1:32" x14ac:dyDescent="0.25">
      <c r="A18" s="85" t="str">
        <f>'Table 10.9'!$S$1&amp;" ("&amp;'Table 10.9'!$T$2&amp;" to "&amp;'Table 10.9'!$Y$2&amp;")"</f>
        <v>Burnside (2011-12 to 2016-17)</v>
      </c>
      <c r="B18" s="85"/>
      <c r="C18" s="85"/>
      <c r="D18" s="85"/>
      <c r="E18" s="85"/>
      <c r="F18" s="85"/>
      <c r="G18" s="85" t="str">
        <f>'Table 10.9'!$S$1&amp;" ("&amp;'Table 10.9'!$T$2&amp;" to "&amp;'Table 10.9'!$Y$2&amp;")"</f>
        <v>Burnside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210</v>
      </c>
      <c r="Z18" s="115"/>
      <c r="AA18" s="117">
        <f t="shared" si="2"/>
        <v>6.1664953751284684E-3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1139</v>
      </c>
      <c r="Z19" s="115"/>
      <c r="AA19" s="117">
        <f t="shared" si="2"/>
        <v>3.344589634414917E-2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1029</v>
      </c>
      <c r="Z20" s="115"/>
      <c r="AA20" s="117">
        <f t="shared" si="2"/>
        <v>3.0215827338129497E-2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2568</v>
      </c>
      <c r="Z21" s="115"/>
      <c r="AA21" s="117">
        <f t="shared" si="2"/>
        <v>7.5407429158713846E-2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2390</v>
      </c>
      <c r="Z22" s="115"/>
      <c r="AA22" s="117">
        <f t="shared" si="2"/>
        <v>7.0180590221700187E-2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594</v>
      </c>
      <c r="Z23" s="115"/>
      <c r="AA23" s="117">
        <f t="shared" si="2"/>
        <v>1.7442372632506239E-2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485</v>
      </c>
      <c r="Z24" s="115"/>
      <c r="AA24" s="117">
        <f t="shared" si="2"/>
        <v>1.4241667890177653E-2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1368</v>
      </c>
      <c r="Z25" s="115"/>
      <c r="AA25" s="117">
        <f t="shared" si="2"/>
        <v>4.0170312729408311E-2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741</v>
      </c>
      <c r="Z26" s="115"/>
      <c r="AA26" s="117">
        <f t="shared" si="2"/>
        <v>2.1758919395096169E-2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3481</v>
      </c>
      <c r="Z27" s="115"/>
      <c r="AA27" s="117">
        <f t="shared" si="2"/>
        <v>0.10221700190867714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2097</v>
      </c>
      <c r="Z28" s="115"/>
      <c r="AA28" s="117">
        <f t="shared" si="2"/>
        <v>6.1576860960211421E-2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2038</v>
      </c>
      <c r="Z29" s="115"/>
      <c r="AA29" s="117">
        <f t="shared" si="2"/>
        <v>5.9844369402437231E-2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3818</v>
      </c>
      <c r="Z30" s="115"/>
      <c r="AA30" s="117">
        <f t="shared" si="2"/>
        <v>0.11211275877257378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10.9'!Y2&amp;")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5401</v>
      </c>
      <c r="Z31" s="115"/>
      <c r="AA31" s="117">
        <f t="shared" si="2"/>
        <v>0.15859638819556598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689</v>
      </c>
      <c r="Z32" s="115"/>
      <c r="AA32" s="117">
        <f t="shared" si="2"/>
        <v>2.0231977683159593E-2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861</v>
      </c>
      <c r="Z33" s="115"/>
      <c r="AA33" s="117">
        <f t="shared" si="2"/>
        <v>2.5282631038026721E-2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34055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20472</v>
      </c>
      <c r="U37" s="115">
        <v>20251</v>
      </c>
      <c r="V37" s="115">
        <v>20317</v>
      </c>
      <c r="W37" s="115">
        <v>20226</v>
      </c>
      <c r="X37" s="115">
        <v>20347</v>
      </c>
      <c r="Y37" s="115">
        <v>20342</v>
      </c>
      <c r="Z37" s="115"/>
      <c r="AA37" s="115" t="str">
        <f>TEXT(Y37,"###,###")</f>
        <v>20,342</v>
      </c>
      <c r="AB37" s="115"/>
      <c r="AC37" s="115">
        <f>Y37/X37-1</f>
        <v>-2.4573647220715866E-4</v>
      </c>
      <c r="AD37" s="115"/>
      <c r="AE37" s="115">
        <f>Y37/T37-1</f>
        <v>-6.3501367721766622E-3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3916</v>
      </c>
      <c r="U38" s="115">
        <v>4040</v>
      </c>
      <c r="V38" s="115">
        <v>4075</v>
      </c>
      <c r="W38" s="115">
        <v>3869</v>
      </c>
      <c r="X38" s="115">
        <v>3602</v>
      </c>
      <c r="Y38" s="115">
        <v>3855</v>
      </c>
      <c r="Z38" s="115"/>
      <c r="AA38" s="115" t="str">
        <f>TEXT(Y38,"###,###")</f>
        <v>3,855</v>
      </c>
      <c r="AB38" s="115"/>
      <c r="AC38" s="115">
        <f>Y38/X38-1</f>
        <v>7.0238756246529643E-2</v>
      </c>
      <c r="AD38" s="115"/>
      <c r="AE38" s="115">
        <f>Y38/T38-1</f>
        <v>-1.5577119509703752E-2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24388</v>
      </c>
      <c r="U40" s="115">
        <v>24291</v>
      </c>
      <c r="V40" s="115">
        <v>24392</v>
      </c>
      <c r="W40" s="115">
        <v>24095</v>
      </c>
      <c r="X40" s="115">
        <v>23949</v>
      </c>
      <c r="Y40" s="115">
        <v>24197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84.068272926395835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15.931727073604165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8</v>
      </c>
      <c r="Y44" s="116">
        <v>10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184</v>
      </c>
      <c r="Y45" s="116">
        <v>205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820</v>
      </c>
      <c r="Y46" s="116">
        <v>851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1410</v>
      </c>
      <c r="Y47" s="116">
        <v>1499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1655</v>
      </c>
      <c r="Y48" s="116">
        <v>1612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10.9'!S1&amp;" ("&amp;'Table 10.9'!Y2&amp;") *"</f>
        <v>Number of jobs by age and sex of job holders in Burnside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1266</v>
      </c>
      <c r="Y49" s="116">
        <v>1382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1367</v>
      </c>
      <c r="Y50" s="116">
        <v>1453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1585</v>
      </c>
      <c r="Y51" s="116">
        <v>1596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1718</v>
      </c>
      <c r="Y52" s="116">
        <v>1782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1594</v>
      </c>
      <c r="Y53" s="116">
        <v>1628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1513</v>
      </c>
      <c r="Y54" s="116">
        <v>1578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1251</v>
      </c>
      <c r="Y55" s="116">
        <v>1233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886</v>
      </c>
      <c r="Y56" s="116">
        <v>886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549</v>
      </c>
      <c r="Y57" s="116">
        <v>598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220</v>
      </c>
      <c r="Y58" s="116">
        <v>233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78</v>
      </c>
      <c r="Y59" s="116">
        <v>82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64</v>
      </c>
      <c r="Y60" s="116">
        <v>58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16169</v>
      </c>
      <c r="Y61" s="116">
        <v>16686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19</v>
      </c>
      <c r="Y63" s="116">
        <v>13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10.9'!S1&amp;" ("&amp;'Table 10.9'!Y2&amp;") *"</f>
        <v>Number of employed persons per occupation of main job by sex in Burnside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298</v>
      </c>
      <c r="Y64" s="116">
        <v>358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1040</v>
      </c>
      <c r="Y65" s="116">
        <v>1074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1578</v>
      </c>
      <c r="Y66" s="116">
        <v>1672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1691</v>
      </c>
      <c r="Y67" s="116">
        <v>1671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1360</v>
      </c>
      <c r="Y68" s="116">
        <v>1401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1455</v>
      </c>
      <c r="Y69" s="116">
        <v>1563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1722</v>
      </c>
      <c r="Y70" s="116">
        <v>1701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1828</v>
      </c>
      <c r="Y71" s="116">
        <v>1915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1723</v>
      </c>
      <c r="Y72" s="116">
        <v>1777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1664</v>
      </c>
      <c r="Y73" s="116">
        <v>1578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1169</v>
      </c>
      <c r="Y74" s="116">
        <v>1248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729</v>
      </c>
      <c r="Y75" s="116">
        <v>698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311</v>
      </c>
      <c r="Y76" s="116">
        <v>349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166</v>
      </c>
      <c r="Y77" s="116">
        <v>152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89</v>
      </c>
      <c r="Y78" s="116">
        <v>91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106</v>
      </c>
      <c r="Y79" s="116">
        <v>108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16966</v>
      </c>
      <c r="Y80" s="116">
        <v>17369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10.9'!S1</f>
        <v>Burnside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1959</v>
      </c>
      <c r="Y83" s="116">
        <v>1982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3603</v>
      </c>
      <c r="Y84" s="116">
        <v>3553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10.9'!AA4</f>
        <v>34,055</v>
      </c>
      <c r="D85" s="99">
        <f>'Table 10.9'!AC4</f>
        <v>2.7765202957597657E-2</v>
      </c>
      <c r="E85" s="100">
        <f>'Table 10.9'!AC4</f>
        <v>2.7765202957597657E-2</v>
      </c>
      <c r="F85" s="99">
        <f>'Table 10.9'!AE4</f>
        <v>-7.4900909302867413E-3</v>
      </c>
      <c r="G85" s="100">
        <f>'Table 10.9'!AE4</f>
        <v>-7.4900909302867413E-3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751</v>
      </c>
      <c r="Y85" s="116">
        <v>801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10.9'!AA5</f>
        <v>16,686</v>
      </c>
      <c r="D86" s="99">
        <f>'Table 10.9'!AC5</f>
        <v>3.1974766528542364E-2</v>
      </c>
      <c r="E86" s="100">
        <f>'Table 10.9'!AC5</f>
        <v>3.1974766528542364E-2</v>
      </c>
      <c r="F86" s="99">
        <f>'Table 10.9'!AE5</f>
        <v>-4.1776080210074173E-3</v>
      </c>
      <c r="G86" s="100">
        <f>'Table 10.9'!AE5</f>
        <v>-4.1776080210074173E-3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610</v>
      </c>
      <c r="Y86" s="116">
        <v>659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10.9'!AA6</f>
        <v>17,369</v>
      </c>
      <c r="D87" s="99">
        <f>'Table 10.9'!AC6</f>
        <v>2.3753389131203617E-2</v>
      </c>
      <c r="E87" s="100">
        <f>'Table 10.9'!AC6</f>
        <v>2.3753389131203617E-2</v>
      </c>
      <c r="F87" s="99">
        <f>'Table 10.9'!AE6</f>
        <v>-1.065162907268169E-2</v>
      </c>
      <c r="G87" s="100">
        <f>'Table 10.9'!AE6</f>
        <v>-1.065162907268169E-2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749</v>
      </c>
      <c r="Y87" s="116">
        <v>776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10.9'!AA7</f>
        <v>24,197</v>
      </c>
      <c r="D88" s="99">
        <f>'Table 10.9'!AC7</f>
        <v>1.0481917648041517E-2</v>
      </c>
      <c r="E88" s="100">
        <f>'Table 10.9'!AC7</f>
        <v>1.0481917648041517E-2</v>
      </c>
      <c r="F88" s="99">
        <f>'Table 10.9'!AE7</f>
        <v>-7.8724014924761443E-3</v>
      </c>
      <c r="G88" s="100">
        <f>'Table 10.9'!AE7</f>
        <v>-7.8724014924761443E-3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638</v>
      </c>
      <c r="Y88" s="116">
        <v>642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10.9'!AA37</f>
        <v>20,342</v>
      </c>
      <c r="D89" s="99">
        <f>'Table 10.9'!AC37</f>
        <v>-2.4573647220715866E-4</v>
      </c>
      <c r="E89" s="100">
        <f>'Table 10.9'!AC37</f>
        <v>-2.4573647220715866E-4</v>
      </c>
      <c r="F89" s="99">
        <f>'Table 10.9'!AE37</f>
        <v>-6.3501367721766622E-3</v>
      </c>
      <c r="G89" s="100">
        <f>'Table 10.9'!AE37</f>
        <v>-6.3501367721766622E-3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242</v>
      </c>
      <c r="Y89" s="116">
        <v>253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10.9'!AA38</f>
        <v>3,855</v>
      </c>
      <c r="D90" s="99">
        <f>'Table 10.9'!AC38</f>
        <v>7.0238756246529643E-2</v>
      </c>
      <c r="E90" s="100">
        <f>'Table 10.9'!AC38</f>
        <v>7.0238756246529643E-2</v>
      </c>
      <c r="F90" s="99">
        <f>'Table 10.9'!AE38</f>
        <v>-1.5577119509703752E-2</v>
      </c>
      <c r="G90" s="100">
        <f>'Table 10.9'!AE38</f>
        <v>-1.5577119509703752E-2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537</v>
      </c>
      <c r="Y90" s="116">
        <v>583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10.9'!AA114</f>
        <v>1,705</v>
      </c>
      <c r="D91" s="99">
        <f>'Table 10.9'!AC114</f>
        <v>0.11730013106159887</v>
      </c>
      <c r="E91" s="100">
        <f>'Table 10.9'!AC114</f>
        <v>0.11730013106159887</v>
      </c>
      <c r="F91" s="99">
        <f>'Table 10.9'!AE114</f>
        <v>7.1653048397234409E-2</v>
      </c>
      <c r="G91" s="100">
        <f>'Table 10.9'!AE114</f>
        <v>7.1653048397234409E-2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11900</v>
      </c>
      <c r="Y91" s="116">
        <v>11997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10.9'!AA115</f>
        <v>2,150</v>
      </c>
      <c r="D92" s="99">
        <f>'Table 10.9'!AC115</f>
        <v>3.6144578313253017E-2</v>
      </c>
      <c r="E92" s="100">
        <f>'Table 10.9'!AC115</f>
        <v>3.6144578313253017E-2</v>
      </c>
      <c r="F92" s="99">
        <f>'Table 10.9'!AE115</f>
        <v>-7.6857020180334912E-2</v>
      </c>
      <c r="G92" s="100">
        <f>'Table 10.9'!AE115</f>
        <v>-7.6857020180334912E-2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10.9'!AA8</f>
        <v>$44,026</v>
      </c>
      <c r="D93" s="99">
        <f>'Table 10.9'!AC8</f>
        <v>1.0866797034880804E-3</v>
      </c>
      <c r="E93" s="100">
        <f>'Table 10.9'!AC8</f>
        <v>1.0866797034880804E-3</v>
      </c>
      <c r="F93" s="99">
        <f>'Table 10.9'!AE8</f>
        <v>0.18031608579088476</v>
      </c>
      <c r="G93" s="100">
        <f>'Table 10.9'!AE8</f>
        <v>0.18031608579088476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1099</v>
      </c>
      <c r="Y93" s="116">
        <v>1164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10.9'!AA9</f>
        <v>$1,840.5 mil</v>
      </c>
      <c r="D94" s="99">
        <f>'Table 10.9'!AC9</f>
        <v>1.5169060305347148E-2</v>
      </c>
      <c r="E94" s="100">
        <f>'Table 10.9'!AC9</f>
        <v>1.5169060305347148E-2</v>
      </c>
      <c r="F94" s="99">
        <f>'Table 10.9'!AE9</f>
        <v>0.1051794289779322</v>
      </c>
      <c r="G94" s="100">
        <f>'Table 10.9'!AE9</f>
        <v>0.1051794289779322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3899</v>
      </c>
      <c r="Y94" s="116">
        <v>3887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233</v>
      </c>
      <c r="Y95" s="116">
        <v>259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1042</v>
      </c>
      <c r="Y96" s="116">
        <v>1122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2105</v>
      </c>
      <c r="Y97" s="116">
        <v>2177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932</v>
      </c>
      <c r="Y98" s="116">
        <v>956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18</v>
      </c>
      <c r="Y99" s="116">
        <v>23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204</v>
      </c>
      <c r="Y100" s="116">
        <v>238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12046</v>
      </c>
      <c r="Y101" s="116">
        <v>12200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22183</v>
      </c>
      <c r="Y104" s="115">
        <v>23765</v>
      </c>
      <c r="Z104" s="115"/>
      <c r="AA104" s="115" t="str">
        <f>TEXT(Y104,"###,###")</f>
        <v>23,765</v>
      </c>
      <c r="AB104" s="115"/>
      <c r="AC104" s="115">
        <f>Y104/($Y$4)*100</f>
        <v>69.7841726618705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7136</v>
      </c>
      <c r="Y105" s="115">
        <v>7252</v>
      </c>
      <c r="Z105" s="115"/>
      <c r="AA105" s="115" t="str">
        <f>TEXT(Y105,"###,###")</f>
        <v>7,252</v>
      </c>
      <c r="AB105" s="115"/>
      <c r="AC105" s="115">
        <f>Y105/($Y$4)*100</f>
        <v>21.294964028776977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29319</v>
      </c>
      <c r="Y106" s="115">
        <v>31017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5219</v>
      </c>
      <c r="Y108" s="115">
        <v>5944</v>
      </c>
      <c r="Z108" s="115"/>
      <c r="AA108" s="115" t="str">
        <f>TEXT(Y108,"###,###")</f>
        <v>5,944</v>
      </c>
      <c r="AB108" s="115"/>
      <c r="AC108" s="115">
        <f>Y108/($Y$4)*100</f>
        <v>17.454118337982674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4497</v>
      </c>
      <c r="Y109" s="115">
        <v>4899</v>
      </c>
      <c r="Z109" s="115"/>
      <c r="AA109" s="115" t="str">
        <f>TEXT(Y109,"###,###")</f>
        <v>4,899</v>
      </c>
      <c r="AB109" s="115"/>
      <c r="AC109" s="115">
        <f t="shared" ref="AC109:AC111" si="3">Y109/($Y$4)*100</f>
        <v>14.385552782263986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6678</v>
      </c>
      <c r="Y110" s="115">
        <v>6798</v>
      </c>
      <c r="Z110" s="115"/>
      <c r="AA110" s="115" t="str">
        <f>TEXT(Y110,"###,###")</f>
        <v>6,798</v>
      </c>
      <c r="AB110" s="115"/>
      <c r="AC110" s="115">
        <f t="shared" si="3"/>
        <v>19.961826457201585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12923</v>
      </c>
      <c r="Y111" s="115">
        <v>13376</v>
      </c>
      <c r="Z111" s="115"/>
      <c r="AA111" s="115" t="str">
        <f>TEXT(Y111,"###,###")</f>
        <v>13,376</v>
      </c>
      <c r="AB111" s="115"/>
      <c r="AC111" s="115">
        <f t="shared" si="3"/>
        <v>39.277639113199236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33135</v>
      </c>
      <c r="Y112" s="115">
        <v>34055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1591</v>
      </c>
      <c r="U114" s="115">
        <v>1768</v>
      </c>
      <c r="V114" s="115">
        <v>1717</v>
      </c>
      <c r="W114" s="115">
        <v>1672</v>
      </c>
      <c r="X114" s="115">
        <v>1526</v>
      </c>
      <c r="Y114" s="115">
        <v>1705</v>
      </c>
      <c r="Z114" s="115"/>
      <c r="AA114" s="115" t="str">
        <f>TEXT(Y114,"###,###")</f>
        <v>1,705</v>
      </c>
      <c r="AB114" s="115"/>
      <c r="AC114" s="115">
        <f>Y114/X114-1</f>
        <v>0.11730013106159887</v>
      </c>
      <c r="AD114" s="115"/>
      <c r="AE114" s="115">
        <f>Y114/T114-1</f>
        <v>7.1653048397234409E-2</v>
      </c>
      <c r="AF114" s="115"/>
    </row>
    <row r="115" spans="19:32" x14ac:dyDescent="0.25">
      <c r="S115" s="115" t="s">
        <v>104</v>
      </c>
      <c r="T115" s="115">
        <v>2329</v>
      </c>
      <c r="U115" s="115">
        <v>2275</v>
      </c>
      <c r="V115" s="115">
        <v>2360</v>
      </c>
      <c r="W115" s="115">
        <v>2198</v>
      </c>
      <c r="X115" s="115">
        <v>2075</v>
      </c>
      <c r="Y115" s="115">
        <v>2150</v>
      </c>
      <c r="Z115" s="115"/>
      <c r="AA115" s="115" t="str">
        <f>TEXT(Y115,"###,###")</f>
        <v>2,150</v>
      </c>
      <c r="AB115" s="115"/>
      <c r="AC115" s="115">
        <f>Y115/X115-1</f>
        <v>3.6144578313253017E-2</v>
      </c>
      <c r="AD115" s="115"/>
      <c r="AE115" s="115">
        <f>Y115/T115-1</f>
        <v>-7.6857020180334912E-2</v>
      </c>
      <c r="AF115" s="115"/>
    </row>
    <row r="116" spans="19:32" x14ac:dyDescent="0.25">
      <c r="S116" s="115" t="s">
        <v>56</v>
      </c>
      <c r="T116" s="115">
        <v>3920</v>
      </c>
      <c r="U116" s="115">
        <v>4043</v>
      </c>
      <c r="V116" s="115">
        <v>4077</v>
      </c>
      <c r="W116" s="115">
        <v>3870</v>
      </c>
      <c r="X116" s="115">
        <v>3601</v>
      </c>
      <c r="Y116" s="115">
        <v>3855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42.94</v>
      </c>
      <c r="V118" s="115">
        <v>42.12</v>
      </c>
      <c r="W118" s="115">
        <v>42.16</v>
      </c>
      <c r="X118" s="115">
        <v>43.46</v>
      </c>
      <c r="Y118" s="115">
        <v>44.39</v>
      </c>
      <c r="Z118" s="115"/>
      <c r="AA118" s="115" t="str">
        <f>TEXT(Y118,"##.0")</f>
        <v>44.4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19600</v>
      </c>
      <c r="V120" s="115">
        <v>19752</v>
      </c>
      <c r="W120" s="115">
        <v>19682</v>
      </c>
      <c r="X120" s="115">
        <v>19297</v>
      </c>
      <c r="Y120" s="115">
        <v>19386</v>
      </c>
      <c r="Z120" s="115"/>
      <c r="AA120" s="115" t="str">
        <f>TEXT(Y120,"###,###")</f>
        <v>19,386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2380</v>
      </c>
      <c r="V121" s="115">
        <v>2362</v>
      </c>
      <c r="W121" s="115">
        <v>2288</v>
      </c>
      <c r="X121" s="115">
        <v>2397</v>
      </c>
      <c r="Y121" s="115">
        <v>2470</v>
      </c>
      <c r="Z121" s="115"/>
      <c r="AA121" s="115" t="str">
        <f t="shared" ref="AA121:AA128" si="4">TEXT(Y121,"###,###")</f>
        <v>2,470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2312</v>
      </c>
      <c r="V122" s="115">
        <v>2281</v>
      </c>
      <c r="W122" s="115">
        <v>2119</v>
      </c>
      <c r="X122" s="115">
        <v>2251</v>
      </c>
      <c r="Y122" s="115">
        <v>2341</v>
      </c>
      <c r="Z122" s="115"/>
      <c r="AA122" s="115" t="str">
        <f t="shared" si="4"/>
        <v>2,341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21912</v>
      </c>
      <c r="V124" s="115">
        <v>22033</v>
      </c>
      <c r="W124" s="115">
        <v>21801</v>
      </c>
      <c r="X124" s="115">
        <v>21548</v>
      </c>
      <c r="Y124" s="115">
        <v>21727</v>
      </c>
      <c r="Z124" s="115"/>
      <c r="AA124" s="115" t="str">
        <f t="shared" si="4"/>
        <v>21,727</v>
      </c>
      <c r="AB124" s="115"/>
      <c r="AC124" s="115">
        <f>Y124/$Y$7*100</f>
        <v>89.792122990453365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4692</v>
      </c>
      <c r="V125" s="115">
        <v>4643</v>
      </c>
      <c r="W125" s="115">
        <v>4407</v>
      </c>
      <c r="X125" s="115">
        <v>4648</v>
      </c>
      <c r="Y125" s="115">
        <v>4811</v>
      </c>
      <c r="Z125" s="115"/>
      <c r="AA125" s="115" t="str">
        <f t="shared" si="4"/>
        <v>4,811</v>
      </c>
      <c r="AB125" s="115"/>
      <c r="AC125" s="115">
        <f>Y125/$Y$7*100</f>
        <v>19.882630078108857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12099</v>
      </c>
      <c r="V127" s="115">
        <v>12165</v>
      </c>
      <c r="W127" s="115">
        <v>11937</v>
      </c>
      <c r="X127" s="115">
        <v>11900</v>
      </c>
      <c r="Y127" s="115">
        <v>11997</v>
      </c>
      <c r="Z127" s="115"/>
      <c r="AA127" s="115" t="str">
        <f t="shared" si="4"/>
        <v>11,997</v>
      </c>
      <c r="AB127" s="115"/>
      <c r="AC127" s="115">
        <f>Y127/$Y$7*100</f>
        <v>49.580526511551021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12195</v>
      </c>
      <c r="V128" s="115">
        <v>12229</v>
      </c>
      <c r="W128" s="115">
        <v>12158</v>
      </c>
      <c r="X128" s="115">
        <v>12046</v>
      </c>
      <c r="Y128" s="115">
        <v>12200</v>
      </c>
      <c r="Z128" s="115"/>
      <c r="AA128" s="115" t="str">
        <f t="shared" si="4"/>
        <v>12,200</v>
      </c>
      <c r="AB128" s="115"/>
      <c r="AC128" s="115">
        <f>Y128/$Y$7*100</f>
        <v>50.419473488448986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8F94A952-AA37-41A3-B6DE-663898EA3AC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0A634EA5-7F49-4FC6-B01B-7401B7B790F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1CD17D00-357C-4676-A7E8-5052F5911B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695309A0-65F9-4431-AFB8-3E4276A34F8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Campbelltown</v>
      </c>
      <c r="T1" s="115"/>
      <c r="U1" s="115"/>
      <c r="V1" s="115"/>
      <c r="W1" s="115"/>
      <c r="X1" s="115"/>
      <c r="Y1" s="115" t="str">
        <f>Y3</f>
        <v>10.10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112</v>
      </c>
      <c r="V3" s="115"/>
      <c r="W3" s="115"/>
      <c r="X3" s="115"/>
      <c r="Y3" s="115" t="s">
        <v>199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10.10'!$Y$3&amp;" "&amp;'Table 10.10'!$U$3&amp;", "&amp;'State data for spotlight'!$C$3&amp;", "&amp;'Table 10.10'!$Y$2</f>
        <v>Table 10.10 Campbelltown,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36010</v>
      </c>
      <c r="U4" s="116">
        <v>36266</v>
      </c>
      <c r="V4" s="116">
        <v>36403</v>
      </c>
      <c r="W4" s="116">
        <v>35670</v>
      </c>
      <c r="X4" s="116">
        <v>35302</v>
      </c>
      <c r="Y4" s="116">
        <v>36524</v>
      </c>
      <c r="Z4" s="115"/>
      <c r="AA4" s="115" t="str">
        <f>TEXT(Y4,"###,###")</f>
        <v>36,524</v>
      </c>
      <c r="AB4" s="115"/>
      <c r="AC4" s="115">
        <f t="shared" ref="AC4:AC9" si="0">Y4/X4-1</f>
        <v>3.4615602515438271E-2</v>
      </c>
      <c r="AD4" s="115"/>
      <c r="AE4" s="115">
        <f>Y4/T4-1</f>
        <v>1.4273812829769472E-2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18058</v>
      </c>
      <c r="U5" s="116">
        <v>18225</v>
      </c>
      <c r="V5" s="116">
        <v>18191</v>
      </c>
      <c r="W5" s="116">
        <v>17744</v>
      </c>
      <c r="X5" s="116">
        <v>17582</v>
      </c>
      <c r="Y5" s="116">
        <v>18117</v>
      </c>
      <c r="Z5" s="115"/>
      <c r="AA5" s="115" t="str">
        <f>TEXT(Y5,"###,###")</f>
        <v>18,117</v>
      </c>
      <c r="AB5" s="115"/>
      <c r="AC5" s="115">
        <f t="shared" si="0"/>
        <v>3.0428847685132432E-2</v>
      </c>
      <c r="AD5" s="115"/>
      <c r="AE5" s="115">
        <f t="shared" ref="AE5:AE9" si="1">Y5/T5-1</f>
        <v>3.2672499723114257E-3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17952</v>
      </c>
      <c r="U6" s="116">
        <v>18041</v>
      </c>
      <c r="V6" s="116">
        <v>18212</v>
      </c>
      <c r="W6" s="116">
        <v>17926</v>
      </c>
      <c r="X6" s="116">
        <v>17720</v>
      </c>
      <c r="Y6" s="116">
        <v>18407</v>
      </c>
      <c r="Z6" s="115"/>
      <c r="AA6" s="115" t="str">
        <f>TEXT(Y6,"###,###")</f>
        <v>18,407</v>
      </c>
      <c r="AB6" s="115"/>
      <c r="AC6" s="115">
        <f t="shared" si="0"/>
        <v>3.8769751693002341E-2</v>
      </c>
      <c r="AD6" s="115"/>
      <c r="AE6" s="115">
        <f t="shared" si="1"/>
        <v>2.5345365418894872E-2</v>
      </c>
      <c r="AF6" s="115"/>
    </row>
    <row r="7" spans="1:32" ht="16.5" customHeight="1" thickBot="1" x14ac:dyDescent="0.3">
      <c r="A7" s="46" t="str">
        <f>"QUICK STATS for "&amp;'Table 10.10'!Y2&amp;"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26373</v>
      </c>
      <c r="U7" s="116">
        <v>26580</v>
      </c>
      <c r="V7" s="116">
        <v>26650</v>
      </c>
      <c r="W7" s="116">
        <v>26436</v>
      </c>
      <c r="X7" s="116">
        <v>26335</v>
      </c>
      <c r="Y7" s="116">
        <v>26669</v>
      </c>
      <c r="Z7" s="115"/>
      <c r="AA7" s="115" t="str">
        <f>TEXT(Y7,"###,###")</f>
        <v>26,669</v>
      </c>
      <c r="AB7" s="115"/>
      <c r="AC7" s="115">
        <f t="shared" si="0"/>
        <v>1.2682741598633029E-2</v>
      </c>
      <c r="AD7" s="115"/>
      <c r="AE7" s="115">
        <f t="shared" si="1"/>
        <v>1.1223599893830816E-2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36,524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10.10'!AA7</f>
        <v>26,669</v>
      </c>
      <c r="P8" s="51"/>
      <c r="S8" s="115" t="s">
        <v>96</v>
      </c>
      <c r="T8" s="115">
        <v>36879.879999999997</v>
      </c>
      <c r="U8" s="115">
        <v>38251</v>
      </c>
      <c r="V8" s="115">
        <v>38355</v>
      </c>
      <c r="W8" s="115">
        <v>40502</v>
      </c>
      <c r="X8" s="115">
        <v>41341.07</v>
      </c>
      <c r="Y8" s="115">
        <v>42095</v>
      </c>
      <c r="Z8" s="115"/>
      <c r="AA8" s="115" t="str">
        <f>TEXT(Y8,"$###,###")</f>
        <v>$42,095</v>
      </c>
      <c r="AB8" s="115"/>
      <c r="AC8" s="115">
        <f t="shared" si="0"/>
        <v>1.8236828413004336E-2</v>
      </c>
      <c r="AD8" s="115"/>
      <c r="AE8" s="115">
        <f t="shared" si="1"/>
        <v>0.1414082692243035</v>
      </c>
      <c r="AF8" s="115"/>
    </row>
    <row r="9" spans="1:32" x14ac:dyDescent="0.25">
      <c r="A9" s="55" t="s">
        <v>17</v>
      </c>
      <c r="B9" s="56"/>
      <c r="C9" s="57"/>
      <c r="D9" s="58">
        <f>'Table 10.10'!AC104</f>
        <v>71.941736940094188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50.196857774944689</v>
      </c>
      <c r="P9" s="59" t="s">
        <v>97</v>
      </c>
      <c r="S9" s="115" t="s">
        <v>9</v>
      </c>
      <c r="T9" s="115">
        <v>1238492221</v>
      </c>
      <c r="U9" s="115">
        <v>1286559502</v>
      </c>
      <c r="V9" s="115">
        <v>1338699728</v>
      </c>
      <c r="W9" s="115">
        <v>1359456843</v>
      </c>
      <c r="X9" s="115">
        <v>1388064722</v>
      </c>
      <c r="Y9" s="115">
        <v>1425580374</v>
      </c>
      <c r="Z9" s="115"/>
      <c r="AA9" s="115" t="str">
        <f>TEXT(Y9/1000000,"$#,###.0")&amp;" mil"</f>
        <v>$1,425.6 mil</v>
      </c>
      <c r="AB9" s="115"/>
      <c r="AC9" s="115">
        <f t="shared" si="0"/>
        <v>2.7027307448564297E-2</v>
      </c>
      <c r="AD9" s="115"/>
      <c r="AE9" s="115">
        <f t="shared" si="1"/>
        <v>0.15106122576122338</v>
      </c>
      <c r="AF9" s="115"/>
    </row>
    <row r="10" spans="1:32" x14ac:dyDescent="0.25">
      <c r="A10" s="55" t="s">
        <v>20</v>
      </c>
      <c r="B10" s="56"/>
      <c r="C10" s="57"/>
      <c r="D10" s="58">
        <f>'Table 10.10'!AC105</f>
        <v>20.049830248603659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49.803142225055311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91.795717874685963</v>
      </c>
      <c r="P11" s="59" t="s">
        <v>97</v>
      </c>
      <c r="S11" s="115" t="s">
        <v>32</v>
      </c>
      <c r="T11" s="116">
        <v>31885</v>
      </c>
      <c r="U11" s="116">
        <v>32208</v>
      </c>
      <c r="V11" s="116">
        <v>32412</v>
      </c>
      <c r="W11" s="116">
        <v>31744</v>
      </c>
      <c r="X11" s="116">
        <v>31390</v>
      </c>
      <c r="Y11" s="116">
        <v>32499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10.10'!AC108</f>
        <v>13.763552732449897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15.092429412426412</v>
      </c>
      <c r="P12" s="59" t="s">
        <v>97</v>
      </c>
      <c r="S12" s="115" t="s">
        <v>33</v>
      </c>
      <c r="T12" s="116">
        <v>4125</v>
      </c>
      <c r="U12" s="116">
        <v>4059</v>
      </c>
      <c r="V12" s="116">
        <v>3994</v>
      </c>
      <c r="W12" s="116">
        <v>3929</v>
      </c>
      <c r="X12" s="116">
        <v>3914</v>
      </c>
      <c r="Y12" s="116">
        <v>4025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10.10'!AC109</f>
        <v>14.078414193407074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10.10'!AA118</f>
        <v>41.6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10.10'!AC110</f>
        <v>21.684371919833534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15.069931381004162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10.10'!AC111</f>
        <v>42.46522834300734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84.930068618995833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196</v>
      </c>
      <c r="Z15" s="115"/>
      <c r="AA15" s="117">
        <f t="shared" ref="AA15:AA34" si="2">IF(Y15="np",0,Y15/$Y$34)</f>
        <v>5.3663344650093092E-3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148</v>
      </c>
      <c r="Z16" s="115"/>
      <c r="AA16" s="117">
        <f t="shared" si="2"/>
        <v>4.0521301062315194E-3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1890</v>
      </c>
      <c r="Z17" s="115"/>
      <c r="AA17" s="117">
        <f t="shared" si="2"/>
        <v>5.174679662687548E-2</v>
      </c>
      <c r="AB17" s="115"/>
      <c r="AC17" s="115"/>
      <c r="AD17" s="115"/>
      <c r="AE17" s="115"/>
      <c r="AF17" s="115"/>
    </row>
    <row r="18" spans="1:32" x14ac:dyDescent="0.25">
      <c r="A18" s="85" t="str">
        <f>'Table 10.10'!$S$1&amp;" ("&amp;'Table 10.10'!$T$2&amp;" to "&amp;'Table 10.10'!$Y$2&amp;")"</f>
        <v>Campbelltown (2011-12 to 2016-17)</v>
      </c>
      <c r="B18" s="85"/>
      <c r="C18" s="85"/>
      <c r="D18" s="85"/>
      <c r="E18" s="85"/>
      <c r="F18" s="85"/>
      <c r="G18" s="85" t="str">
        <f>'Table 10.10'!$S$1&amp;" ("&amp;'Table 10.10'!$T$2&amp;" to "&amp;'Table 10.10'!$Y$2&amp;")"</f>
        <v>Campbelltown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263</v>
      </c>
      <c r="Z18" s="115"/>
      <c r="AA18" s="117">
        <f t="shared" si="2"/>
        <v>7.2007447158033075E-3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1947</v>
      </c>
      <c r="Z19" s="115"/>
      <c r="AA19" s="117">
        <f t="shared" si="2"/>
        <v>5.3307414302924107E-2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1355</v>
      </c>
      <c r="Z20" s="115"/>
      <c r="AA20" s="117">
        <f t="shared" si="2"/>
        <v>3.7098893877998029E-2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3647</v>
      </c>
      <c r="Z21" s="115"/>
      <c r="AA21" s="117">
        <f t="shared" si="2"/>
        <v>9.9852152009637499E-2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2533</v>
      </c>
      <c r="Z22" s="115"/>
      <c r="AA22" s="117">
        <f t="shared" si="2"/>
        <v>6.9351659183002956E-2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862</v>
      </c>
      <c r="Z23" s="115"/>
      <c r="AA23" s="117">
        <f t="shared" si="2"/>
        <v>2.3600919943051146E-2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453</v>
      </c>
      <c r="Z24" s="115"/>
      <c r="AA24" s="117">
        <f t="shared" si="2"/>
        <v>1.2402803635965392E-2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1515</v>
      </c>
      <c r="Z25" s="115"/>
      <c r="AA25" s="117">
        <f t="shared" si="2"/>
        <v>4.1479575073923997E-2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609</v>
      </c>
      <c r="Z26" s="115"/>
      <c r="AA26" s="117">
        <f t="shared" si="2"/>
        <v>1.6673967801993209E-2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2643</v>
      </c>
      <c r="Z27" s="115"/>
      <c r="AA27" s="117">
        <f t="shared" si="2"/>
        <v>7.2363377505202053E-2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2760</v>
      </c>
      <c r="Z28" s="115"/>
      <c r="AA28" s="117">
        <f t="shared" si="2"/>
        <v>7.5566750629722929E-2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2432</v>
      </c>
      <c r="Z29" s="115"/>
      <c r="AA29" s="117">
        <f t="shared" si="2"/>
        <v>6.6586354178074694E-2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3756</v>
      </c>
      <c r="Z30" s="115"/>
      <c r="AA30" s="117">
        <f t="shared" si="2"/>
        <v>0.10283649107436206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10.10'!Y2&amp;")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4628</v>
      </c>
      <c r="Z31" s="115"/>
      <c r="AA31" s="117">
        <f t="shared" si="2"/>
        <v>0.12671120359215859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572</v>
      </c>
      <c r="Z32" s="115"/>
      <c r="AA32" s="117">
        <f t="shared" si="2"/>
        <v>1.5660935275435332E-2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1247</v>
      </c>
      <c r="Z33" s="115"/>
      <c r="AA33" s="117">
        <f t="shared" si="2"/>
        <v>3.4141934070748003E-2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36524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22605</v>
      </c>
      <c r="U37" s="115">
        <v>22604</v>
      </c>
      <c r="V37" s="115">
        <v>22595</v>
      </c>
      <c r="W37" s="115">
        <v>22657</v>
      </c>
      <c r="X37" s="115">
        <v>22693</v>
      </c>
      <c r="Y37" s="115">
        <v>22650</v>
      </c>
      <c r="Z37" s="115"/>
      <c r="AA37" s="115" t="str">
        <f>TEXT(Y37,"###,###")</f>
        <v>22,650</v>
      </c>
      <c r="AB37" s="115"/>
      <c r="AC37" s="115">
        <f>Y37/X37-1</f>
        <v>-1.8948574450271538E-3</v>
      </c>
      <c r="AD37" s="115"/>
      <c r="AE37" s="115">
        <f>Y37/T37-1</f>
        <v>1.9907100199070271E-3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3767</v>
      </c>
      <c r="U38" s="115">
        <v>3973</v>
      </c>
      <c r="V38" s="115">
        <v>4058</v>
      </c>
      <c r="W38" s="115">
        <v>3778</v>
      </c>
      <c r="X38" s="115">
        <v>3643</v>
      </c>
      <c r="Y38" s="115">
        <v>4019</v>
      </c>
      <c r="Z38" s="115"/>
      <c r="AA38" s="115" t="str">
        <f>TEXT(Y38,"###,###")</f>
        <v>4,019</v>
      </c>
      <c r="AB38" s="115"/>
      <c r="AC38" s="115">
        <f>Y38/X38-1</f>
        <v>0.10321163875926431</v>
      </c>
      <c r="AD38" s="115"/>
      <c r="AE38" s="115">
        <f>Y38/T38-1</f>
        <v>6.6896734802229796E-2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26372</v>
      </c>
      <c r="U40" s="115">
        <v>26577</v>
      </c>
      <c r="V40" s="115">
        <v>26653</v>
      </c>
      <c r="W40" s="115">
        <v>26435</v>
      </c>
      <c r="X40" s="115">
        <v>26336</v>
      </c>
      <c r="Y40" s="115">
        <v>26669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84.930068618995833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15.069931381004162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12</v>
      </c>
      <c r="Y44" s="116">
        <v>6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248</v>
      </c>
      <c r="Y45" s="116">
        <v>254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880</v>
      </c>
      <c r="Y46" s="116">
        <v>914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1644</v>
      </c>
      <c r="Y47" s="116">
        <v>1687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2115</v>
      </c>
      <c r="Y48" s="116">
        <v>2171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10.10'!S1&amp;" ("&amp;'Table 10.10'!Y2&amp;") *"</f>
        <v>Number of jobs by age and sex of job holders in Campbelltown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2023</v>
      </c>
      <c r="Y49" s="116">
        <v>2207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1892</v>
      </c>
      <c r="Y50" s="116">
        <v>2033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1895</v>
      </c>
      <c r="Y51" s="116">
        <v>1855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1893</v>
      </c>
      <c r="Y52" s="116">
        <v>1840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1684</v>
      </c>
      <c r="Y53" s="116">
        <v>1700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1307</v>
      </c>
      <c r="Y54" s="116">
        <v>1417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950</v>
      </c>
      <c r="Y55" s="116">
        <v>978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592</v>
      </c>
      <c r="Y56" s="116">
        <v>563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227</v>
      </c>
      <c r="Y57" s="116">
        <v>265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134</v>
      </c>
      <c r="Y58" s="116">
        <v>131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57</v>
      </c>
      <c r="Y59" s="116">
        <v>62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34</v>
      </c>
      <c r="Y60" s="116">
        <v>33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17582</v>
      </c>
      <c r="Y61" s="116">
        <v>18117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18</v>
      </c>
      <c r="Y63" s="116">
        <v>11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10.10'!S1&amp;" ("&amp;'Table 10.10'!Y2&amp;") *"</f>
        <v>Number of employed persons per occupation of main job by sex in Campbelltown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367</v>
      </c>
      <c r="Y64" s="116">
        <v>346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1019</v>
      </c>
      <c r="Y65" s="116">
        <v>1025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1716</v>
      </c>
      <c r="Y66" s="116">
        <v>1887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2062</v>
      </c>
      <c r="Y67" s="116">
        <v>2075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1987</v>
      </c>
      <c r="Y68" s="116">
        <v>2097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1710</v>
      </c>
      <c r="Y69" s="116">
        <v>1847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1735</v>
      </c>
      <c r="Y70" s="116">
        <v>1758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1938</v>
      </c>
      <c r="Y71" s="116">
        <v>2060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1758</v>
      </c>
      <c r="Y72" s="116">
        <v>1783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1537</v>
      </c>
      <c r="Y73" s="116">
        <v>1577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956</v>
      </c>
      <c r="Y74" s="116">
        <v>1019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519</v>
      </c>
      <c r="Y75" s="116">
        <v>510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192</v>
      </c>
      <c r="Y76" s="116">
        <v>213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95</v>
      </c>
      <c r="Y77" s="116">
        <v>104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55</v>
      </c>
      <c r="Y78" s="116">
        <v>46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50</v>
      </c>
      <c r="Y79" s="116">
        <v>49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17720</v>
      </c>
      <c r="Y80" s="116">
        <v>18407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10.10'!S1</f>
        <v>Campbelltown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1533</v>
      </c>
      <c r="Y83" s="116">
        <v>1569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2656</v>
      </c>
      <c r="Y84" s="116">
        <v>2732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10.10'!AA4</f>
        <v>36,524</v>
      </c>
      <c r="D85" s="99">
        <f>'Table 10.10'!AC4</f>
        <v>3.4615602515438271E-2</v>
      </c>
      <c r="E85" s="100">
        <f>'Table 10.10'!AC4</f>
        <v>3.4615602515438271E-2</v>
      </c>
      <c r="F85" s="99">
        <f>'Table 10.10'!AE4</f>
        <v>1.4273812829769472E-2</v>
      </c>
      <c r="G85" s="100">
        <f>'Table 10.10'!AE4</f>
        <v>1.4273812829769472E-2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1758</v>
      </c>
      <c r="Y85" s="116">
        <v>1762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10.10'!AA5</f>
        <v>18,117</v>
      </c>
      <c r="D86" s="99">
        <f>'Table 10.10'!AC5</f>
        <v>3.0428847685132432E-2</v>
      </c>
      <c r="E86" s="100">
        <f>'Table 10.10'!AC5</f>
        <v>3.0428847685132432E-2</v>
      </c>
      <c r="F86" s="99">
        <f>'Table 10.10'!AE5</f>
        <v>3.2672499723114257E-3</v>
      </c>
      <c r="G86" s="100">
        <f>'Table 10.10'!AE5</f>
        <v>3.2672499723114257E-3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794</v>
      </c>
      <c r="Y86" s="116">
        <v>824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10.10'!AA6</f>
        <v>18,407</v>
      </c>
      <c r="D87" s="99">
        <f>'Table 10.10'!AC6</f>
        <v>3.8769751693002341E-2</v>
      </c>
      <c r="E87" s="100">
        <f>'Table 10.10'!AC6</f>
        <v>3.8769751693002341E-2</v>
      </c>
      <c r="F87" s="99">
        <f>'Table 10.10'!AE6</f>
        <v>2.5345365418894872E-2</v>
      </c>
      <c r="G87" s="100">
        <f>'Table 10.10'!AE6</f>
        <v>2.5345365418894872E-2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897</v>
      </c>
      <c r="Y87" s="116">
        <v>910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10.10'!AA7</f>
        <v>26,669</v>
      </c>
      <c r="D88" s="99">
        <f>'Table 10.10'!AC7</f>
        <v>1.2682741598633029E-2</v>
      </c>
      <c r="E88" s="100">
        <f>'Table 10.10'!AC7</f>
        <v>1.2682741598633029E-2</v>
      </c>
      <c r="F88" s="99">
        <f>'Table 10.10'!AE7</f>
        <v>1.1223599893830816E-2</v>
      </c>
      <c r="G88" s="100">
        <f>'Table 10.10'!AE7</f>
        <v>1.1223599893830816E-2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883</v>
      </c>
      <c r="Y88" s="116">
        <v>872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10.10'!AA37</f>
        <v>22,650</v>
      </c>
      <c r="D89" s="99">
        <f>'Table 10.10'!AC37</f>
        <v>-1.8948574450271538E-3</v>
      </c>
      <c r="E89" s="100">
        <f>'Table 10.10'!AC37</f>
        <v>-1.8948574450271538E-3</v>
      </c>
      <c r="F89" s="99">
        <f>'Table 10.10'!AE37</f>
        <v>1.9907100199070271E-3</v>
      </c>
      <c r="G89" s="100">
        <f>'Table 10.10'!AE37</f>
        <v>1.9907100199070271E-3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708</v>
      </c>
      <c r="Y89" s="116">
        <v>680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10.10'!AA38</f>
        <v>4,019</v>
      </c>
      <c r="D90" s="99">
        <f>'Table 10.10'!AC38</f>
        <v>0.10321163875926431</v>
      </c>
      <c r="E90" s="100">
        <f>'Table 10.10'!AC38</f>
        <v>0.10321163875926431</v>
      </c>
      <c r="F90" s="99">
        <f>'Table 10.10'!AE38</f>
        <v>6.6896734802229796E-2</v>
      </c>
      <c r="G90" s="100">
        <f>'Table 10.10'!AE38</f>
        <v>6.6896734802229796E-2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1101</v>
      </c>
      <c r="Y90" s="116">
        <v>1154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10.10'!AA114</f>
        <v>1,715</v>
      </c>
      <c r="D91" s="99">
        <f>'Table 10.10'!AC114</f>
        <v>0.11653645833333326</v>
      </c>
      <c r="E91" s="100">
        <f>'Table 10.10'!AC114</f>
        <v>0.11653645833333326</v>
      </c>
      <c r="F91" s="99">
        <f>'Table 10.10'!AE114</f>
        <v>4.3187347931873399E-2</v>
      </c>
      <c r="G91" s="100">
        <f>'Table 10.10'!AE114</f>
        <v>4.3187347931873399E-2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13279</v>
      </c>
      <c r="Y91" s="116">
        <v>13387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10.10'!AA115</f>
        <v>2,304</v>
      </c>
      <c r="D92" s="99">
        <f>'Table 10.10'!AC115</f>
        <v>9.5577746077032844E-2</v>
      </c>
      <c r="E92" s="100">
        <f>'Table 10.10'!AC115</f>
        <v>9.5577746077032844E-2</v>
      </c>
      <c r="F92" s="99">
        <f>'Table 10.10'!AE115</f>
        <v>8.6280056577086262E-2</v>
      </c>
      <c r="G92" s="100">
        <f>'Table 10.10'!AE115</f>
        <v>8.6280056577086262E-2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10.10'!AA8</f>
        <v>$42,095</v>
      </c>
      <c r="D93" s="99">
        <f>'Table 10.10'!AC8</f>
        <v>1.8236828413004336E-2</v>
      </c>
      <c r="E93" s="100">
        <f>'Table 10.10'!AC8</f>
        <v>1.8236828413004336E-2</v>
      </c>
      <c r="F93" s="99">
        <f>'Table 10.10'!AE8</f>
        <v>0.1414082692243035</v>
      </c>
      <c r="G93" s="100">
        <f>'Table 10.10'!AE8</f>
        <v>0.1414082692243035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980</v>
      </c>
      <c r="Y93" s="116">
        <v>1057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10.10'!AA9</f>
        <v>$1,425.6 mil</v>
      </c>
      <c r="D94" s="99">
        <f>'Table 10.10'!AC9</f>
        <v>2.7027307448564297E-2</v>
      </c>
      <c r="E94" s="100">
        <f>'Table 10.10'!AC9</f>
        <v>2.7027307448564297E-2</v>
      </c>
      <c r="F94" s="99">
        <f>'Table 10.10'!AE9</f>
        <v>0.15106122576122338</v>
      </c>
      <c r="G94" s="100">
        <f>'Table 10.10'!AE9</f>
        <v>0.15106122576122338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3113</v>
      </c>
      <c r="Y94" s="116">
        <v>3279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384</v>
      </c>
      <c r="Y95" s="116">
        <v>412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1666</v>
      </c>
      <c r="Y96" s="116">
        <v>1718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2535</v>
      </c>
      <c r="Y97" s="116">
        <v>2617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1380</v>
      </c>
      <c r="Y98" s="116">
        <v>1372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42</v>
      </c>
      <c r="Y99" s="116">
        <v>50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551</v>
      </c>
      <c r="Y100" s="116">
        <v>568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13056</v>
      </c>
      <c r="Y101" s="116">
        <v>13282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24812</v>
      </c>
      <c r="Y104" s="115">
        <v>26276</v>
      </c>
      <c r="Z104" s="115"/>
      <c r="AA104" s="115" t="str">
        <f>TEXT(Y104,"###,###")</f>
        <v>26,276</v>
      </c>
      <c r="AB104" s="115"/>
      <c r="AC104" s="115">
        <f>Y104/($Y$4)*100</f>
        <v>71.941736940094188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7149</v>
      </c>
      <c r="Y105" s="115">
        <v>7323</v>
      </c>
      <c r="Z105" s="115"/>
      <c r="AA105" s="115" t="str">
        <f>TEXT(Y105,"###,###")</f>
        <v>7,323</v>
      </c>
      <c r="AB105" s="115"/>
      <c r="AC105" s="115">
        <f>Y105/($Y$4)*100</f>
        <v>20.049830248603659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31961</v>
      </c>
      <c r="Y106" s="115">
        <v>33599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4469</v>
      </c>
      <c r="Y108" s="115">
        <v>5027</v>
      </c>
      <c r="Z108" s="115"/>
      <c r="AA108" s="115" t="str">
        <f>TEXT(Y108,"###,###")</f>
        <v>5,027</v>
      </c>
      <c r="AB108" s="115"/>
      <c r="AC108" s="115">
        <f>Y108/($Y$4)*100</f>
        <v>13.763552732449897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4891</v>
      </c>
      <c r="Y109" s="115">
        <v>5142</v>
      </c>
      <c r="Z109" s="115"/>
      <c r="AA109" s="115" t="str">
        <f>TEXT(Y109,"###,###")</f>
        <v>5,142</v>
      </c>
      <c r="AB109" s="115"/>
      <c r="AC109" s="115">
        <f t="shared" ref="AC109:AC111" si="3">Y109/($Y$4)*100</f>
        <v>14.078414193407074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7729</v>
      </c>
      <c r="Y110" s="115">
        <v>7920</v>
      </c>
      <c r="Z110" s="115"/>
      <c r="AA110" s="115" t="str">
        <f>TEXT(Y110,"###,###")</f>
        <v>7,920</v>
      </c>
      <c r="AB110" s="115"/>
      <c r="AC110" s="115">
        <f t="shared" si="3"/>
        <v>21.684371919833534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14881</v>
      </c>
      <c r="Y111" s="115">
        <v>15510</v>
      </c>
      <c r="Z111" s="115"/>
      <c r="AA111" s="115" t="str">
        <f>TEXT(Y111,"###,###")</f>
        <v>15,510</v>
      </c>
      <c r="AB111" s="115"/>
      <c r="AC111" s="115">
        <f t="shared" si="3"/>
        <v>42.46522834300734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35302</v>
      </c>
      <c r="Y112" s="115">
        <v>36524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1644</v>
      </c>
      <c r="U114" s="115">
        <v>1790</v>
      </c>
      <c r="V114" s="115">
        <v>1762</v>
      </c>
      <c r="W114" s="115">
        <v>1624</v>
      </c>
      <c r="X114" s="115">
        <v>1536</v>
      </c>
      <c r="Y114" s="115">
        <v>1715</v>
      </c>
      <c r="Z114" s="115"/>
      <c r="AA114" s="115" t="str">
        <f>TEXT(Y114,"###,###")</f>
        <v>1,715</v>
      </c>
      <c r="AB114" s="115"/>
      <c r="AC114" s="115">
        <f>Y114/X114-1</f>
        <v>0.11653645833333326</v>
      </c>
      <c r="AD114" s="115"/>
      <c r="AE114" s="115">
        <f>Y114/T114-1</f>
        <v>4.3187347931873399E-2</v>
      </c>
      <c r="AF114" s="115"/>
    </row>
    <row r="115" spans="19:32" x14ac:dyDescent="0.25">
      <c r="S115" s="115" t="s">
        <v>104</v>
      </c>
      <c r="T115" s="115">
        <v>2121</v>
      </c>
      <c r="U115" s="115">
        <v>2185</v>
      </c>
      <c r="V115" s="115">
        <v>2293</v>
      </c>
      <c r="W115" s="115">
        <v>2155</v>
      </c>
      <c r="X115" s="115">
        <v>2103</v>
      </c>
      <c r="Y115" s="115">
        <v>2304</v>
      </c>
      <c r="Z115" s="115"/>
      <c r="AA115" s="115" t="str">
        <f>TEXT(Y115,"###,###")</f>
        <v>2,304</v>
      </c>
      <c r="AB115" s="115"/>
      <c r="AC115" s="115">
        <f>Y115/X115-1</f>
        <v>9.5577746077032844E-2</v>
      </c>
      <c r="AD115" s="115"/>
      <c r="AE115" s="115">
        <f>Y115/T115-1</f>
        <v>8.6280056577086262E-2</v>
      </c>
      <c r="AF115" s="115"/>
    </row>
    <row r="116" spans="19:32" x14ac:dyDescent="0.25">
      <c r="S116" s="115" t="s">
        <v>56</v>
      </c>
      <c r="T116" s="115">
        <v>3765</v>
      </c>
      <c r="U116" s="115">
        <v>3975</v>
      </c>
      <c r="V116" s="115">
        <v>4055</v>
      </c>
      <c r="W116" s="115">
        <v>3779</v>
      </c>
      <c r="X116" s="115">
        <v>3639</v>
      </c>
      <c r="Y116" s="115">
        <v>4019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38.14</v>
      </c>
      <c r="V118" s="115">
        <v>38.340000000000003</v>
      </c>
      <c r="W118" s="115">
        <v>38.46</v>
      </c>
      <c r="X118" s="115">
        <v>42.62</v>
      </c>
      <c r="Y118" s="115">
        <v>41.61</v>
      </c>
      <c r="Z118" s="115"/>
      <c r="AA118" s="115" t="str">
        <f>TEXT(Y118,"##.0")</f>
        <v>41.6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22528</v>
      </c>
      <c r="V120" s="115">
        <v>22659</v>
      </c>
      <c r="W120" s="115">
        <v>22510</v>
      </c>
      <c r="X120" s="115">
        <v>22423</v>
      </c>
      <c r="Y120" s="115">
        <v>22644</v>
      </c>
      <c r="Z120" s="115"/>
      <c r="AA120" s="115" t="str">
        <f>TEXT(Y120,"###,###")</f>
        <v>22,644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2250</v>
      </c>
      <c r="V121" s="115">
        <v>2196</v>
      </c>
      <c r="W121" s="115">
        <v>2152</v>
      </c>
      <c r="X121" s="115">
        <v>2185</v>
      </c>
      <c r="Y121" s="115">
        <v>2188</v>
      </c>
      <c r="Z121" s="115"/>
      <c r="AA121" s="115" t="str">
        <f t="shared" ref="AA121:AA128" si="4">TEXT(Y121,"###,###")</f>
        <v>2,188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1800</v>
      </c>
      <c r="V122" s="115">
        <v>1795</v>
      </c>
      <c r="W122" s="115">
        <v>1768</v>
      </c>
      <c r="X122" s="115">
        <v>1729</v>
      </c>
      <c r="Y122" s="115">
        <v>1837</v>
      </c>
      <c r="Z122" s="115"/>
      <c r="AA122" s="115" t="str">
        <f t="shared" si="4"/>
        <v>1,837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24328</v>
      </c>
      <c r="V124" s="115">
        <v>24454</v>
      </c>
      <c r="W124" s="115">
        <v>24278</v>
      </c>
      <c r="X124" s="115">
        <v>24152</v>
      </c>
      <c r="Y124" s="115">
        <v>24481</v>
      </c>
      <c r="Z124" s="115"/>
      <c r="AA124" s="115" t="str">
        <f t="shared" si="4"/>
        <v>24,481</v>
      </c>
      <c r="AB124" s="115"/>
      <c r="AC124" s="115">
        <f>Y124/$Y$7*100</f>
        <v>91.795717874685963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4050</v>
      </c>
      <c r="V125" s="115">
        <v>3991</v>
      </c>
      <c r="W125" s="115">
        <v>3920</v>
      </c>
      <c r="X125" s="115">
        <v>3914</v>
      </c>
      <c r="Y125" s="115">
        <v>4025</v>
      </c>
      <c r="Z125" s="115"/>
      <c r="AA125" s="115" t="str">
        <f t="shared" si="4"/>
        <v>4,025</v>
      </c>
      <c r="AB125" s="115"/>
      <c r="AC125" s="115">
        <f>Y125/$Y$7*100</f>
        <v>15.092429412426412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13526</v>
      </c>
      <c r="V127" s="115">
        <v>13520</v>
      </c>
      <c r="W127" s="115">
        <v>13340</v>
      </c>
      <c r="X127" s="115">
        <v>13279</v>
      </c>
      <c r="Y127" s="115">
        <v>13387</v>
      </c>
      <c r="Z127" s="115"/>
      <c r="AA127" s="115" t="str">
        <f t="shared" si="4"/>
        <v>13,387</v>
      </c>
      <c r="AB127" s="115"/>
      <c r="AC127" s="115">
        <f>Y127/$Y$7*100</f>
        <v>50.196857774944689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13054</v>
      </c>
      <c r="V128" s="115">
        <v>13130</v>
      </c>
      <c r="W128" s="115">
        <v>13096</v>
      </c>
      <c r="X128" s="115">
        <v>13056</v>
      </c>
      <c r="Y128" s="115">
        <v>13282</v>
      </c>
      <c r="Z128" s="115"/>
      <c r="AA128" s="115" t="str">
        <f t="shared" si="4"/>
        <v>13,282</v>
      </c>
      <c r="AB128" s="115"/>
      <c r="AC128" s="115">
        <f>Y128/$Y$7*100</f>
        <v>49.803142225055311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964C48DD-03FD-4C53-B74B-DDD6DEC076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56288C9D-1EC8-4A72-AA1D-A23559AA2ED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42754716-B309-4FFF-B6DF-EFED9C7138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4DF65383-98F4-4DDE-A99E-08DCB3052B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Ceduna</v>
      </c>
      <c r="T1" s="115"/>
      <c r="U1" s="115"/>
      <c r="V1" s="115"/>
      <c r="W1" s="115"/>
      <c r="X1" s="115"/>
      <c r="Y1" s="115" t="str">
        <f>Y3</f>
        <v>10.11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123</v>
      </c>
      <c r="V3" s="115"/>
      <c r="W3" s="115"/>
      <c r="X3" s="115"/>
      <c r="Y3" s="115" t="s">
        <v>216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10.11'!$Y$3&amp;" "&amp;'Table 10.11'!$U$3&amp;", "&amp;'State data for spotlight'!$C$3&amp;", "&amp;'Table 10.11'!$Y$2</f>
        <v>Table 10.11 Ceduna,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2605</v>
      </c>
      <c r="U4" s="116">
        <v>2668</v>
      </c>
      <c r="V4" s="116">
        <v>2682</v>
      </c>
      <c r="W4" s="116">
        <v>2805</v>
      </c>
      <c r="X4" s="116">
        <v>2756</v>
      </c>
      <c r="Y4" s="116">
        <v>2837</v>
      </c>
      <c r="Z4" s="115"/>
      <c r="AA4" s="115" t="str">
        <f>TEXT(Y4,"###,###")</f>
        <v>2,837</v>
      </c>
      <c r="AB4" s="115"/>
      <c r="AC4" s="115">
        <f t="shared" ref="AC4:AC9" si="0">Y4/X4-1</f>
        <v>2.9390420899854774E-2</v>
      </c>
      <c r="AD4" s="115"/>
      <c r="AE4" s="115">
        <f>Y4/T4-1</f>
        <v>8.9059500959692839E-2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1392</v>
      </c>
      <c r="U5" s="116">
        <v>1357</v>
      </c>
      <c r="V5" s="116">
        <v>1386</v>
      </c>
      <c r="W5" s="116">
        <v>1468</v>
      </c>
      <c r="X5" s="116">
        <v>1413</v>
      </c>
      <c r="Y5" s="116">
        <v>1492</v>
      </c>
      <c r="Z5" s="115"/>
      <c r="AA5" s="115" t="str">
        <f>TEXT(Y5,"###,###")</f>
        <v>1,492</v>
      </c>
      <c r="AB5" s="115"/>
      <c r="AC5" s="115">
        <f t="shared" si="0"/>
        <v>5.5909412597310748E-2</v>
      </c>
      <c r="AD5" s="115"/>
      <c r="AE5" s="115">
        <f t="shared" ref="AE5:AE9" si="1">Y5/T5-1</f>
        <v>7.1839080459770166E-2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1211</v>
      </c>
      <c r="U6" s="116">
        <v>1312</v>
      </c>
      <c r="V6" s="116">
        <v>1296</v>
      </c>
      <c r="W6" s="116">
        <v>1336</v>
      </c>
      <c r="X6" s="116">
        <v>1344</v>
      </c>
      <c r="Y6" s="116">
        <v>1345</v>
      </c>
      <c r="Z6" s="115"/>
      <c r="AA6" s="115" t="str">
        <f>TEXT(Y6,"###,###")</f>
        <v>1,345</v>
      </c>
      <c r="AB6" s="115"/>
      <c r="AC6" s="115">
        <f t="shared" si="0"/>
        <v>7.4404761904767192E-4</v>
      </c>
      <c r="AD6" s="115"/>
      <c r="AE6" s="115">
        <f t="shared" si="1"/>
        <v>0.11065235342691992</v>
      </c>
      <c r="AF6" s="115"/>
    </row>
    <row r="7" spans="1:32" ht="16.5" customHeight="1" thickBot="1" x14ac:dyDescent="0.3">
      <c r="A7" s="46" t="str">
        <f>"QUICK STATS for "&amp;'Table 10.11'!Y2&amp;"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1701</v>
      </c>
      <c r="U7" s="116">
        <v>1772</v>
      </c>
      <c r="V7" s="116">
        <v>1782</v>
      </c>
      <c r="W7" s="116">
        <v>1838</v>
      </c>
      <c r="X7" s="116">
        <v>1819</v>
      </c>
      <c r="Y7" s="116">
        <v>1867</v>
      </c>
      <c r="Z7" s="115"/>
      <c r="AA7" s="115" t="str">
        <f>TEXT(Y7,"###,###")</f>
        <v>1,867</v>
      </c>
      <c r="AB7" s="115"/>
      <c r="AC7" s="115">
        <f t="shared" si="0"/>
        <v>2.6388125343595359E-2</v>
      </c>
      <c r="AD7" s="115"/>
      <c r="AE7" s="115">
        <f t="shared" si="1"/>
        <v>9.7589653145208732E-2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2,837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10.11'!AA7</f>
        <v>1,867</v>
      </c>
      <c r="P8" s="51"/>
      <c r="S8" s="115" t="s">
        <v>96</v>
      </c>
      <c r="T8" s="115">
        <v>34363</v>
      </c>
      <c r="U8" s="115">
        <v>32813</v>
      </c>
      <c r="V8" s="115">
        <v>33345.360000000001</v>
      </c>
      <c r="W8" s="115">
        <v>32754.36</v>
      </c>
      <c r="X8" s="115">
        <v>33734.6</v>
      </c>
      <c r="Y8" s="115">
        <v>35846.57</v>
      </c>
      <c r="Z8" s="115"/>
      <c r="AA8" s="115" t="str">
        <f>TEXT(Y8,"$###,###")</f>
        <v>$35,847</v>
      </c>
      <c r="AB8" s="115"/>
      <c r="AC8" s="115">
        <f t="shared" si="0"/>
        <v>6.2605455526373532E-2</v>
      </c>
      <c r="AD8" s="115"/>
      <c r="AE8" s="115">
        <f t="shared" si="1"/>
        <v>4.3173471466402713E-2</v>
      </c>
      <c r="AF8" s="115"/>
    </row>
    <row r="9" spans="1:32" x14ac:dyDescent="0.25">
      <c r="A9" s="55" t="s">
        <v>17</v>
      </c>
      <c r="B9" s="56"/>
      <c r="C9" s="57"/>
      <c r="D9" s="58">
        <f>'Table 10.11'!AC104</f>
        <v>71.096228410292568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52.865559721478306</v>
      </c>
      <c r="P9" s="59" t="s">
        <v>97</v>
      </c>
      <c r="S9" s="115" t="s">
        <v>9</v>
      </c>
      <c r="T9" s="115">
        <v>78699911</v>
      </c>
      <c r="U9" s="115">
        <v>77983710</v>
      </c>
      <c r="V9" s="115">
        <v>82872042</v>
      </c>
      <c r="W9" s="115">
        <v>92127835</v>
      </c>
      <c r="X9" s="115">
        <v>90448229</v>
      </c>
      <c r="Y9" s="115">
        <v>97419130</v>
      </c>
      <c r="Z9" s="115"/>
      <c r="AA9" s="115" t="str">
        <f>TEXT(Y9/1000000,"$#,###.0")&amp;" mil"</f>
        <v>$97.4 mil</v>
      </c>
      <c r="AB9" s="115"/>
      <c r="AC9" s="115">
        <f t="shared" si="0"/>
        <v>7.7070619038875909E-2</v>
      </c>
      <c r="AD9" s="115"/>
      <c r="AE9" s="115">
        <f t="shared" si="1"/>
        <v>0.2378556565330805</v>
      </c>
      <c r="AF9" s="115"/>
    </row>
    <row r="10" spans="1:32" x14ac:dyDescent="0.25">
      <c r="A10" s="55" t="s">
        <v>20</v>
      </c>
      <c r="B10" s="56"/>
      <c r="C10" s="57"/>
      <c r="D10" s="58">
        <f>'Table 10.11'!AC105</f>
        <v>18.223475502291151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47.134440278521694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90.091055168719862</v>
      </c>
      <c r="P11" s="59" t="s">
        <v>97</v>
      </c>
      <c r="S11" s="115" t="s">
        <v>32</v>
      </c>
      <c r="T11" s="116">
        <v>2264</v>
      </c>
      <c r="U11" s="116">
        <v>2295</v>
      </c>
      <c r="V11" s="116">
        <v>2319</v>
      </c>
      <c r="W11" s="116">
        <v>2451</v>
      </c>
      <c r="X11" s="116">
        <v>2392</v>
      </c>
      <c r="Y11" s="116">
        <v>2449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10.11'!AC108</f>
        <v>18.752203031371167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20.782003213711835</v>
      </c>
      <c r="P12" s="59" t="s">
        <v>97</v>
      </c>
      <c r="S12" s="115" t="s">
        <v>33</v>
      </c>
      <c r="T12" s="116">
        <v>342</v>
      </c>
      <c r="U12" s="116">
        <v>370</v>
      </c>
      <c r="V12" s="116">
        <v>363</v>
      </c>
      <c r="W12" s="116">
        <v>348</v>
      </c>
      <c r="X12" s="116">
        <v>363</v>
      </c>
      <c r="Y12" s="116">
        <v>388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10.11'!AC109</f>
        <v>14.769122312301727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10.11'!AA118</f>
        <v>41.8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10.11'!AC110</f>
        <v>27.564328516038067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19.978575254418853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10.11'!AC111</f>
        <v>28.234050052872757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80.021424745581143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322</v>
      </c>
      <c r="Z15" s="115"/>
      <c r="AA15" s="117">
        <f t="shared" ref="AA15:AA34" si="2">IF(Y15="np",0,Y15/$Y$34)</f>
        <v>0.11350017624250969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58</v>
      </c>
      <c r="Z16" s="115"/>
      <c r="AA16" s="117">
        <f t="shared" si="2"/>
        <v>2.0444131124427212E-2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50</v>
      </c>
      <c r="Z17" s="115"/>
      <c r="AA17" s="117">
        <f t="shared" si="2"/>
        <v>1.7624250969333802E-2</v>
      </c>
      <c r="AB17" s="115"/>
      <c r="AC17" s="115"/>
      <c r="AD17" s="115"/>
      <c r="AE17" s="115"/>
      <c r="AF17" s="115"/>
    </row>
    <row r="18" spans="1:32" x14ac:dyDescent="0.25">
      <c r="A18" s="85" t="str">
        <f>'Table 10.11'!$S$1&amp;" ("&amp;'Table 10.11'!$T$2&amp;" to "&amp;'Table 10.11'!$Y$2&amp;")"</f>
        <v>Ceduna (2011-12 to 2016-17)</v>
      </c>
      <c r="B18" s="85"/>
      <c r="C18" s="85"/>
      <c r="D18" s="85"/>
      <c r="E18" s="85"/>
      <c r="F18" s="85"/>
      <c r="G18" s="85" t="str">
        <f>'Table 10.11'!$S$1&amp;" ("&amp;'Table 10.11'!$T$2&amp;" to "&amp;'Table 10.11'!$Y$2&amp;")"</f>
        <v>Ceduna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11</v>
      </c>
      <c r="Z18" s="115"/>
      <c r="AA18" s="117">
        <f t="shared" si="2"/>
        <v>3.8773352132534366E-3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127</v>
      </c>
      <c r="Z19" s="115"/>
      <c r="AA19" s="117">
        <f t="shared" si="2"/>
        <v>4.4765597462107863E-2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40</v>
      </c>
      <c r="Z20" s="115"/>
      <c r="AA20" s="117">
        <f t="shared" si="2"/>
        <v>1.4099400775467043E-2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261</v>
      </c>
      <c r="Z21" s="115"/>
      <c r="AA21" s="117">
        <f t="shared" si="2"/>
        <v>9.1998590059922447E-2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185</v>
      </c>
      <c r="Z22" s="115"/>
      <c r="AA22" s="117">
        <f t="shared" si="2"/>
        <v>6.5209728586535079E-2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197</v>
      </c>
      <c r="Z23" s="115"/>
      <c r="AA23" s="117">
        <f t="shared" si="2"/>
        <v>6.943954881917519E-2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3</v>
      </c>
      <c r="Z24" s="115"/>
      <c r="AA24" s="117">
        <f t="shared" si="2"/>
        <v>1.0574550581600281E-3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40</v>
      </c>
      <c r="Z25" s="115"/>
      <c r="AA25" s="117">
        <f t="shared" si="2"/>
        <v>1.4099400775467043E-2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49</v>
      </c>
      <c r="Z26" s="115"/>
      <c r="AA26" s="117">
        <f t="shared" si="2"/>
        <v>1.7271765949947126E-2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69</v>
      </c>
      <c r="Z27" s="115"/>
      <c r="AA27" s="117">
        <f t="shared" si="2"/>
        <v>2.4321466337680647E-2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171</v>
      </c>
      <c r="Z28" s="115"/>
      <c r="AA28" s="117">
        <f t="shared" si="2"/>
        <v>6.0274938315121609E-2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165</v>
      </c>
      <c r="Z29" s="115"/>
      <c r="AA29" s="117">
        <f t="shared" si="2"/>
        <v>5.8160028198801554E-2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248</v>
      </c>
      <c r="Z30" s="115"/>
      <c r="AA30" s="117">
        <f t="shared" si="2"/>
        <v>8.7416284807895664E-2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10.11'!Y2&amp;")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391</v>
      </c>
      <c r="Z31" s="115"/>
      <c r="AA31" s="117">
        <f t="shared" si="2"/>
        <v>0.13782164258019033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27</v>
      </c>
      <c r="Z32" s="115"/>
      <c r="AA32" s="117">
        <f t="shared" si="2"/>
        <v>9.5170955234402544E-3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110</v>
      </c>
      <c r="Z33" s="115"/>
      <c r="AA33" s="117">
        <f t="shared" si="2"/>
        <v>3.8773352132534369E-2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2837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1365</v>
      </c>
      <c r="U37" s="115">
        <v>1440</v>
      </c>
      <c r="V37" s="115">
        <v>1417</v>
      </c>
      <c r="W37" s="115">
        <v>1434</v>
      </c>
      <c r="X37" s="115">
        <v>1444</v>
      </c>
      <c r="Y37" s="115">
        <v>1494</v>
      </c>
      <c r="Z37" s="115"/>
      <c r="AA37" s="115" t="str">
        <f>TEXT(Y37,"###,###")</f>
        <v>1,494</v>
      </c>
      <c r="AB37" s="115"/>
      <c r="AC37" s="115">
        <f>Y37/X37-1</f>
        <v>3.4626038781163437E-2</v>
      </c>
      <c r="AD37" s="115"/>
      <c r="AE37" s="115">
        <f>Y37/T37-1</f>
        <v>9.4505494505494614E-2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334</v>
      </c>
      <c r="U38" s="115">
        <v>330</v>
      </c>
      <c r="V38" s="115">
        <v>360</v>
      </c>
      <c r="W38" s="115">
        <v>401</v>
      </c>
      <c r="X38" s="115">
        <v>377</v>
      </c>
      <c r="Y38" s="115">
        <v>373</v>
      </c>
      <c r="Z38" s="115"/>
      <c r="AA38" s="115" t="str">
        <f>TEXT(Y38,"###,###")</f>
        <v>373</v>
      </c>
      <c r="AB38" s="115"/>
      <c r="AC38" s="115">
        <f>Y38/X38-1</f>
        <v>-1.0610079575596787E-2</v>
      </c>
      <c r="AD38" s="115"/>
      <c r="AE38" s="115">
        <f>Y38/T38-1</f>
        <v>0.11676646706586835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1699</v>
      </c>
      <c r="U40" s="115">
        <v>1770</v>
      </c>
      <c r="V40" s="115">
        <v>1777</v>
      </c>
      <c r="W40" s="115">
        <v>1835</v>
      </c>
      <c r="X40" s="115">
        <v>1821</v>
      </c>
      <c r="Y40" s="115">
        <v>1867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80.021424745581143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19.978575254418853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7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39</v>
      </c>
      <c r="Y45" s="116">
        <v>41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98</v>
      </c>
      <c r="Y46" s="116">
        <v>116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175</v>
      </c>
      <c r="Y47" s="116">
        <v>169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134</v>
      </c>
      <c r="Y48" s="116">
        <v>159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10.11'!S1&amp;" ("&amp;'Table 10.11'!Y2&amp;") *"</f>
        <v>Number of jobs by age and sex of job holders in Ceduna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131</v>
      </c>
      <c r="Y49" s="116">
        <v>133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120</v>
      </c>
      <c r="Y50" s="116">
        <v>129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135</v>
      </c>
      <c r="Y51" s="116">
        <v>130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142</v>
      </c>
      <c r="Y52" s="116">
        <v>166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97</v>
      </c>
      <c r="Y53" s="116">
        <v>103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121</v>
      </c>
      <c r="Y54" s="116">
        <v>122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106</v>
      </c>
      <c r="Y55" s="116">
        <v>105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65</v>
      </c>
      <c r="Y56" s="116">
        <v>65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25</v>
      </c>
      <c r="Y57" s="116">
        <v>30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8</v>
      </c>
      <c r="Y58" s="116">
        <v>14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0</v>
      </c>
      <c r="Y59" s="116">
        <v>3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1409</v>
      </c>
      <c r="Y61" s="116">
        <v>1492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0</v>
      </c>
      <c r="Y63" s="116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10.11'!S1&amp;" ("&amp;'Table 10.11'!Y2&amp;") *"</f>
        <v>Number of employed persons per occupation of main job by sex in Ceduna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45</v>
      </c>
      <c r="Y64" s="116">
        <v>32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81</v>
      </c>
      <c r="Y65" s="116">
        <v>80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124</v>
      </c>
      <c r="Y66" s="116">
        <v>105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157</v>
      </c>
      <c r="Y67" s="116">
        <v>154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126</v>
      </c>
      <c r="Y68" s="116">
        <v>156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126</v>
      </c>
      <c r="Y69" s="116">
        <v>131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133</v>
      </c>
      <c r="Y70" s="116">
        <v>115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159</v>
      </c>
      <c r="Y71" s="116">
        <v>165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114</v>
      </c>
      <c r="Y72" s="116">
        <v>125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122</v>
      </c>
      <c r="Y73" s="116">
        <v>122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88</v>
      </c>
      <c r="Y74" s="116">
        <v>83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44</v>
      </c>
      <c r="Y75" s="116">
        <v>42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19</v>
      </c>
      <c r="Y76" s="116">
        <v>22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0</v>
      </c>
      <c r="Y77" s="116">
        <v>4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0</v>
      </c>
      <c r="Y78" s="116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0</v>
      </c>
      <c r="Y79" s="116">
        <v>4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1344</v>
      </c>
      <c r="Y80" s="116">
        <v>1345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10.11'!S1</f>
        <v>Ceduna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107</v>
      </c>
      <c r="Y83" s="116">
        <v>108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75</v>
      </c>
      <c r="Y84" s="116">
        <v>83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10.11'!AA4</f>
        <v>2,837</v>
      </c>
      <c r="D85" s="99">
        <f>'Table 10.11'!AC4</f>
        <v>2.9390420899854774E-2</v>
      </c>
      <c r="E85" s="100">
        <f>'Table 10.11'!AC4</f>
        <v>2.9390420899854774E-2</v>
      </c>
      <c r="F85" s="99">
        <f>'Table 10.11'!AE4</f>
        <v>8.9059500959692839E-2</v>
      </c>
      <c r="G85" s="100">
        <f>'Table 10.11'!AE4</f>
        <v>8.9059500959692839E-2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133</v>
      </c>
      <c r="Y85" s="116">
        <v>139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10.11'!AA5</f>
        <v>1,492</v>
      </c>
      <c r="D86" s="99">
        <f>'Table 10.11'!AC5</f>
        <v>5.5909412597310748E-2</v>
      </c>
      <c r="E86" s="100">
        <f>'Table 10.11'!AC5</f>
        <v>5.5909412597310748E-2</v>
      </c>
      <c r="F86" s="99">
        <f>'Table 10.11'!AE5</f>
        <v>7.1839080459770166E-2</v>
      </c>
      <c r="G86" s="100">
        <f>'Table 10.11'!AE5</f>
        <v>7.1839080459770166E-2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66</v>
      </c>
      <c r="Y86" s="116">
        <v>73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10.11'!AA6</f>
        <v>1,345</v>
      </c>
      <c r="D87" s="99">
        <f>'Table 10.11'!AC6</f>
        <v>7.4404761904767192E-4</v>
      </c>
      <c r="E87" s="100">
        <f>'Table 10.11'!AC6</f>
        <v>7.4404761904767192E-4</v>
      </c>
      <c r="F87" s="99">
        <f>'Table 10.11'!AE6</f>
        <v>0.11065235342691992</v>
      </c>
      <c r="G87" s="100">
        <f>'Table 10.11'!AE6</f>
        <v>0.11065235342691992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23</v>
      </c>
      <c r="Y87" s="116">
        <v>30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10.11'!AA7</f>
        <v>1,867</v>
      </c>
      <c r="D88" s="99">
        <f>'Table 10.11'!AC7</f>
        <v>2.6388125343595359E-2</v>
      </c>
      <c r="E88" s="100">
        <f>'Table 10.11'!AC7</f>
        <v>2.6388125343595359E-2</v>
      </c>
      <c r="F88" s="99">
        <f>'Table 10.11'!AE7</f>
        <v>9.7589653145208732E-2</v>
      </c>
      <c r="G88" s="100">
        <f>'Table 10.11'!AE7</f>
        <v>9.7589653145208732E-2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31</v>
      </c>
      <c r="Y88" s="116">
        <v>32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10.11'!AA37</f>
        <v>1,494</v>
      </c>
      <c r="D89" s="99">
        <f>'Table 10.11'!AC37</f>
        <v>3.4626038781163437E-2</v>
      </c>
      <c r="E89" s="100">
        <f>'Table 10.11'!AC37</f>
        <v>3.4626038781163437E-2</v>
      </c>
      <c r="F89" s="99">
        <f>'Table 10.11'!AE37</f>
        <v>9.4505494505494614E-2</v>
      </c>
      <c r="G89" s="100">
        <f>'Table 10.11'!AE37</f>
        <v>9.4505494505494614E-2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113</v>
      </c>
      <c r="Y89" s="116">
        <v>119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10.11'!AA38</f>
        <v>373</v>
      </c>
      <c r="D90" s="99">
        <f>'Table 10.11'!AC38</f>
        <v>-1.0610079575596787E-2</v>
      </c>
      <c r="E90" s="100">
        <f>'Table 10.11'!AC38</f>
        <v>-1.0610079575596787E-2</v>
      </c>
      <c r="F90" s="99">
        <f>'Table 10.11'!AE38</f>
        <v>0.11676646706586835</v>
      </c>
      <c r="G90" s="100">
        <f>'Table 10.11'!AE38</f>
        <v>0.11676646706586835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179</v>
      </c>
      <c r="Y90" s="116">
        <v>190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10.11'!AA114</f>
        <v>170</v>
      </c>
      <c r="D91" s="99">
        <f>'Table 10.11'!AC114</f>
        <v>5.9171597633136397E-3</v>
      </c>
      <c r="E91" s="100">
        <f>'Table 10.11'!AC114</f>
        <v>5.9171597633136397E-3</v>
      </c>
      <c r="F91" s="99">
        <f>'Table 10.11'!AE114</f>
        <v>-1.1627906976744207E-2</v>
      </c>
      <c r="G91" s="100">
        <f>'Table 10.11'!AE114</f>
        <v>-1.1627906976744207E-2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953</v>
      </c>
      <c r="Y91" s="116">
        <v>987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10.11'!AA115</f>
        <v>203</v>
      </c>
      <c r="D92" s="99">
        <f>'Table 10.11'!AC115</f>
        <v>-2.8708133971291905E-2</v>
      </c>
      <c r="E92" s="100">
        <f>'Table 10.11'!AC115</f>
        <v>-2.8708133971291905E-2</v>
      </c>
      <c r="F92" s="99">
        <f>'Table 10.11'!AE115</f>
        <v>0.21556886227544902</v>
      </c>
      <c r="G92" s="100">
        <f>'Table 10.11'!AE115</f>
        <v>0.21556886227544902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10.11'!AA8</f>
        <v>$35,847</v>
      </c>
      <c r="D93" s="99">
        <f>'Table 10.11'!AC8</f>
        <v>6.2605455526373532E-2</v>
      </c>
      <c r="E93" s="100">
        <f>'Table 10.11'!AC8</f>
        <v>6.2605455526373532E-2</v>
      </c>
      <c r="F93" s="99">
        <f>'Table 10.11'!AE8</f>
        <v>4.3173471466402713E-2</v>
      </c>
      <c r="G93" s="100">
        <f>'Table 10.11'!AE8</f>
        <v>4.3173471466402713E-2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62</v>
      </c>
      <c r="Y93" s="116">
        <v>66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10.11'!AA9</f>
        <v>$97.4 mil</v>
      </c>
      <c r="D94" s="99">
        <f>'Table 10.11'!AC9</f>
        <v>7.7070619038875909E-2</v>
      </c>
      <c r="E94" s="100">
        <f>'Table 10.11'!AC9</f>
        <v>7.7070619038875909E-2</v>
      </c>
      <c r="F94" s="99">
        <f>'Table 10.11'!AE9</f>
        <v>0.2378556565330805</v>
      </c>
      <c r="G94" s="100">
        <f>'Table 10.11'!AE9</f>
        <v>0.2378556565330805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132</v>
      </c>
      <c r="Y94" s="116">
        <v>136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24</v>
      </c>
      <c r="Y95" s="116">
        <v>21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203</v>
      </c>
      <c r="Y96" s="116">
        <v>199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129</v>
      </c>
      <c r="Y97" s="116">
        <v>146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90</v>
      </c>
      <c r="Y98" s="116">
        <v>85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7</v>
      </c>
      <c r="Y99" s="116">
        <v>8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75</v>
      </c>
      <c r="Y100" s="116">
        <v>73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864</v>
      </c>
      <c r="Y101" s="116">
        <v>880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1921</v>
      </c>
      <c r="Y104" s="115">
        <v>2017</v>
      </c>
      <c r="Z104" s="115"/>
      <c r="AA104" s="115" t="str">
        <f>TEXT(Y104,"###,###")</f>
        <v>2,017</v>
      </c>
      <c r="AB104" s="115"/>
      <c r="AC104" s="115">
        <f>Y104/($Y$4)*100</f>
        <v>71.096228410292568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519</v>
      </c>
      <c r="Y105" s="115">
        <v>517</v>
      </c>
      <c r="Z105" s="115"/>
      <c r="AA105" s="115" t="str">
        <f>TEXT(Y105,"###,###")</f>
        <v>517</v>
      </c>
      <c r="AB105" s="115"/>
      <c r="AC105" s="115">
        <f>Y105/($Y$4)*100</f>
        <v>18.223475502291151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2440</v>
      </c>
      <c r="Y106" s="115">
        <v>2534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397</v>
      </c>
      <c r="Y108" s="115">
        <v>532</v>
      </c>
      <c r="Z108" s="115"/>
      <c r="AA108" s="115" t="str">
        <f>TEXT(Y108,"###,###")</f>
        <v>532</v>
      </c>
      <c r="AB108" s="115"/>
      <c r="AC108" s="115">
        <f>Y108/($Y$4)*100</f>
        <v>18.752203031371167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455</v>
      </c>
      <c r="Y109" s="115">
        <v>419</v>
      </c>
      <c r="Z109" s="115"/>
      <c r="AA109" s="115" t="str">
        <f>TEXT(Y109,"###,###")</f>
        <v>419</v>
      </c>
      <c r="AB109" s="115"/>
      <c r="AC109" s="115">
        <f t="shared" ref="AC109:AC111" si="3">Y109/($Y$4)*100</f>
        <v>14.769122312301727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798</v>
      </c>
      <c r="Y110" s="115">
        <v>782</v>
      </c>
      <c r="Z110" s="115"/>
      <c r="AA110" s="115" t="str">
        <f>TEXT(Y110,"###,###")</f>
        <v>782</v>
      </c>
      <c r="AB110" s="115"/>
      <c r="AC110" s="115">
        <f t="shared" si="3"/>
        <v>27.564328516038067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799</v>
      </c>
      <c r="Y111" s="115">
        <v>801</v>
      </c>
      <c r="Z111" s="115"/>
      <c r="AA111" s="115" t="str">
        <f>TEXT(Y111,"###,###")</f>
        <v>801</v>
      </c>
      <c r="AB111" s="115"/>
      <c r="AC111" s="115">
        <f t="shared" si="3"/>
        <v>28.234050052872757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2756</v>
      </c>
      <c r="Y112" s="115">
        <v>2837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172</v>
      </c>
      <c r="U114" s="115">
        <v>143</v>
      </c>
      <c r="V114" s="115">
        <v>166</v>
      </c>
      <c r="W114" s="115">
        <v>197</v>
      </c>
      <c r="X114" s="115">
        <v>169</v>
      </c>
      <c r="Y114" s="115">
        <v>170</v>
      </c>
      <c r="Z114" s="115"/>
      <c r="AA114" s="115" t="str">
        <f>TEXT(Y114,"###,###")</f>
        <v>170</v>
      </c>
      <c r="AB114" s="115"/>
      <c r="AC114" s="115">
        <f>Y114/X114-1</f>
        <v>5.9171597633136397E-3</v>
      </c>
      <c r="AD114" s="115"/>
      <c r="AE114" s="115">
        <f>Y114/T114-1</f>
        <v>-1.1627906976744207E-2</v>
      </c>
      <c r="AF114" s="115"/>
    </row>
    <row r="115" spans="19:32" x14ac:dyDescent="0.25">
      <c r="S115" s="115" t="s">
        <v>104</v>
      </c>
      <c r="T115" s="115">
        <v>167</v>
      </c>
      <c r="U115" s="115">
        <v>184</v>
      </c>
      <c r="V115" s="115">
        <v>195</v>
      </c>
      <c r="W115" s="115">
        <v>202</v>
      </c>
      <c r="X115" s="115">
        <v>209</v>
      </c>
      <c r="Y115" s="115">
        <v>203</v>
      </c>
      <c r="Z115" s="115"/>
      <c r="AA115" s="115" t="str">
        <f>TEXT(Y115,"###,###")</f>
        <v>203</v>
      </c>
      <c r="AB115" s="115"/>
      <c r="AC115" s="115">
        <f>Y115/X115-1</f>
        <v>-2.8708133971291905E-2</v>
      </c>
      <c r="AD115" s="115"/>
      <c r="AE115" s="115">
        <f>Y115/T115-1</f>
        <v>0.21556886227544902</v>
      </c>
      <c r="AF115" s="115"/>
    </row>
    <row r="116" spans="19:32" x14ac:dyDescent="0.25">
      <c r="S116" s="115" t="s">
        <v>56</v>
      </c>
      <c r="T116" s="115">
        <v>339</v>
      </c>
      <c r="U116" s="115">
        <v>327</v>
      </c>
      <c r="V116" s="115">
        <v>361</v>
      </c>
      <c r="W116" s="115">
        <v>399</v>
      </c>
      <c r="X116" s="115">
        <v>378</v>
      </c>
      <c r="Y116" s="115">
        <v>373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41.54</v>
      </c>
      <c r="V118" s="115">
        <v>39.659999999999997</v>
      </c>
      <c r="W118" s="115">
        <v>41.4</v>
      </c>
      <c r="X118" s="115">
        <v>38.75</v>
      </c>
      <c r="Y118" s="115">
        <v>41.83</v>
      </c>
      <c r="Z118" s="115"/>
      <c r="AA118" s="115" t="str">
        <f>TEXT(Y118,"##.0")</f>
        <v>41.8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1398</v>
      </c>
      <c r="V120" s="115">
        <v>1414</v>
      </c>
      <c r="W120" s="115">
        <v>1483</v>
      </c>
      <c r="X120" s="115">
        <v>1451</v>
      </c>
      <c r="Y120" s="115">
        <v>1479</v>
      </c>
      <c r="Z120" s="115"/>
      <c r="AA120" s="115" t="str">
        <f>TEXT(Y120,"###,###")</f>
        <v>1,479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170</v>
      </c>
      <c r="V121" s="115">
        <v>186</v>
      </c>
      <c r="W121" s="115">
        <v>176</v>
      </c>
      <c r="X121" s="115">
        <v>181</v>
      </c>
      <c r="Y121" s="115">
        <v>185</v>
      </c>
      <c r="Z121" s="115"/>
      <c r="AA121" s="115" t="str">
        <f t="shared" ref="AA121:AA128" si="4">TEXT(Y121,"###,###")</f>
        <v>185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206</v>
      </c>
      <c r="V122" s="115">
        <v>178</v>
      </c>
      <c r="W122" s="115">
        <v>178</v>
      </c>
      <c r="X122" s="115">
        <v>185</v>
      </c>
      <c r="Y122" s="115">
        <v>203</v>
      </c>
      <c r="Z122" s="115"/>
      <c r="AA122" s="115" t="str">
        <f t="shared" si="4"/>
        <v>203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1604</v>
      </c>
      <c r="V124" s="115">
        <v>1592</v>
      </c>
      <c r="W124" s="115">
        <v>1661</v>
      </c>
      <c r="X124" s="115">
        <v>1636</v>
      </c>
      <c r="Y124" s="115">
        <v>1682</v>
      </c>
      <c r="Z124" s="115"/>
      <c r="AA124" s="115" t="str">
        <f t="shared" si="4"/>
        <v>1,682</v>
      </c>
      <c r="AB124" s="115"/>
      <c r="AC124" s="115">
        <f>Y124/$Y$7*100</f>
        <v>90.091055168719862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376</v>
      </c>
      <c r="V125" s="115">
        <v>364</v>
      </c>
      <c r="W125" s="115">
        <v>354</v>
      </c>
      <c r="X125" s="115">
        <v>366</v>
      </c>
      <c r="Y125" s="115">
        <v>388</v>
      </c>
      <c r="Z125" s="115"/>
      <c r="AA125" s="115" t="str">
        <f t="shared" si="4"/>
        <v>388</v>
      </c>
      <c r="AB125" s="115"/>
      <c r="AC125" s="115">
        <f>Y125/$Y$7*100</f>
        <v>20.782003213711835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925</v>
      </c>
      <c r="V127" s="115">
        <v>938</v>
      </c>
      <c r="W127" s="115">
        <v>971</v>
      </c>
      <c r="X127" s="115">
        <v>950</v>
      </c>
      <c r="Y127" s="115">
        <v>987</v>
      </c>
      <c r="Z127" s="115"/>
      <c r="AA127" s="115" t="str">
        <f t="shared" si="4"/>
        <v>987</v>
      </c>
      <c r="AB127" s="115"/>
      <c r="AC127" s="115">
        <f>Y127/$Y$7*100</f>
        <v>52.865559721478306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844</v>
      </c>
      <c r="V128" s="115">
        <v>835</v>
      </c>
      <c r="W128" s="115">
        <v>864</v>
      </c>
      <c r="X128" s="115">
        <v>864</v>
      </c>
      <c r="Y128" s="115">
        <v>880</v>
      </c>
      <c r="Z128" s="115"/>
      <c r="AA128" s="115" t="str">
        <f t="shared" si="4"/>
        <v>880</v>
      </c>
      <c r="AB128" s="115"/>
      <c r="AC128" s="115">
        <f>Y128/$Y$7*100</f>
        <v>47.134440278521694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CF95BDB8-D20A-423D-B7C6-8D31C4850E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68153104-9983-45B8-98EF-8C605DEC971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1393D6FD-93CD-4CBB-917B-5B9BEADFE2B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B70CD9AA-4074-4620-9F7E-8B561CFB2E2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Charles Sturt</v>
      </c>
      <c r="T1" s="115"/>
      <c r="U1" s="115"/>
      <c r="V1" s="115"/>
      <c r="W1" s="115"/>
      <c r="X1" s="115"/>
      <c r="Y1" s="115" t="str">
        <f>Y3</f>
        <v>10.12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124</v>
      </c>
      <c r="V3" s="115"/>
      <c r="W3" s="115"/>
      <c r="X3" s="115"/>
      <c r="Y3" s="115" t="s">
        <v>217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10.12'!$Y$3&amp;" "&amp;'Table 10.12'!$U$3&amp;", "&amp;'State data for spotlight'!$C$3&amp;", "&amp;'Table 10.12'!$Y$2</f>
        <v>Table 10.12 Charles Sturt,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80193</v>
      </c>
      <c r="U4" s="116">
        <v>81959</v>
      </c>
      <c r="V4" s="116">
        <v>82433</v>
      </c>
      <c r="W4" s="116">
        <v>81736</v>
      </c>
      <c r="X4" s="116">
        <v>81820</v>
      </c>
      <c r="Y4" s="116">
        <v>85738</v>
      </c>
      <c r="Z4" s="115"/>
      <c r="AA4" s="115" t="str">
        <f>TEXT(Y4,"###,###")</f>
        <v>85,738</v>
      </c>
      <c r="AB4" s="115"/>
      <c r="AC4" s="115">
        <f t="shared" ref="AC4:AC9" si="0">Y4/X4-1</f>
        <v>4.7885602542165673E-2</v>
      </c>
      <c r="AD4" s="115"/>
      <c r="AE4" s="115">
        <f>Y4/T4-1</f>
        <v>6.914568603244664E-2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41120</v>
      </c>
      <c r="U5" s="116">
        <v>42109</v>
      </c>
      <c r="V5" s="116">
        <v>41993</v>
      </c>
      <c r="W5" s="116">
        <v>41379</v>
      </c>
      <c r="X5" s="116">
        <v>41380</v>
      </c>
      <c r="Y5" s="116">
        <v>43444</v>
      </c>
      <c r="Z5" s="115"/>
      <c r="AA5" s="115" t="str">
        <f>TEXT(Y5,"###,###")</f>
        <v>43,444</v>
      </c>
      <c r="AB5" s="115"/>
      <c r="AC5" s="115">
        <f t="shared" si="0"/>
        <v>4.9879168680522001E-2</v>
      </c>
      <c r="AD5" s="115"/>
      <c r="AE5" s="115">
        <f t="shared" ref="AE5:AE9" si="1">Y5/T5-1</f>
        <v>5.651750972762648E-2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39073</v>
      </c>
      <c r="U6" s="116">
        <v>39848</v>
      </c>
      <c r="V6" s="116">
        <v>40440</v>
      </c>
      <c r="W6" s="116">
        <v>40357</v>
      </c>
      <c r="X6" s="116">
        <v>40440</v>
      </c>
      <c r="Y6" s="116">
        <v>42294</v>
      </c>
      <c r="Z6" s="115"/>
      <c r="AA6" s="115" t="str">
        <f>TEXT(Y6,"###,###")</f>
        <v>42,294</v>
      </c>
      <c r="AB6" s="115"/>
      <c r="AC6" s="115">
        <f t="shared" si="0"/>
        <v>4.5845697329376822E-2</v>
      </c>
      <c r="AD6" s="115"/>
      <c r="AE6" s="115">
        <f t="shared" si="1"/>
        <v>8.2435441353364114E-2</v>
      </c>
      <c r="AF6" s="115"/>
    </row>
    <row r="7" spans="1:32" ht="16.5" customHeight="1" thickBot="1" x14ac:dyDescent="0.3">
      <c r="A7" s="46" t="str">
        <f>"QUICK STATS for "&amp;'Table 10.12'!Y2&amp;"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58425</v>
      </c>
      <c r="U7" s="116">
        <v>59171</v>
      </c>
      <c r="V7" s="116">
        <v>59966</v>
      </c>
      <c r="W7" s="116">
        <v>59839</v>
      </c>
      <c r="X7" s="116">
        <v>60428</v>
      </c>
      <c r="Y7" s="116">
        <v>62033</v>
      </c>
      <c r="Z7" s="115"/>
      <c r="AA7" s="115" t="str">
        <f>TEXT(Y7,"###,###")</f>
        <v>62,033</v>
      </c>
      <c r="AB7" s="115"/>
      <c r="AC7" s="115">
        <f t="shared" si="0"/>
        <v>2.6560534851393314E-2</v>
      </c>
      <c r="AD7" s="115"/>
      <c r="AE7" s="115">
        <f t="shared" si="1"/>
        <v>6.1754385964912339E-2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85,738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10.12'!AA7</f>
        <v>62,033</v>
      </c>
      <c r="P8" s="51"/>
      <c r="S8" s="115" t="s">
        <v>96</v>
      </c>
      <c r="T8" s="115">
        <v>37676.47</v>
      </c>
      <c r="U8" s="115">
        <v>39057.160000000003</v>
      </c>
      <c r="V8" s="115">
        <v>39381.089999999997</v>
      </c>
      <c r="W8" s="115">
        <v>41209</v>
      </c>
      <c r="X8" s="115">
        <v>42918.32</v>
      </c>
      <c r="Y8" s="115">
        <v>43354</v>
      </c>
      <c r="Z8" s="115"/>
      <c r="AA8" s="115" t="str">
        <f>TEXT(Y8,"$###,###")</f>
        <v>$43,354</v>
      </c>
      <c r="AB8" s="115"/>
      <c r="AC8" s="115">
        <f t="shared" si="0"/>
        <v>1.0151375915925964E-2</v>
      </c>
      <c r="AD8" s="115"/>
      <c r="AE8" s="115">
        <f t="shared" si="1"/>
        <v>0.15069166511618515</v>
      </c>
      <c r="AF8" s="115"/>
    </row>
    <row r="9" spans="1:32" x14ac:dyDescent="0.25">
      <c r="A9" s="55" t="s">
        <v>17</v>
      </c>
      <c r="B9" s="56"/>
      <c r="C9" s="57"/>
      <c r="D9" s="58">
        <f>'Table 10.12'!AC104</f>
        <v>74.247124962093821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51.09377266938565</v>
      </c>
      <c r="P9" s="59" t="s">
        <v>97</v>
      </c>
      <c r="S9" s="115" t="s">
        <v>9</v>
      </c>
      <c r="T9" s="115">
        <v>2805085871</v>
      </c>
      <c r="U9" s="115">
        <v>2944701177</v>
      </c>
      <c r="V9" s="115">
        <v>3058093251</v>
      </c>
      <c r="W9" s="115">
        <v>3159269805</v>
      </c>
      <c r="X9" s="115">
        <v>3269854913</v>
      </c>
      <c r="Y9" s="115">
        <v>3423509911</v>
      </c>
      <c r="Z9" s="115"/>
      <c r="AA9" s="115" t="str">
        <f>TEXT(Y9/1000000,"$#,###.0")&amp;" mil"</f>
        <v>$3,423.5 mil</v>
      </c>
      <c r="AB9" s="115"/>
      <c r="AC9" s="115">
        <f t="shared" si="0"/>
        <v>4.6991380990365039E-2</v>
      </c>
      <c r="AD9" s="115"/>
      <c r="AE9" s="115">
        <f t="shared" si="1"/>
        <v>0.22046527929625714</v>
      </c>
      <c r="AF9" s="115"/>
    </row>
    <row r="10" spans="1:32" x14ac:dyDescent="0.25">
      <c r="A10" s="55" t="s">
        <v>20</v>
      </c>
      <c r="B10" s="56"/>
      <c r="C10" s="57"/>
      <c r="D10" s="58">
        <f>'Table 10.12'!AC105</f>
        <v>18.821292775665398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48.90622733061435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92.990827462802059</v>
      </c>
      <c r="P11" s="59" t="s">
        <v>97</v>
      </c>
      <c r="S11" s="115" t="s">
        <v>32</v>
      </c>
      <c r="T11" s="116">
        <v>71786</v>
      </c>
      <c r="U11" s="116">
        <v>73697</v>
      </c>
      <c r="V11" s="116">
        <v>74249</v>
      </c>
      <c r="W11" s="116">
        <v>73775</v>
      </c>
      <c r="X11" s="116">
        <v>73574</v>
      </c>
      <c r="Y11" s="116">
        <v>77268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10.12'!AC108</f>
        <v>12.665329258905036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13.65402285880096</v>
      </c>
      <c r="P12" s="59" t="s">
        <v>97</v>
      </c>
      <c r="S12" s="115" t="s">
        <v>33</v>
      </c>
      <c r="T12" s="116">
        <v>8408</v>
      </c>
      <c r="U12" s="116">
        <v>8264</v>
      </c>
      <c r="V12" s="116">
        <v>8182</v>
      </c>
      <c r="W12" s="116">
        <v>7963</v>
      </c>
      <c r="X12" s="116">
        <v>8249</v>
      </c>
      <c r="Y12" s="116">
        <v>8470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10.12'!AC109</f>
        <v>13.92264806736803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10.12'!AA118</f>
        <v>40.9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10.12'!AC110</f>
        <v>22.146539457416779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15.12420808279464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10.12'!AC111</f>
        <v>44.333900954069371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84.875791917205362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550</v>
      </c>
      <c r="Z15" s="115"/>
      <c r="AA15" s="117">
        <f t="shared" ref="AA15:AA34" si="2">IF(Y15="np",0,Y15/$Y$34)</f>
        <v>6.4148918799132237E-3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449</v>
      </c>
      <c r="Z16" s="115"/>
      <c r="AA16" s="117">
        <f t="shared" si="2"/>
        <v>5.2368844619655229E-3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5544</v>
      </c>
      <c r="Z17" s="115"/>
      <c r="AA17" s="117">
        <f t="shared" si="2"/>
        <v>6.4662110149525304E-2</v>
      </c>
      <c r="AB17" s="115"/>
      <c r="AC17" s="115"/>
      <c r="AD17" s="115"/>
      <c r="AE17" s="115"/>
      <c r="AF17" s="115"/>
    </row>
    <row r="18" spans="1:32" x14ac:dyDescent="0.25">
      <c r="A18" s="85" t="str">
        <f>'Table 10.12'!$S$1&amp;" ("&amp;'Table 10.12'!$T$2&amp;" to "&amp;'Table 10.12'!$Y$2&amp;")"</f>
        <v>Charles Sturt (2011-12 to 2016-17)</v>
      </c>
      <c r="B18" s="85"/>
      <c r="C18" s="85"/>
      <c r="D18" s="85"/>
      <c r="E18" s="85"/>
      <c r="F18" s="85"/>
      <c r="G18" s="85" t="str">
        <f>'Table 10.12'!$S$1&amp;" ("&amp;'Table 10.12'!$T$2&amp;" to "&amp;'Table 10.12'!$Y$2&amp;")"</f>
        <v>Charles Sturt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623</v>
      </c>
      <c r="Z18" s="115"/>
      <c r="AA18" s="117">
        <f t="shared" si="2"/>
        <v>7.2663229839744336E-3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4833</v>
      </c>
      <c r="Z19" s="115"/>
      <c r="AA19" s="117">
        <f t="shared" si="2"/>
        <v>5.6369404464764745E-2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3415</v>
      </c>
      <c r="Z20" s="115"/>
      <c r="AA20" s="117">
        <f t="shared" si="2"/>
        <v>3.9830646854370294E-2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8533</v>
      </c>
      <c r="Z21" s="115"/>
      <c r="AA21" s="117">
        <f t="shared" si="2"/>
        <v>9.9524131656908252E-2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6402</v>
      </c>
      <c r="Z22" s="115"/>
      <c r="AA22" s="117">
        <f t="shared" si="2"/>
        <v>7.4669341482189927E-2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3110</v>
      </c>
      <c r="Z23" s="115"/>
      <c r="AA23" s="117">
        <f t="shared" si="2"/>
        <v>3.6273297720963868E-2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1150</v>
      </c>
      <c r="Z24" s="115"/>
      <c r="AA24" s="117">
        <f t="shared" si="2"/>
        <v>1.3412955748909468E-2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3091</v>
      </c>
      <c r="Z25" s="115"/>
      <c r="AA25" s="117">
        <f t="shared" si="2"/>
        <v>3.6051692365112319E-2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1230</v>
      </c>
      <c r="Z26" s="115"/>
      <c r="AA26" s="117">
        <f t="shared" si="2"/>
        <v>1.4346030931442301E-2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5257</v>
      </c>
      <c r="Z27" s="115"/>
      <c r="AA27" s="117">
        <f t="shared" si="2"/>
        <v>6.1314702932188762E-2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7361</v>
      </c>
      <c r="Z28" s="115"/>
      <c r="AA28" s="117">
        <f t="shared" si="2"/>
        <v>8.5854580232802263E-2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5808</v>
      </c>
      <c r="Z29" s="115"/>
      <c r="AA29" s="117">
        <f t="shared" si="2"/>
        <v>6.7741258251883651E-2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7090</v>
      </c>
      <c r="Z30" s="115"/>
      <c r="AA30" s="117">
        <f t="shared" si="2"/>
        <v>8.2693788051972292E-2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10.12'!Y2&amp;")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10136</v>
      </c>
      <c r="Z31" s="115"/>
      <c r="AA31" s="117">
        <f t="shared" si="2"/>
        <v>0.11822062562690989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1901</v>
      </c>
      <c r="Z32" s="115"/>
      <c r="AA32" s="117">
        <f t="shared" si="2"/>
        <v>2.2172199024936435E-2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2980</v>
      </c>
      <c r="Z33" s="115"/>
      <c r="AA33" s="117">
        <f t="shared" si="2"/>
        <v>3.4757050549348016E-2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85738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50013</v>
      </c>
      <c r="U37" s="115">
        <v>49898</v>
      </c>
      <c r="V37" s="115">
        <v>50886</v>
      </c>
      <c r="W37" s="115">
        <v>51056</v>
      </c>
      <c r="X37" s="115">
        <v>51978</v>
      </c>
      <c r="Y37" s="115">
        <v>52651</v>
      </c>
      <c r="Z37" s="115"/>
      <c r="AA37" s="115" t="str">
        <f>TEXT(Y37,"###,###")</f>
        <v>52,651</v>
      </c>
      <c r="AB37" s="115"/>
      <c r="AC37" s="115">
        <f>Y37/X37-1</f>
        <v>1.2947785601600703E-2</v>
      </c>
      <c r="AD37" s="115"/>
      <c r="AE37" s="115">
        <f>Y37/T37-1</f>
        <v>5.2746285965648898E-2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8412</v>
      </c>
      <c r="U38" s="115">
        <v>9276</v>
      </c>
      <c r="V38" s="115">
        <v>9082</v>
      </c>
      <c r="W38" s="115">
        <v>8783</v>
      </c>
      <c r="X38" s="115">
        <v>8449</v>
      </c>
      <c r="Y38" s="115">
        <v>9382</v>
      </c>
      <c r="Z38" s="115"/>
      <c r="AA38" s="115" t="str">
        <f>TEXT(Y38,"###,###")</f>
        <v>9,382</v>
      </c>
      <c r="AB38" s="115"/>
      <c r="AC38" s="115">
        <f>Y38/X38-1</f>
        <v>0.11042726949934911</v>
      </c>
      <c r="AD38" s="115"/>
      <c r="AE38" s="115">
        <f>Y38/T38-1</f>
        <v>0.11531145981930568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58425</v>
      </c>
      <c r="U40" s="115">
        <v>59174</v>
      </c>
      <c r="V40" s="115">
        <v>59968</v>
      </c>
      <c r="W40" s="115">
        <v>59839</v>
      </c>
      <c r="X40" s="115">
        <v>60427</v>
      </c>
      <c r="Y40" s="115">
        <v>62033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84.875791917205362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15.12420808279464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19</v>
      </c>
      <c r="Y44" s="116">
        <v>29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608</v>
      </c>
      <c r="Y45" s="116">
        <v>600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1943</v>
      </c>
      <c r="Y46" s="116">
        <v>2155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3970</v>
      </c>
      <c r="Y47" s="116">
        <v>4217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5615</v>
      </c>
      <c r="Y48" s="116">
        <v>5794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10.12'!S1&amp;" ("&amp;'Table 10.12'!Y2&amp;") *"</f>
        <v>Number of jobs by age and sex of job holders in Charles Sturt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5150</v>
      </c>
      <c r="Y49" s="116">
        <v>5438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4304</v>
      </c>
      <c r="Y50" s="116">
        <v>4693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4154</v>
      </c>
      <c r="Y51" s="116">
        <v>4177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4091</v>
      </c>
      <c r="Y52" s="116">
        <v>4324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3885</v>
      </c>
      <c r="Y53" s="116">
        <v>3976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3251</v>
      </c>
      <c r="Y54" s="116">
        <v>3403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2259</v>
      </c>
      <c r="Y55" s="116">
        <v>2354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1262</v>
      </c>
      <c r="Y56" s="116">
        <v>1282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474</v>
      </c>
      <c r="Y57" s="116">
        <v>582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218</v>
      </c>
      <c r="Y58" s="116">
        <v>220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108</v>
      </c>
      <c r="Y59" s="116">
        <v>128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70</v>
      </c>
      <c r="Y60" s="116">
        <v>69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41380</v>
      </c>
      <c r="Y61" s="116">
        <v>43444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38</v>
      </c>
      <c r="Y63" s="116">
        <v>26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10.12'!S1&amp;" ("&amp;'Table 10.12'!Y2&amp;") *"</f>
        <v>Number of employed persons per occupation of main job by sex in Charles Sturt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824</v>
      </c>
      <c r="Y64" s="116">
        <v>837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2422</v>
      </c>
      <c r="Y65" s="116">
        <v>2506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4222</v>
      </c>
      <c r="Y66" s="116">
        <v>4583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5242</v>
      </c>
      <c r="Y67" s="116">
        <v>5606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4710</v>
      </c>
      <c r="Y68" s="116">
        <v>4854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3804</v>
      </c>
      <c r="Y69" s="116">
        <v>4047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3839</v>
      </c>
      <c r="Y70" s="116">
        <v>3957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4231</v>
      </c>
      <c r="Y71" s="116">
        <v>4354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3889</v>
      </c>
      <c r="Y72" s="116">
        <v>3989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3377</v>
      </c>
      <c r="Y73" s="116">
        <v>3475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2206</v>
      </c>
      <c r="Y74" s="116">
        <v>2329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988</v>
      </c>
      <c r="Y75" s="116">
        <v>1026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297</v>
      </c>
      <c r="Y76" s="116">
        <v>360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177</v>
      </c>
      <c r="Y77" s="116">
        <v>164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86</v>
      </c>
      <c r="Y78" s="116">
        <v>92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102</v>
      </c>
      <c r="Y79" s="116">
        <v>88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40440</v>
      </c>
      <c r="Y80" s="116">
        <v>42294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10.12'!S1</f>
        <v>Charles Sturt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3581</v>
      </c>
      <c r="Y83" s="116">
        <v>3786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4812</v>
      </c>
      <c r="Y84" s="116">
        <v>5001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10.12'!AA4</f>
        <v>85,738</v>
      </c>
      <c r="D85" s="99">
        <f>'Table 10.12'!AC4</f>
        <v>4.7885602542165673E-2</v>
      </c>
      <c r="E85" s="100">
        <f>'Table 10.12'!AC4</f>
        <v>4.7885602542165673E-2</v>
      </c>
      <c r="F85" s="99">
        <f>'Table 10.12'!AE4</f>
        <v>6.914568603244664E-2</v>
      </c>
      <c r="G85" s="100">
        <f>'Table 10.12'!AE4</f>
        <v>6.914568603244664E-2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4658</v>
      </c>
      <c r="Y85" s="116">
        <v>4734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10.12'!AA5</f>
        <v>43,444</v>
      </c>
      <c r="D86" s="99">
        <f>'Table 10.12'!AC5</f>
        <v>4.9879168680522001E-2</v>
      </c>
      <c r="E86" s="100">
        <f>'Table 10.12'!AC5</f>
        <v>4.9879168680522001E-2</v>
      </c>
      <c r="F86" s="99">
        <f>'Table 10.12'!AE5</f>
        <v>5.651750972762648E-2</v>
      </c>
      <c r="G86" s="100">
        <f>'Table 10.12'!AE5</f>
        <v>5.651750972762648E-2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2039</v>
      </c>
      <c r="Y86" s="116">
        <v>2138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10.12'!AA6</f>
        <v>42,294</v>
      </c>
      <c r="D87" s="99">
        <f>'Table 10.12'!AC6</f>
        <v>4.5845697329376822E-2</v>
      </c>
      <c r="E87" s="100">
        <f>'Table 10.12'!AC6</f>
        <v>4.5845697329376822E-2</v>
      </c>
      <c r="F87" s="99">
        <f>'Table 10.12'!AE6</f>
        <v>8.2435441353364114E-2</v>
      </c>
      <c r="G87" s="100">
        <f>'Table 10.12'!AE6</f>
        <v>8.2435441353364114E-2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1986</v>
      </c>
      <c r="Y87" s="116">
        <v>2102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10.12'!AA7</f>
        <v>62,033</v>
      </c>
      <c r="D88" s="99">
        <f>'Table 10.12'!AC7</f>
        <v>2.6560534851393314E-2</v>
      </c>
      <c r="E88" s="100">
        <f>'Table 10.12'!AC7</f>
        <v>2.6560534851393314E-2</v>
      </c>
      <c r="F88" s="99">
        <f>'Table 10.12'!AE7</f>
        <v>6.1754385964912339E-2</v>
      </c>
      <c r="G88" s="100">
        <f>'Table 10.12'!AE7</f>
        <v>6.1754385964912339E-2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1767</v>
      </c>
      <c r="Y88" s="116">
        <v>1913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10.12'!AA37</f>
        <v>52,651</v>
      </c>
      <c r="D89" s="99">
        <f>'Table 10.12'!AC37</f>
        <v>1.2947785601600703E-2</v>
      </c>
      <c r="E89" s="100">
        <f>'Table 10.12'!AC37</f>
        <v>1.2947785601600703E-2</v>
      </c>
      <c r="F89" s="99">
        <f>'Table 10.12'!AE37</f>
        <v>5.2746285965648898E-2</v>
      </c>
      <c r="G89" s="100">
        <f>'Table 10.12'!AE37</f>
        <v>5.2746285965648898E-2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2188</v>
      </c>
      <c r="Y89" s="116">
        <v>2215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10.12'!AA38</f>
        <v>9,382</v>
      </c>
      <c r="D90" s="99">
        <f>'Table 10.12'!AC38</f>
        <v>0.11042726949934911</v>
      </c>
      <c r="E90" s="100">
        <f>'Table 10.12'!AC38</f>
        <v>0.11042726949934911</v>
      </c>
      <c r="F90" s="99">
        <f>'Table 10.12'!AE38</f>
        <v>0.11531145981930568</v>
      </c>
      <c r="G90" s="100">
        <f>'Table 10.12'!AE38</f>
        <v>0.11531145981930568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3087</v>
      </c>
      <c r="Y90" s="116">
        <v>3273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10.12'!AA114</f>
        <v>4,232</v>
      </c>
      <c r="D91" s="99">
        <f>'Table 10.12'!AC114</f>
        <v>0.14100835804799128</v>
      </c>
      <c r="E91" s="100">
        <f>'Table 10.12'!AC114</f>
        <v>0.14100835804799128</v>
      </c>
      <c r="F91" s="99">
        <f>'Table 10.12'!AE114</f>
        <v>0.13124832932371033</v>
      </c>
      <c r="G91" s="100">
        <f>'Table 10.12'!AE114</f>
        <v>0.13124832932371033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30937</v>
      </c>
      <c r="Y91" s="116">
        <v>31695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10.12'!AA115</f>
        <v>5,150</v>
      </c>
      <c r="D92" s="99">
        <f>'Table 10.12'!AC115</f>
        <v>8.5810668353362818E-2</v>
      </c>
      <c r="E92" s="100">
        <f>'Table 10.12'!AC115</f>
        <v>8.5810668353362818E-2</v>
      </c>
      <c r="F92" s="99">
        <f>'Table 10.12'!AE115</f>
        <v>0.10301991861212256</v>
      </c>
      <c r="G92" s="100">
        <f>'Table 10.12'!AE115</f>
        <v>0.10301991861212256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10.12'!AA8</f>
        <v>$43,354</v>
      </c>
      <c r="D93" s="99">
        <f>'Table 10.12'!AC8</f>
        <v>1.0151375915925964E-2</v>
      </c>
      <c r="E93" s="100">
        <f>'Table 10.12'!AC8</f>
        <v>1.0151375915925964E-2</v>
      </c>
      <c r="F93" s="99">
        <f>'Table 10.12'!AE8</f>
        <v>0.15069166511618515</v>
      </c>
      <c r="G93" s="100">
        <f>'Table 10.12'!AE8</f>
        <v>0.15069166511618515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2453</v>
      </c>
      <c r="Y93" s="116">
        <v>2688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10.12'!AA9</f>
        <v>$3,423.5 mil</v>
      </c>
      <c r="D94" s="99">
        <f>'Table 10.12'!AC9</f>
        <v>4.6991380990365039E-2</v>
      </c>
      <c r="E94" s="100">
        <f>'Table 10.12'!AC9</f>
        <v>4.6991380990365039E-2</v>
      </c>
      <c r="F94" s="99">
        <f>'Table 10.12'!AE9</f>
        <v>0.22046527929625714</v>
      </c>
      <c r="G94" s="100">
        <f>'Table 10.12'!AE9</f>
        <v>0.22046527929625714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6334</v>
      </c>
      <c r="Y94" s="116">
        <v>6632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858</v>
      </c>
      <c r="Y95" s="116">
        <v>890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3791</v>
      </c>
      <c r="Y96" s="116">
        <v>4127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5810</v>
      </c>
      <c r="Y97" s="116">
        <v>6242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3105</v>
      </c>
      <c r="Y98" s="116">
        <v>3201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196</v>
      </c>
      <c r="Y99" s="116">
        <v>223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1508</v>
      </c>
      <c r="Y100" s="116">
        <v>1554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29491</v>
      </c>
      <c r="Y101" s="116">
        <v>30338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58989</v>
      </c>
      <c r="Y104" s="115">
        <v>63658</v>
      </c>
      <c r="Z104" s="115"/>
      <c r="AA104" s="115" t="str">
        <f>TEXT(Y104,"###,###")</f>
        <v>63,658</v>
      </c>
      <c r="AB104" s="115"/>
      <c r="AC104" s="115">
        <f>Y104/($Y$4)*100</f>
        <v>74.247124962093821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15584</v>
      </c>
      <c r="Y105" s="115">
        <v>16137</v>
      </c>
      <c r="Z105" s="115"/>
      <c r="AA105" s="115" t="str">
        <f>TEXT(Y105,"###,###")</f>
        <v>16,137</v>
      </c>
      <c r="AB105" s="115"/>
      <c r="AC105" s="115">
        <f>Y105/($Y$4)*100</f>
        <v>18.821292775665398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74573</v>
      </c>
      <c r="Y106" s="115">
        <v>79795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9674</v>
      </c>
      <c r="Y108" s="115">
        <v>10859</v>
      </c>
      <c r="Z108" s="115"/>
      <c r="AA108" s="115" t="str">
        <f>TEXT(Y108,"###,###")</f>
        <v>10,859</v>
      </c>
      <c r="AB108" s="115"/>
      <c r="AC108" s="115">
        <f>Y108/($Y$4)*100</f>
        <v>12.665329258905036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10399</v>
      </c>
      <c r="Y109" s="115">
        <v>11937</v>
      </c>
      <c r="Z109" s="115"/>
      <c r="AA109" s="115" t="str">
        <f>TEXT(Y109,"###,###")</f>
        <v>11,937</v>
      </c>
      <c r="AB109" s="115"/>
      <c r="AC109" s="115">
        <f t="shared" ref="AC109:AC111" si="3">Y109/($Y$4)*100</f>
        <v>13.92264806736803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18331</v>
      </c>
      <c r="Y110" s="115">
        <v>18988</v>
      </c>
      <c r="Z110" s="115"/>
      <c r="AA110" s="115" t="str">
        <f>TEXT(Y110,"###,###")</f>
        <v>18,988</v>
      </c>
      <c r="AB110" s="115"/>
      <c r="AC110" s="115">
        <f t="shared" si="3"/>
        <v>22.146539457416779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36170</v>
      </c>
      <c r="Y111" s="115">
        <v>38011</v>
      </c>
      <c r="Z111" s="115"/>
      <c r="AA111" s="115" t="str">
        <f>TEXT(Y111,"###,###")</f>
        <v>38,011</v>
      </c>
      <c r="AB111" s="115"/>
      <c r="AC111" s="115">
        <f t="shared" si="3"/>
        <v>44.333900954069371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81820</v>
      </c>
      <c r="Y112" s="115">
        <v>85738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3741</v>
      </c>
      <c r="U114" s="115">
        <v>4239</v>
      </c>
      <c r="V114" s="115">
        <v>4116</v>
      </c>
      <c r="W114" s="115">
        <v>3900</v>
      </c>
      <c r="X114" s="115">
        <v>3709</v>
      </c>
      <c r="Y114" s="115">
        <v>4232</v>
      </c>
      <c r="Z114" s="115"/>
      <c r="AA114" s="115" t="str">
        <f>TEXT(Y114,"###,###")</f>
        <v>4,232</v>
      </c>
      <c r="AB114" s="115"/>
      <c r="AC114" s="115">
        <f>Y114/X114-1</f>
        <v>0.14100835804799128</v>
      </c>
      <c r="AD114" s="115"/>
      <c r="AE114" s="115">
        <f>Y114/T114-1</f>
        <v>0.13124832932371033</v>
      </c>
      <c r="AF114" s="115"/>
    </row>
    <row r="115" spans="19:32" x14ac:dyDescent="0.25">
      <c r="S115" s="115" t="s">
        <v>104</v>
      </c>
      <c r="T115" s="115">
        <v>4669</v>
      </c>
      <c r="U115" s="115">
        <v>5031</v>
      </c>
      <c r="V115" s="115">
        <v>4962</v>
      </c>
      <c r="W115" s="115">
        <v>4885</v>
      </c>
      <c r="X115" s="115">
        <v>4743</v>
      </c>
      <c r="Y115" s="115">
        <v>5150</v>
      </c>
      <c r="Z115" s="115"/>
      <c r="AA115" s="115" t="str">
        <f>TEXT(Y115,"###,###")</f>
        <v>5,150</v>
      </c>
      <c r="AB115" s="115"/>
      <c r="AC115" s="115">
        <f>Y115/X115-1</f>
        <v>8.5810668353362818E-2</v>
      </c>
      <c r="AD115" s="115"/>
      <c r="AE115" s="115">
        <f>Y115/T115-1</f>
        <v>0.10301991861212256</v>
      </c>
      <c r="AF115" s="115"/>
    </row>
    <row r="116" spans="19:32" x14ac:dyDescent="0.25">
      <c r="S116" s="115" t="s">
        <v>56</v>
      </c>
      <c r="T116" s="115">
        <v>8410</v>
      </c>
      <c r="U116" s="115">
        <v>9270</v>
      </c>
      <c r="V116" s="115">
        <v>9078</v>
      </c>
      <c r="W116" s="115">
        <v>8785</v>
      </c>
      <c r="X116" s="115">
        <v>8452</v>
      </c>
      <c r="Y116" s="115">
        <v>9382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39.58</v>
      </c>
      <c r="V118" s="115">
        <v>39.83</v>
      </c>
      <c r="W118" s="115">
        <v>43.89</v>
      </c>
      <c r="X118" s="115">
        <v>38.909999999999997</v>
      </c>
      <c r="Y118" s="115">
        <v>40.909999999999997</v>
      </c>
      <c r="Z118" s="115"/>
      <c r="AA118" s="115" t="str">
        <f>TEXT(Y118,"##.0")</f>
        <v>40.9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50912</v>
      </c>
      <c r="V120" s="115">
        <v>51782</v>
      </c>
      <c r="W120" s="115">
        <v>51878</v>
      </c>
      <c r="X120" s="115">
        <v>52182</v>
      </c>
      <c r="Y120" s="115">
        <v>53563</v>
      </c>
      <c r="Z120" s="115"/>
      <c r="AA120" s="115" t="str">
        <f>TEXT(Y120,"###,###")</f>
        <v>53,563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4416</v>
      </c>
      <c r="V121" s="115">
        <v>4400</v>
      </c>
      <c r="W121" s="115">
        <v>4255</v>
      </c>
      <c r="X121" s="115">
        <v>4319</v>
      </c>
      <c r="Y121" s="115">
        <v>4348</v>
      </c>
      <c r="Z121" s="115"/>
      <c r="AA121" s="115" t="str">
        <f t="shared" ref="AA121:AA128" si="4">TEXT(Y121,"###,###")</f>
        <v>4,348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3839</v>
      </c>
      <c r="V122" s="115">
        <v>3785</v>
      </c>
      <c r="W122" s="115">
        <v>3706</v>
      </c>
      <c r="X122" s="115">
        <v>3929</v>
      </c>
      <c r="Y122" s="115">
        <v>4122</v>
      </c>
      <c r="Z122" s="115"/>
      <c r="AA122" s="115" t="str">
        <f t="shared" si="4"/>
        <v>4,122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54751</v>
      </c>
      <c r="V124" s="115">
        <v>55567</v>
      </c>
      <c r="W124" s="115">
        <v>55584</v>
      </c>
      <c r="X124" s="115">
        <v>56111</v>
      </c>
      <c r="Y124" s="115">
        <v>57685</v>
      </c>
      <c r="Z124" s="115"/>
      <c r="AA124" s="115" t="str">
        <f t="shared" si="4"/>
        <v>57,685</v>
      </c>
      <c r="AB124" s="115"/>
      <c r="AC124" s="115">
        <f>Y124/$Y$7*100</f>
        <v>92.990827462802059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8255</v>
      </c>
      <c r="V125" s="115">
        <v>8185</v>
      </c>
      <c r="W125" s="115">
        <v>7961</v>
      </c>
      <c r="X125" s="115">
        <v>8248</v>
      </c>
      <c r="Y125" s="115">
        <v>8470</v>
      </c>
      <c r="Z125" s="115"/>
      <c r="AA125" s="115" t="str">
        <f t="shared" si="4"/>
        <v>8,470</v>
      </c>
      <c r="AB125" s="115"/>
      <c r="AC125" s="115">
        <f>Y125/$Y$7*100</f>
        <v>13.65402285880096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30756</v>
      </c>
      <c r="V127" s="115">
        <v>30944</v>
      </c>
      <c r="W127" s="115">
        <v>30693</v>
      </c>
      <c r="X127" s="115">
        <v>30937</v>
      </c>
      <c r="Y127" s="115">
        <v>31695</v>
      </c>
      <c r="Z127" s="115"/>
      <c r="AA127" s="115" t="str">
        <f t="shared" si="4"/>
        <v>31,695</v>
      </c>
      <c r="AB127" s="115"/>
      <c r="AC127" s="115">
        <f>Y127/$Y$7*100</f>
        <v>51.09377266938565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28413</v>
      </c>
      <c r="V128" s="115">
        <v>29022</v>
      </c>
      <c r="W128" s="115">
        <v>29146</v>
      </c>
      <c r="X128" s="115">
        <v>29491</v>
      </c>
      <c r="Y128" s="115">
        <v>30338</v>
      </c>
      <c r="Z128" s="115"/>
      <c r="AA128" s="115" t="str">
        <f t="shared" si="4"/>
        <v>30,338</v>
      </c>
      <c r="AB128" s="115"/>
      <c r="AC128" s="115">
        <f>Y128/$Y$7*100</f>
        <v>48.90622733061435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6B7DA136-D9FA-4BE6-B9AE-FA6D4D3DE5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E2DBFD66-A4EE-4E24-87ED-8A456EA8A5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5F4D7E24-1670-4A35-952D-787C5215C06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DB6F1BE5-7D99-4CD3-AA06-F3ADC731513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Clare and Gilbert Valleys</v>
      </c>
      <c r="T1" s="115"/>
      <c r="U1" s="115"/>
      <c r="V1" s="115"/>
      <c r="W1" s="115"/>
      <c r="X1" s="115"/>
      <c r="Y1" s="115" t="str">
        <f>Y3</f>
        <v>10.13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125</v>
      </c>
      <c r="V3" s="115"/>
      <c r="W3" s="115"/>
      <c r="X3" s="115"/>
      <c r="Y3" s="115" t="s">
        <v>218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10.13'!$Y$3&amp;" "&amp;'Table 10.13'!$U$3&amp;", "&amp;'State data for spotlight'!$C$3&amp;", "&amp;'Table 10.13'!$Y$2</f>
        <v>Table 10.13 Clare and Gilbert Valleys,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5732</v>
      </c>
      <c r="U4" s="116">
        <v>5789</v>
      </c>
      <c r="V4" s="116">
        <v>6130</v>
      </c>
      <c r="W4" s="116">
        <v>6090</v>
      </c>
      <c r="X4" s="116">
        <v>5895</v>
      </c>
      <c r="Y4" s="116">
        <v>6652</v>
      </c>
      <c r="Z4" s="115"/>
      <c r="AA4" s="115" t="str">
        <f>TEXT(Y4,"###,###")</f>
        <v>6,652</v>
      </c>
      <c r="AB4" s="115"/>
      <c r="AC4" s="115">
        <f t="shared" ref="AC4:AC9" si="0">Y4/X4-1</f>
        <v>0.1284139100932995</v>
      </c>
      <c r="AD4" s="115"/>
      <c r="AE4" s="115">
        <f>Y4/T4-1</f>
        <v>0.16050244242847178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2929</v>
      </c>
      <c r="U5" s="116">
        <v>3002</v>
      </c>
      <c r="V5" s="116">
        <v>3153</v>
      </c>
      <c r="W5" s="116">
        <v>3107</v>
      </c>
      <c r="X5" s="116">
        <v>2988</v>
      </c>
      <c r="Y5" s="116">
        <v>3370</v>
      </c>
      <c r="Z5" s="115"/>
      <c r="AA5" s="115" t="str">
        <f>TEXT(Y5,"###,###")</f>
        <v>3,370</v>
      </c>
      <c r="AB5" s="115"/>
      <c r="AC5" s="115">
        <f t="shared" si="0"/>
        <v>0.12784471218206162</v>
      </c>
      <c r="AD5" s="115"/>
      <c r="AE5" s="115">
        <f t="shared" ref="AE5:AE9" si="1">Y5/T5-1</f>
        <v>0.15056333219528839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2799</v>
      </c>
      <c r="U6" s="116">
        <v>2785</v>
      </c>
      <c r="V6" s="116">
        <v>2976</v>
      </c>
      <c r="W6" s="116">
        <v>2985</v>
      </c>
      <c r="X6" s="116">
        <v>2910</v>
      </c>
      <c r="Y6" s="116">
        <v>3282</v>
      </c>
      <c r="Z6" s="115"/>
      <c r="AA6" s="115" t="str">
        <f>TEXT(Y6,"###,###")</f>
        <v>3,282</v>
      </c>
      <c r="AB6" s="115"/>
      <c r="AC6" s="115">
        <f t="shared" si="0"/>
        <v>0.12783505154639174</v>
      </c>
      <c r="AD6" s="115"/>
      <c r="AE6" s="115">
        <f t="shared" si="1"/>
        <v>0.172561629153269</v>
      </c>
      <c r="AF6" s="115"/>
    </row>
    <row r="7" spans="1:32" ht="16.5" customHeight="1" thickBot="1" x14ac:dyDescent="0.3">
      <c r="A7" s="46" t="str">
        <f>"QUICK STATS for "&amp;'Table 10.13'!Y2&amp;"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3989</v>
      </c>
      <c r="U7" s="116">
        <v>4072</v>
      </c>
      <c r="V7" s="116">
        <v>4205</v>
      </c>
      <c r="W7" s="116">
        <v>4237</v>
      </c>
      <c r="X7" s="116">
        <v>4126</v>
      </c>
      <c r="Y7" s="116">
        <v>4578</v>
      </c>
      <c r="Z7" s="115"/>
      <c r="AA7" s="115" t="str">
        <f>TEXT(Y7,"###,###")</f>
        <v>4,578</v>
      </c>
      <c r="AB7" s="115"/>
      <c r="AC7" s="115">
        <f t="shared" si="0"/>
        <v>0.10954920019389247</v>
      </c>
      <c r="AD7" s="115"/>
      <c r="AE7" s="115">
        <f t="shared" si="1"/>
        <v>0.14765605414890959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6,652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10.13'!AA7</f>
        <v>4,578</v>
      </c>
      <c r="P8" s="51"/>
      <c r="S8" s="115" t="s">
        <v>96</v>
      </c>
      <c r="T8" s="115">
        <v>30019.5</v>
      </c>
      <c r="U8" s="115">
        <v>32927</v>
      </c>
      <c r="V8" s="115">
        <v>32088.41</v>
      </c>
      <c r="W8" s="115">
        <v>33302.800000000003</v>
      </c>
      <c r="X8" s="115">
        <v>33690.22</v>
      </c>
      <c r="Y8" s="115">
        <v>33739</v>
      </c>
      <c r="Z8" s="115"/>
      <c r="AA8" s="115" t="str">
        <f>TEXT(Y8,"$###,###")</f>
        <v>$33,739</v>
      </c>
      <c r="AB8" s="115"/>
      <c r="AC8" s="115">
        <f t="shared" si="0"/>
        <v>1.4478979359588973E-3</v>
      </c>
      <c r="AD8" s="115"/>
      <c r="AE8" s="115">
        <f t="shared" si="1"/>
        <v>0.1239027965155981</v>
      </c>
      <c r="AF8" s="115"/>
    </row>
    <row r="9" spans="1:32" x14ac:dyDescent="0.25">
      <c r="A9" s="55" t="s">
        <v>17</v>
      </c>
      <c r="B9" s="56"/>
      <c r="C9" s="57"/>
      <c r="D9" s="58">
        <f>'Table 10.13'!AC104</f>
        <v>67.603728202044493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51.900393184796854</v>
      </c>
      <c r="P9" s="59" t="s">
        <v>97</v>
      </c>
      <c r="S9" s="115" t="s">
        <v>9</v>
      </c>
      <c r="T9" s="115">
        <v>162578681</v>
      </c>
      <c r="U9" s="115">
        <v>171660083</v>
      </c>
      <c r="V9" s="115">
        <v>186056415</v>
      </c>
      <c r="W9" s="115">
        <v>189911095</v>
      </c>
      <c r="X9" s="115">
        <v>191163595</v>
      </c>
      <c r="Y9" s="115">
        <v>214288195</v>
      </c>
      <c r="Z9" s="115"/>
      <c r="AA9" s="115" t="str">
        <f>TEXT(Y9/1000000,"$#,###.0")&amp;" mil"</f>
        <v>$214.3 mil</v>
      </c>
      <c r="AB9" s="115"/>
      <c r="AC9" s="115">
        <f t="shared" si="0"/>
        <v>0.12096759322819817</v>
      </c>
      <c r="AD9" s="115"/>
      <c r="AE9" s="115">
        <f t="shared" si="1"/>
        <v>0.31805839290823124</v>
      </c>
      <c r="AF9" s="115"/>
    </row>
    <row r="10" spans="1:32" x14ac:dyDescent="0.25">
      <c r="A10" s="55" t="s">
        <v>20</v>
      </c>
      <c r="B10" s="56"/>
      <c r="C10" s="57"/>
      <c r="D10" s="58">
        <f>'Table 10.13'!AC105</f>
        <v>15.52916416115454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48.099606815203146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84.03232852774137</v>
      </c>
      <c r="P11" s="59" t="s">
        <v>97</v>
      </c>
      <c r="S11" s="115" t="s">
        <v>32</v>
      </c>
      <c r="T11" s="116">
        <v>4532</v>
      </c>
      <c r="U11" s="116">
        <v>4577</v>
      </c>
      <c r="V11" s="116">
        <v>4927</v>
      </c>
      <c r="W11" s="116">
        <v>4899</v>
      </c>
      <c r="X11" s="116">
        <v>4811</v>
      </c>
      <c r="Y11" s="116">
        <v>5326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10.13'!AC108</f>
        <v>19.016837041491279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28.964613368283093</v>
      </c>
      <c r="P12" s="59" t="s">
        <v>97</v>
      </c>
      <c r="S12" s="115" t="s">
        <v>33</v>
      </c>
      <c r="T12" s="116">
        <v>1200</v>
      </c>
      <c r="U12" s="116">
        <v>1211</v>
      </c>
      <c r="V12" s="116">
        <v>1202</v>
      </c>
      <c r="W12" s="116">
        <v>1191</v>
      </c>
      <c r="X12" s="116">
        <v>1088</v>
      </c>
      <c r="Y12" s="116">
        <v>1326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10.13'!AC109</f>
        <v>19.57306073361395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10.13'!AA118</f>
        <v>44.9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10.13'!AC110</f>
        <v>18.295249549007817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16.53560506771516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10.13'!AC111</f>
        <v>26.247745039085991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83.464394932284833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689</v>
      </c>
      <c r="Z15" s="115"/>
      <c r="AA15" s="117">
        <f t="shared" ref="AA15:AA34" si="2">IF(Y15="np",0,Y15/$Y$34)</f>
        <v>0.10357787131689718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77</v>
      </c>
      <c r="Z16" s="115"/>
      <c r="AA16" s="117">
        <f t="shared" si="2"/>
        <v>1.1575466025255563E-2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696</v>
      </c>
      <c r="Z17" s="115"/>
      <c r="AA17" s="117">
        <f t="shared" si="2"/>
        <v>0.10463018641010223</v>
      </c>
      <c r="AB17" s="115"/>
      <c r="AC17" s="115"/>
      <c r="AD17" s="115"/>
      <c r="AE17" s="115"/>
      <c r="AF17" s="115"/>
    </row>
    <row r="18" spans="1:32" x14ac:dyDescent="0.25">
      <c r="A18" s="85" t="str">
        <f>'Table 10.13'!$S$1&amp;" ("&amp;'Table 10.13'!$T$2&amp;" to "&amp;'Table 10.13'!$Y$2&amp;")"</f>
        <v>Clare and Gilbert Valleys (2011-12 to 2016-17)</v>
      </c>
      <c r="B18" s="85"/>
      <c r="C18" s="85"/>
      <c r="D18" s="85"/>
      <c r="E18" s="85"/>
      <c r="F18" s="85"/>
      <c r="G18" s="85" t="str">
        <f>'Table 10.13'!$S$1&amp;" ("&amp;'Table 10.13'!$T$2&amp;" to "&amp;'Table 10.13'!$Y$2&amp;")"</f>
        <v>Clare and Gilbert Valleys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47</v>
      </c>
      <c r="Z18" s="115"/>
      <c r="AA18" s="117">
        <f t="shared" si="2"/>
        <v>7.065544197233915E-3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328</v>
      </c>
      <c r="Z19" s="115"/>
      <c r="AA19" s="117">
        <f t="shared" si="2"/>
        <v>4.9308478653036683E-2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153</v>
      </c>
      <c r="Z20" s="115"/>
      <c r="AA20" s="117">
        <f t="shared" si="2"/>
        <v>2.3000601322910402E-2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505</v>
      </c>
      <c r="Z21" s="115"/>
      <c r="AA21" s="117">
        <f t="shared" si="2"/>
        <v>7.5917017438364404E-2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355</v>
      </c>
      <c r="Z22" s="115"/>
      <c r="AA22" s="117">
        <f t="shared" si="2"/>
        <v>5.3367408298256161E-2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232</v>
      </c>
      <c r="Z23" s="115"/>
      <c r="AA23" s="117">
        <f t="shared" si="2"/>
        <v>3.487672880336741E-2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17</v>
      </c>
      <c r="Z24" s="115"/>
      <c r="AA24" s="117">
        <f t="shared" si="2"/>
        <v>2.5556223692122671E-3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164</v>
      </c>
      <c r="Z25" s="115"/>
      <c r="AA25" s="117">
        <f t="shared" si="2"/>
        <v>2.4654239326518342E-2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145</v>
      </c>
      <c r="Z26" s="115"/>
      <c r="AA26" s="117">
        <f t="shared" si="2"/>
        <v>2.179795550210463E-2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243</v>
      </c>
      <c r="Z27" s="115"/>
      <c r="AA27" s="117">
        <f t="shared" si="2"/>
        <v>3.6530366806975342E-2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329</v>
      </c>
      <c r="Z28" s="115"/>
      <c r="AA28" s="117">
        <f t="shared" si="2"/>
        <v>4.9458809380637403E-2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268</v>
      </c>
      <c r="Z29" s="115"/>
      <c r="AA29" s="117">
        <f t="shared" si="2"/>
        <v>4.0288634996993387E-2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476</v>
      </c>
      <c r="Z30" s="115"/>
      <c r="AA30" s="117">
        <f t="shared" si="2"/>
        <v>7.1557426337943472E-2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10.13'!Y2&amp;")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523</v>
      </c>
      <c r="Z31" s="115"/>
      <c r="AA31" s="117">
        <f t="shared" si="2"/>
        <v>7.8622970535177389E-2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46</v>
      </c>
      <c r="Z32" s="115"/>
      <c r="AA32" s="117">
        <f t="shared" si="2"/>
        <v>6.9152134696331934E-3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236</v>
      </c>
      <c r="Z33" s="115"/>
      <c r="AA33" s="117">
        <f t="shared" si="2"/>
        <v>3.5478051713770296E-2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6652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3387</v>
      </c>
      <c r="U37" s="115">
        <v>3459</v>
      </c>
      <c r="V37" s="115">
        <v>3507</v>
      </c>
      <c r="W37" s="115">
        <v>3575</v>
      </c>
      <c r="X37" s="115">
        <v>3474</v>
      </c>
      <c r="Y37" s="115">
        <v>3821</v>
      </c>
      <c r="Z37" s="115"/>
      <c r="AA37" s="115" t="str">
        <f>TEXT(Y37,"###,###")</f>
        <v>3,821</v>
      </c>
      <c r="AB37" s="115"/>
      <c r="AC37" s="115">
        <f>Y37/X37-1</f>
        <v>9.9884858952216549E-2</v>
      </c>
      <c r="AD37" s="115"/>
      <c r="AE37" s="115">
        <f>Y37/T37-1</f>
        <v>0.12813699439031589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608</v>
      </c>
      <c r="U38" s="115">
        <v>613</v>
      </c>
      <c r="V38" s="115">
        <v>693</v>
      </c>
      <c r="W38" s="115">
        <v>660</v>
      </c>
      <c r="X38" s="115">
        <v>647</v>
      </c>
      <c r="Y38" s="115">
        <v>757</v>
      </c>
      <c r="Z38" s="115"/>
      <c r="AA38" s="115" t="str">
        <f>TEXT(Y38,"###,###")</f>
        <v>757</v>
      </c>
      <c r="AB38" s="115"/>
      <c r="AC38" s="115">
        <f>Y38/X38-1</f>
        <v>0.17001545595054091</v>
      </c>
      <c r="AD38" s="115"/>
      <c r="AE38" s="115">
        <f>Y38/T38-1</f>
        <v>0.24506578947368429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3995</v>
      </c>
      <c r="U40" s="115">
        <v>4072</v>
      </c>
      <c r="V40" s="115">
        <v>4200</v>
      </c>
      <c r="W40" s="115">
        <v>4235</v>
      </c>
      <c r="X40" s="115">
        <v>4121</v>
      </c>
      <c r="Y40" s="115">
        <v>4578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83.464394932284833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16.53560506771516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4</v>
      </c>
      <c r="Y44" s="116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67</v>
      </c>
      <c r="Y45" s="116">
        <v>85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204</v>
      </c>
      <c r="Y46" s="116">
        <v>181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217</v>
      </c>
      <c r="Y47" s="116">
        <v>263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362</v>
      </c>
      <c r="Y48" s="116">
        <v>324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10.13'!S1&amp;" ("&amp;'Table 10.13'!Y2&amp;") *"</f>
        <v>Number of jobs by age and sex of job holders in Clare and Gilbert Valleys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273</v>
      </c>
      <c r="Y49" s="116">
        <v>314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198</v>
      </c>
      <c r="Y50" s="116">
        <v>248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214</v>
      </c>
      <c r="Y51" s="116">
        <v>246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302</v>
      </c>
      <c r="Y52" s="116">
        <v>310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315</v>
      </c>
      <c r="Y53" s="116">
        <v>371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278</v>
      </c>
      <c r="Y54" s="116">
        <v>334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267</v>
      </c>
      <c r="Y55" s="116">
        <v>321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152</v>
      </c>
      <c r="Y56" s="116">
        <v>192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73</v>
      </c>
      <c r="Y57" s="116">
        <v>105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35</v>
      </c>
      <c r="Y58" s="116">
        <v>45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9</v>
      </c>
      <c r="Y59" s="116">
        <v>16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8</v>
      </c>
      <c r="Y60" s="116">
        <v>11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2987</v>
      </c>
      <c r="Y61" s="116">
        <v>3370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0</v>
      </c>
      <c r="Y63" s="116">
        <v>4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10.13'!S1&amp;" ("&amp;'Table 10.13'!Y2&amp;") *"</f>
        <v>Number of employed persons per occupation of main job by sex in Clare and Gilbert Valleys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75</v>
      </c>
      <c r="Y64" s="116">
        <v>78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168</v>
      </c>
      <c r="Y65" s="116">
        <v>207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242</v>
      </c>
      <c r="Y66" s="116">
        <v>232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277</v>
      </c>
      <c r="Y67" s="116">
        <v>306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257</v>
      </c>
      <c r="Y68" s="116">
        <v>283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229</v>
      </c>
      <c r="Y69" s="116">
        <v>256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270</v>
      </c>
      <c r="Y70" s="116">
        <v>302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322</v>
      </c>
      <c r="Y71" s="116">
        <v>363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328</v>
      </c>
      <c r="Y72" s="116">
        <v>328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302</v>
      </c>
      <c r="Y73" s="116">
        <v>389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234</v>
      </c>
      <c r="Y74" s="116">
        <v>263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121</v>
      </c>
      <c r="Y75" s="116">
        <v>149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42</v>
      </c>
      <c r="Y76" s="116">
        <v>61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28</v>
      </c>
      <c r="Y77" s="116">
        <v>33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11</v>
      </c>
      <c r="Y78" s="116">
        <v>15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15</v>
      </c>
      <c r="Y79" s="116">
        <v>13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2905</v>
      </c>
      <c r="Y80" s="116">
        <v>3282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10.13'!S1</f>
        <v>Clare and Gilbert Valleys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187</v>
      </c>
      <c r="Y83" s="116">
        <v>247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190</v>
      </c>
      <c r="Y84" s="116">
        <v>195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10.13'!AA4</f>
        <v>6,652</v>
      </c>
      <c r="D85" s="99">
        <f>'Table 10.13'!AC4</f>
        <v>0.1284139100932995</v>
      </c>
      <c r="E85" s="100">
        <f>'Table 10.13'!AC4</f>
        <v>0.1284139100932995</v>
      </c>
      <c r="F85" s="99">
        <f>'Table 10.13'!AE4</f>
        <v>0.16050244242847178</v>
      </c>
      <c r="G85" s="100">
        <f>'Table 10.13'!AE4</f>
        <v>0.16050244242847178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309</v>
      </c>
      <c r="Y85" s="116">
        <v>348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10.13'!AA5</f>
        <v>3,370</v>
      </c>
      <c r="D86" s="99">
        <f>'Table 10.13'!AC5</f>
        <v>0.12784471218206162</v>
      </c>
      <c r="E86" s="100">
        <f>'Table 10.13'!AC5</f>
        <v>0.12784471218206162</v>
      </c>
      <c r="F86" s="99">
        <f>'Table 10.13'!AE5</f>
        <v>0.15056333219528839</v>
      </c>
      <c r="G86" s="100">
        <f>'Table 10.13'!AE5</f>
        <v>0.15056333219528839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56</v>
      </c>
      <c r="Y86" s="116">
        <v>61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10.13'!AA6</f>
        <v>3,282</v>
      </c>
      <c r="D87" s="99">
        <f>'Table 10.13'!AC6</f>
        <v>0.12783505154639174</v>
      </c>
      <c r="E87" s="100">
        <f>'Table 10.13'!AC6</f>
        <v>0.12783505154639174</v>
      </c>
      <c r="F87" s="99">
        <f>'Table 10.13'!AE6</f>
        <v>0.172561629153269</v>
      </c>
      <c r="G87" s="100">
        <f>'Table 10.13'!AE6</f>
        <v>0.172561629153269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62</v>
      </c>
      <c r="Y87" s="116">
        <v>65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10.13'!AA7</f>
        <v>4,578</v>
      </c>
      <c r="D88" s="99">
        <f>'Table 10.13'!AC7</f>
        <v>0.10954920019389247</v>
      </c>
      <c r="E88" s="100">
        <f>'Table 10.13'!AC7</f>
        <v>0.10954920019389247</v>
      </c>
      <c r="F88" s="99">
        <f>'Table 10.13'!AE7</f>
        <v>0.14765605414890959</v>
      </c>
      <c r="G88" s="100">
        <f>'Table 10.13'!AE7</f>
        <v>0.14765605414890959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103</v>
      </c>
      <c r="Y88" s="116">
        <v>91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10.13'!AA37</f>
        <v>3,821</v>
      </c>
      <c r="D89" s="99">
        <f>'Table 10.13'!AC37</f>
        <v>9.9884858952216549E-2</v>
      </c>
      <c r="E89" s="100">
        <f>'Table 10.13'!AC37</f>
        <v>9.9884858952216549E-2</v>
      </c>
      <c r="F89" s="99">
        <f>'Table 10.13'!AE37</f>
        <v>0.12813699439031589</v>
      </c>
      <c r="G89" s="100">
        <f>'Table 10.13'!AE37</f>
        <v>0.12813699439031589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231</v>
      </c>
      <c r="Y89" s="116">
        <v>246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10.13'!AA38</f>
        <v>757</v>
      </c>
      <c r="D90" s="99">
        <f>'Table 10.13'!AC38</f>
        <v>0.17001545595054091</v>
      </c>
      <c r="E90" s="100">
        <f>'Table 10.13'!AC38</f>
        <v>0.17001545595054091</v>
      </c>
      <c r="F90" s="99">
        <f>'Table 10.13'!AE38</f>
        <v>0.24506578947368429</v>
      </c>
      <c r="G90" s="100">
        <f>'Table 10.13'!AE38</f>
        <v>0.24506578947368429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396</v>
      </c>
      <c r="Y90" s="116">
        <v>440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10.13'!AA114</f>
        <v>323</v>
      </c>
      <c r="D91" s="99">
        <f>'Table 10.13'!AC114</f>
        <v>0.15770609318996409</v>
      </c>
      <c r="E91" s="100">
        <f>'Table 10.13'!AC114</f>
        <v>0.15770609318996409</v>
      </c>
      <c r="F91" s="99">
        <f>'Table 10.13'!AE114</f>
        <v>0.29200000000000004</v>
      </c>
      <c r="G91" s="100">
        <f>'Table 10.13'!AE114</f>
        <v>0.29200000000000004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2122</v>
      </c>
      <c r="Y91" s="116">
        <v>2376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10.13'!AA115</f>
        <v>434</v>
      </c>
      <c r="D92" s="99">
        <f>'Table 10.13'!AC115</f>
        <v>0.16042780748663099</v>
      </c>
      <c r="E92" s="100">
        <f>'Table 10.13'!AC115</f>
        <v>0.16042780748663099</v>
      </c>
      <c r="F92" s="99">
        <f>'Table 10.13'!AE115</f>
        <v>0.22253521126760556</v>
      </c>
      <c r="G92" s="100">
        <f>'Table 10.13'!AE115</f>
        <v>0.22253521126760556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10.13'!AA8</f>
        <v>$33,739</v>
      </c>
      <c r="D93" s="99">
        <f>'Table 10.13'!AC8</f>
        <v>1.4478979359588973E-3</v>
      </c>
      <c r="E93" s="100">
        <f>'Table 10.13'!AC8</f>
        <v>1.4478979359588973E-3</v>
      </c>
      <c r="F93" s="99">
        <f>'Table 10.13'!AE8</f>
        <v>0.1239027965155981</v>
      </c>
      <c r="G93" s="100">
        <f>'Table 10.13'!AE8</f>
        <v>0.1239027965155981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107</v>
      </c>
      <c r="Y93" s="116">
        <v>133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10.13'!AA9</f>
        <v>$214.3 mil</v>
      </c>
      <c r="D94" s="99">
        <f>'Table 10.13'!AC9</f>
        <v>0.12096759322819817</v>
      </c>
      <c r="E94" s="100">
        <f>'Table 10.13'!AC9</f>
        <v>0.12096759322819817</v>
      </c>
      <c r="F94" s="99">
        <f>'Table 10.13'!AE9</f>
        <v>0.31805839290823124</v>
      </c>
      <c r="G94" s="100">
        <f>'Table 10.13'!AE9</f>
        <v>0.31805839290823124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362</v>
      </c>
      <c r="Y94" s="116">
        <v>393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59</v>
      </c>
      <c r="Y95" s="116">
        <v>68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311</v>
      </c>
      <c r="Y96" s="116">
        <v>339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293</v>
      </c>
      <c r="Y97" s="116">
        <v>346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197</v>
      </c>
      <c r="Y98" s="116">
        <v>214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19</v>
      </c>
      <c r="Y99" s="116">
        <v>21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193</v>
      </c>
      <c r="Y100" s="116">
        <v>200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2001</v>
      </c>
      <c r="Y101" s="116">
        <v>2202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3906</v>
      </c>
      <c r="Y104" s="115">
        <v>4497</v>
      </c>
      <c r="Z104" s="115"/>
      <c r="AA104" s="115" t="str">
        <f>TEXT(Y104,"###,###")</f>
        <v>4,497</v>
      </c>
      <c r="AB104" s="115"/>
      <c r="AC104" s="115">
        <f>Y104/($Y$4)*100</f>
        <v>67.603728202044493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922</v>
      </c>
      <c r="Y105" s="115">
        <v>1033</v>
      </c>
      <c r="Z105" s="115"/>
      <c r="AA105" s="115" t="str">
        <f>TEXT(Y105,"###,###")</f>
        <v>1,033</v>
      </c>
      <c r="AB105" s="115"/>
      <c r="AC105" s="115">
        <f>Y105/($Y$4)*100</f>
        <v>15.52916416115454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4828</v>
      </c>
      <c r="Y106" s="115">
        <v>5530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1038</v>
      </c>
      <c r="Y108" s="115">
        <v>1265</v>
      </c>
      <c r="Z108" s="115"/>
      <c r="AA108" s="115" t="str">
        <f>TEXT(Y108,"###,###")</f>
        <v>1,265</v>
      </c>
      <c r="AB108" s="115"/>
      <c r="AC108" s="115">
        <f>Y108/($Y$4)*100</f>
        <v>19.016837041491279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1120</v>
      </c>
      <c r="Y109" s="115">
        <v>1302</v>
      </c>
      <c r="Z109" s="115"/>
      <c r="AA109" s="115" t="str">
        <f>TEXT(Y109,"###,###")</f>
        <v>1,302</v>
      </c>
      <c r="AB109" s="115"/>
      <c r="AC109" s="115">
        <f t="shared" ref="AC109:AC111" si="3">Y109/($Y$4)*100</f>
        <v>19.57306073361395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1097</v>
      </c>
      <c r="Y110" s="115">
        <v>1217</v>
      </c>
      <c r="Z110" s="115"/>
      <c r="AA110" s="115" t="str">
        <f>TEXT(Y110,"###,###")</f>
        <v>1,217</v>
      </c>
      <c r="AB110" s="115"/>
      <c r="AC110" s="115">
        <f t="shared" si="3"/>
        <v>18.295249549007817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1578</v>
      </c>
      <c r="Y111" s="115">
        <v>1746</v>
      </c>
      <c r="Z111" s="115"/>
      <c r="AA111" s="115" t="str">
        <f>TEXT(Y111,"###,###")</f>
        <v>1,746</v>
      </c>
      <c r="AB111" s="115"/>
      <c r="AC111" s="115">
        <f t="shared" si="3"/>
        <v>26.247745039085991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5897</v>
      </c>
      <c r="Y112" s="115">
        <v>6652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250</v>
      </c>
      <c r="U114" s="115">
        <v>269</v>
      </c>
      <c r="V114" s="115">
        <v>294</v>
      </c>
      <c r="W114" s="115">
        <v>277</v>
      </c>
      <c r="X114" s="115">
        <v>279</v>
      </c>
      <c r="Y114" s="115">
        <v>323</v>
      </c>
      <c r="Z114" s="115"/>
      <c r="AA114" s="115" t="str">
        <f>TEXT(Y114,"###,###")</f>
        <v>323</v>
      </c>
      <c r="AB114" s="115"/>
      <c r="AC114" s="115">
        <f>Y114/X114-1</f>
        <v>0.15770609318996409</v>
      </c>
      <c r="AD114" s="115"/>
      <c r="AE114" s="115">
        <f>Y114/T114-1</f>
        <v>0.29200000000000004</v>
      </c>
      <c r="AF114" s="115"/>
    </row>
    <row r="115" spans="19:32" x14ac:dyDescent="0.25">
      <c r="S115" s="115" t="s">
        <v>104</v>
      </c>
      <c r="T115" s="115">
        <v>355</v>
      </c>
      <c r="U115" s="115">
        <v>343</v>
      </c>
      <c r="V115" s="115">
        <v>406</v>
      </c>
      <c r="W115" s="115">
        <v>386</v>
      </c>
      <c r="X115" s="115">
        <v>374</v>
      </c>
      <c r="Y115" s="115">
        <v>434</v>
      </c>
      <c r="Z115" s="115"/>
      <c r="AA115" s="115" t="str">
        <f>TEXT(Y115,"###,###")</f>
        <v>434</v>
      </c>
      <c r="AB115" s="115"/>
      <c r="AC115" s="115">
        <f>Y115/X115-1</f>
        <v>0.16042780748663099</v>
      </c>
      <c r="AD115" s="115"/>
      <c r="AE115" s="115">
        <f>Y115/T115-1</f>
        <v>0.22253521126760556</v>
      </c>
      <c r="AF115" s="115"/>
    </row>
    <row r="116" spans="19:32" x14ac:dyDescent="0.25">
      <c r="S116" s="115" t="s">
        <v>56</v>
      </c>
      <c r="T116" s="115">
        <v>605</v>
      </c>
      <c r="U116" s="115">
        <v>612</v>
      </c>
      <c r="V116" s="115">
        <v>700</v>
      </c>
      <c r="W116" s="115">
        <v>663</v>
      </c>
      <c r="X116" s="115">
        <v>653</v>
      </c>
      <c r="Y116" s="115">
        <v>757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45.05</v>
      </c>
      <c r="V118" s="115">
        <v>43.18</v>
      </c>
      <c r="W118" s="115">
        <v>46.33</v>
      </c>
      <c r="X118" s="115">
        <v>43.06</v>
      </c>
      <c r="Y118" s="115">
        <v>44.87</v>
      </c>
      <c r="Z118" s="115"/>
      <c r="AA118" s="115" t="str">
        <f>TEXT(Y118,"##.0")</f>
        <v>44.9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2865</v>
      </c>
      <c r="V120" s="115">
        <v>3003</v>
      </c>
      <c r="W120" s="115">
        <v>3041</v>
      </c>
      <c r="X120" s="115">
        <v>3041</v>
      </c>
      <c r="Y120" s="115">
        <v>3252</v>
      </c>
      <c r="Z120" s="115"/>
      <c r="AA120" s="115" t="str">
        <f>TEXT(Y120,"###,###")</f>
        <v>3,252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648</v>
      </c>
      <c r="V121" s="115">
        <v>642</v>
      </c>
      <c r="W121" s="115">
        <v>635</v>
      </c>
      <c r="X121" s="115">
        <v>608</v>
      </c>
      <c r="Y121" s="115">
        <v>731</v>
      </c>
      <c r="Z121" s="115"/>
      <c r="AA121" s="115" t="str">
        <f t="shared" ref="AA121:AA128" si="4">TEXT(Y121,"###,###")</f>
        <v>731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563</v>
      </c>
      <c r="V122" s="115">
        <v>562</v>
      </c>
      <c r="W122" s="115">
        <v>564</v>
      </c>
      <c r="X122" s="115">
        <v>480</v>
      </c>
      <c r="Y122" s="115">
        <v>595</v>
      </c>
      <c r="Z122" s="115"/>
      <c r="AA122" s="115" t="str">
        <f t="shared" si="4"/>
        <v>595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3428</v>
      </c>
      <c r="V124" s="115">
        <v>3565</v>
      </c>
      <c r="W124" s="115">
        <v>3605</v>
      </c>
      <c r="X124" s="115">
        <v>3521</v>
      </c>
      <c r="Y124" s="115">
        <v>3847</v>
      </c>
      <c r="Z124" s="115"/>
      <c r="AA124" s="115" t="str">
        <f t="shared" si="4"/>
        <v>3,847</v>
      </c>
      <c r="AB124" s="115"/>
      <c r="AC124" s="115">
        <f>Y124/$Y$7*100</f>
        <v>84.03232852774137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1211</v>
      </c>
      <c r="V125" s="115">
        <v>1204</v>
      </c>
      <c r="W125" s="115">
        <v>1199</v>
      </c>
      <c r="X125" s="115">
        <v>1088</v>
      </c>
      <c r="Y125" s="115">
        <v>1326</v>
      </c>
      <c r="Z125" s="115"/>
      <c r="AA125" s="115" t="str">
        <f t="shared" si="4"/>
        <v>1,326</v>
      </c>
      <c r="AB125" s="115"/>
      <c r="AC125" s="115">
        <f>Y125/$Y$7*100</f>
        <v>28.964613368283093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2164</v>
      </c>
      <c r="V127" s="115">
        <v>2230</v>
      </c>
      <c r="W127" s="115">
        <v>2213</v>
      </c>
      <c r="X127" s="115">
        <v>2126</v>
      </c>
      <c r="Y127" s="115">
        <v>2376</v>
      </c>
      <c r="Z127" s="115"/>
      <c r="AA127" s="115" t="str">
        <f t="shared" si="4"/>
        <v>2,376</v>
      </c>
      <c r="AB127" s="115"/>
      <c r="AC127" s="115">
        <f>Y127/$Y$7*100</f>
        <v>51.900393184796854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1910</v>
      </c>
      <c r="V128" s="115">
        <v>1975</v>
      </c>
      <c r="W128" s="115">
        <v>2023</v>
      </c>
      <c r="X128" s="115">
        <v>2001</v>
      </c>
      <c r="Y128" s="115">
        <v>2202</v>
      </c>
      <c r="Z128" s="115"/>
      <c r="AA128" s="115" t="str">
        <f t="shared" si="4"/>
        <v>2,202</v>
      </c>
      <c r="AB128" s="115"/>
      <c r="AC128" s="115">
        <f>Y128/$Y$7*100</f>
        <v>48.099606815203146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9C9D2541-576A-4C8C-816C-0BA1C30CCD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F1AC5DA0-22ED-44E2-9E87-011AC282EE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FEFFBA60-DD7A-4AF7-A66D-C52A8397C3F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86D0B09E-1B96-4935-96EB-2718050E39D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Cleve</v>
      </c>
      <c r="T1" s="115"/>
      <c r="U1" s="115"/>
      <c r="V1" s="115"/>
      <c r="W1" s="115"/>
      <c r="X1" s="115"/>
      <c r="Y1" s="115" t="str">
        <f>Y3</f>
        <v>10.14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126</v>
      </c>
      <c r="V3" s="115"/>
      <c r="W3" s="115"/>
      <c r="X3" s="115"/>
      <c r="Y3" s="115" t="s">
        <v>219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10.14'!$Y$3&amp;" "&amp;'Table 10.14'!$U$3&amp;", "&amp;'State data for spotlight'!$C$3&amp;", "&amp;'Table 10.14'!$Y$2</f>
        <v>Table 10.14 Cleve,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1127</v>
      </c>
      <c r="U4" s="116">
        <v>1116</v>
      </c>
      <c r="V4" s="116">
        <v>1113</v>
      </c>
      <c r="W4" s="116">
        <v>1095</v>
      </c>
      <c r="X4" s="116">
        <v>959</v>
      </c>
      <c r="Y4" s="116">
        <v>1222</v>
      </c>
      <c r="Z4" s="115"/>
      <c r="AA4" s="115" t="str">
        <f>TEXT(Y4,"###,###")</f>
        <v>1,222</v>
      </c>
      <c r="AB4" s="115"/>
      <c r="AC4" s="115">
        <f t="shared" ref="AC4:AC9" si="0">Y4/X4-1</f>
        <v>0.27424400417101147</v>
      </c>
      <c r="AD4" s="115"/>
      <c r="AE4" s="115">
        <f>Y4/T4-1</f>
        <v>8.4294587400177479E-2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594</v>
      </c>
      <c r="U5" s="116">
        <v>577</v>
      </c>
      <c r="V5" s="116">
        <v>569</v>
      </c>
      <c r="W5" s="116">
        <v>580</v>
      </c>
      <c r="X5" s="116">
        <v>487</v>
      </c>
      <c r="Y5" s="116">
        <v>613</v>
      </c>
      <c r="Z5" s="115"/>
      <c r="AA5" s="115" t="str">
        <f>TEXT(Y5,"###,###")</f>
        <v>613</v>
      </c>
      <c r="AB5" s="115"/>
      <c r="AC5" s="115">
        <f t="shared" si="0"/>
        <v>0.25872689938398352</v>
      </c>
      <c r="AD5" s="115"/>
      <c r="AE5" s="115">
        <f t="shared" ref="AE5:AE9" si="1">Y5/T5-1</f>
        <v>3.1986531986532007E-2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532</v>
      </c>
      <c r="U6" s="116">
        <v>535</v>
      </c>
      <c r="V6" s="116">
        <v>546</v>
      </c>
      <c r="W6" s="116">
        <v>508</v>
      </c>
      <c r="X6" s="116">
        <v>474</v>
      </c>
      <c r="Y6" s="116">
        <v>609</v>
      </c>
      <c r="Z6" s="115"/>
      <c r="AA6" s="115" t="str">
        <f>TEXT(Y6,"###,###")</f>
        <v>609</v>
      </c>
      <c r="AB6" s="115"/>
      <c r="AC6" s="115">
        <f t="shared" si="0"/>
        <v>0.28481012658227844</v>
      </c>
      <c r="AD6" s="115"/>
      <c r="AE6" s="115">
        <f t="shared" si="1"/>
        <v>0.14473684210526305</v>
      </c>
      <c r="AF6" s="115"/>
    </row>
    <row r="7" spans="1:32" ht="16.5" customHeight="1" thickBot="1" x14ac:dyDescent="0.3">
      <c r="A7" s="46" t="str">
        <f>"QUICK STATS for "&amp;'Table 10.14'!Y2&amp;"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775</v>
      </c>
      <c r="U7" s="116">
        <v>760</v>
      </c>
      <c r="V7" s="116">
        <v>783</v>
      </c>
      <c r="W7" s="116">
        <v>774</v>
      </c>
      <c r="X7" s="116">
        <v>684</v>
      </c>
      <c r="Y7" s="116">
        <v>793</v>
      </c>
      <c r="Z7" s="115"/>
      <c r="AA7" s="115" t="str">
        <f>TEXT(Y7,"###,###")</f>
        <v>793</v>
      </c>
      <c r="AB7" s="115"/>
      <c r="AC7" s="115">
        <f t="shared" si="0"/>
        <v>0.15935672514619892</v>
      </c>
      <c r="AD7" s="115"/>
      <c r="AE7" s="115">
        <f t="shared" si="1"/>
        <v>2.3225806451612874E-2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1,222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10.14'!AA7</f>
        <v>793</v>
      </c>
      <c r="P8" s="51"/>
      <c r="S8" s="115" t="s">
        <v>96</v>
      </c>
      <c r="T8" s="115">
        <v>28101.15</v>
      </c>
      <c r="U8" s="115">
        <v>29462.22</v>
      </c>
      <c r="V8" s="115">
        <v>27127.99</v>
      </c>
      <c r="W8" s="115">
        <v>30306.5</v>
      </c>
      <c r="X8" s="115">
        <v>32946</v>
      </c>
      <c r="Y8" s="115">
        <v>28333.67</v>
      </c>
      <c r="Z8" s="115"/>
      <c r="AA8" s="115" t="str">
        <f>TEXT(Y8,"$###,###")</f>
        <v>$28,334</v>
      </c>
      <c r="AB8" s="115"/>
      <c r="AC8" s="115">
        <f t="shared" si="0"/>
        <v>-0.13999666120318099</v>
      </c>
      <c r="AD8" s="115"/>
      <c r="AE8" s="115">
        <f t="shared" si="1"/>
        <v>8.2743944642833522E-3</v>
      </c>
      <c r="AF8" s="115"/>
    </row>
    <row r="9" spans="1:32" x14ac:dyDescent="0.25">
      <c r="A9" s="55" t="s">
        <v>17</v>
      </c>
      <c r="B9" s="56"/>
      <c r="C9" s="57"/>
      <c r="D9" s="58">
        <f>'Table 10.14'!AC104</f>
        <v>57.201309328968911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51.828499369482969</v>
      </c>
      <c r="P9" s="59" t="s">
        <v>97</v>
      </c>
      <c r="S9" s="115" t="s">
        <v>9</v>
      </c>
      <c r="T9" s="115">
        <v>37484271</v>
      </c>
      <c r="U9" s="115">
        <v>31611319</v>
      </c>
      <c r="V9" s="115">
        <v>35508686</v>
      </c>
      <c r="W9" s="115">
        <v>38182208</v>
      </c>
      <c r="X9" s="115">
        <v>33011952</v>
      </c>
      <c r="Y9" s="115">
        <v>43316522</v>
      </c>
      <c r="Z9" s="115"/>
      <c r="AA9" s="115" t="str">
        <f>TEXT(Y9/1000000,"$#,###.0")&amp;" mil"</f>
        <v>$43.3 mil</v>
      </c>
      <c r="AB9" s="115"/>
      <c r="AC9" s="115">
        <f t="shared" si="0"/>
        <v>0.31214664313094853</v>
      </c>
      <c r="AD9" s="115"/>
      <c r="AE9" s="115">
        <f t="shared" si="1"/>
        <v>0.15559195482286414</v>
      </c>
      <c r="AF9" s="115"/>
    </row>
    <row r="10" spans="1:32" x14ac:dyDescent="0.25">
      <c r="A10" s="55" t="s">
        <v>20</v>
      </c>
      <c r="B10" s="56"/>
      <c r="C10" s="57"/>
      <c r="D10" s="58">
        <f>'Table 10.14'!AC105</f>
        <v>18.166939443535188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48.171500630517023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76.923076923076934</v>
      </c>
      <c r="P11" s="59" t="s">
        <v>97</v>
      </c>
      <c r="S11" s="115" t="s">
        <v>32</v>
      </c>
      <c r="T11" s="116">
        <v>821</v>
      </c>
      <c r="U11" s="116">
        <v>813</v>
      </c>
      <c r="V11" s="116">
        <v>798</v>
      </c>
      <c r="W11" s="116">
        <v>761</v>
      </c>
      <c r="X11" s="116">
        <v>720</v>
      </c>
      <c r="Y11" s="116">
        <v>920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10.14'!AC108</f>
        <v>20.867430441898527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38.083228247162673</v>
      </c>
      <c r="P12" s="59" t="s">
        <v>97</v>
      </c>
      <c r="S12" s="115" t="s">
        <v>33</v>
      </c>
      <c r="T12" s="116">
        <v>313</v>
      </c>
      <c r="U12" s="116">
        <v>306</v>
      </c>
      <c r="V12" s="116">
        <v>317</v>
      </c>
      <c r="W12" s="116">
        <v>332</v>
      </c>
      <c r="X12" s="116">
        <v>246</v>
      </c>
      <c r="Y12" s="116">
        <v>302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10.14'!AC109</f>
        <v>14.075286415711949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10.14'!AA118</f>
        <v>43.6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10.14'!AC110</f>
        <v>15.548281505728315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16.771752837326609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10.14'!AC111</f>
        <v>24.877250409165303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83.228247162673398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229</v>
      </c>
      <c r="Z15" s="115"/>
      <c r="AA15" s="117">
        <f t="shared" ref="AA15:AA34" si="2">IF(Y15="np",0,Y15/$Y$34)</f>
        <v>0.18739770867430441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9</v>
      </c>
      <c r="Z16" s="115"/>
      <c r="AA16" s="117">
        <f t="shared" si="2"/>
        <v>7.3649754500818331E-3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22</v>
      </c>
      <c r="Z17" s="115"/>
      <c r="AA17" s="117">
        <f t="shared" si="2"/>
        <v>1.8003273322422259E-2</v>
      </c>
      <c r="AB17" s="115"/>
      <c r="AC17" s="115"/>
      <c r="AD17" s="115"/>
      <c r="AE17" s="115"/>
      <c r="AF17" s="115"/>
    </row>
    <row r="18" spans="1:32" x14ac:dyDescent="0.25">
      <c r="A18" s="85" t="str">
        <f>'Table 10.14'!$S$1&amp;" ("&amp;'Table 10.14'!$T$2&amp;" to "&amp;'Table 10.14'!$Y$2&amp;")"</f>
        <v>Cleve (2011-12 to 2016-17)</v>
      </c>
      <c r="B18" s="85"/>
      <c r="C18" s="85"/>
      <c r="D18" s="85"/>
      <c r="E18" s="85"/>
      <c r="F18" s="85"/>
      <c r="G18" s="85" t="str">
        <f>'Table 10.14'!$S$1&amp;" ("&amp;'Table 10.14'!$T$2&amp;" to "&amp;'Table 10.14'!$Y$2&amp;")"</f>
        <v>Cleve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14</v>
      </c>
      <c r="Z18" s="115"/>
      <c r="AA18" s="117">
        <f t="shared" si="2"/>
        <v>1.1456628477905073E-2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28</v>
      </c>
      <c r="Z19" s="115"/>
      <c r="AA19" s="117">
        <f t="shared" si="2"/>
        <v>2.2913256955810146E-2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16</v>
      </c>
      <c r="Z20" s="115"/>
      <c r="AA20" s="117">
        <f t="shared" si="2"/>
        <v>1.3093289689034371E-2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101</v>
      </c>
      <c r="Z21" s="115"/>
      <c r="AA21" s="117">
        <f t="shared" si="2"/>
        <v>8.2651391162029464E-2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49</v>
      </c>
      <c r="Z22" s="115"/>
      <c r="AA22" s="117">
        <f t="shared" si="2"/>
        <v>4.0098199672667756E-2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74</v>
      </c>
      <c r="Z23" s="115"/>
      <c r="AA23" s="117">
        <f t="shared" si="2"/>
        <v>6.0556464811783964E-2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7</v>
      </c>
      <c r="Z24" s="115"/>
      <c r="AA24" s="117">
        <f t="shared" si="2"/>
        <v>5.7283142389525366E-3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21</v>
      </c>
      <c r="Z25" s="115"/>
      <c r="AA25" s="117">
        <f t="shared" si="2"/>
        <v>1.718494271685761E-2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6</v>
      </c>
      <c r="Z26" s="115"/>
      <c r="AA26" s="117">
        <f t="shared" si="2"/>
        <v>4.9099836333878887E-3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20</v>
      </c>
      <c r="Z27" s="115"/>
      <c r="AA27" s="117">
        <f t="shared" si="2"/>
        <v>1.6366612111292964E-2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36</v>
      </c>
      <c r="Z28" s="115"/>
      <c r="AA28" s="117">
        <f t="shared" si="2"/>
        <v>2.9459901800327332E-2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43</v>
      </c>
      <c r="Z29" s="115"/>
      <c r="AA29" s="117">
        <f t="shared" si="2"/>
        <v>3.5188216039279872E-2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99</v>
      </c>
      <c r="Z30" s="115"/>
      <c r="AA30" s="117">
        <f t="shared" si="2"/>
        <v>8.1014729950900158E-2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10.14'!Y2&amp;")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95</v>
      </c>
      <c r="Z31" s="115"/>
      <c r="AA31" s="117">
        <f t="shared" si="2"/>
        <v>7.7741407528641573E-2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4</v>
      </c>
      <c r="Z32" s="115"/>
      <c r="AA32" s="117">
        <f t="shared" si="2"/>
        <v>3.2733224222585926E-3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53</v>
      </c>
      <c r="Z33" s="115"/>
      <c r="AA33" s="117">
        <f t="shared" si="2"/>
        <v>4.3371522094926347E-2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1222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645</v>
      </c>
      <c r="U37" s="115">
        <v>655</v>
      </c>
      <c r="V37" s="115">
        <v>688</v>
      </c>
      <c r="W37" s="115">
        <v>689</v>
      </c>
      <c r="X37" s="115">
        <v>600</v>
      </c>
      <c r="Y37" s="115">
        <v>660</v>
      </c>
      <c r="Z37" s="115"/>
      <c r="AA37" s="115" t="str">
        <f>TEXT(Y37,"###,###")</f>
        <v>660</v>
      </c>
      <c r="AB37" s="115"/>
      <c r="AC37" s="115">
        <f>Y37/X37-1</f>
        <v>0.10000000000000009</v>
      </c>
      <c r="AD37" s="115"/>
      <c r="AE37" s="115">
        <f>Y37/T37-1</f>
        <v>2.3255813953488413E-2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122</v>
      </c>
      <c r="U38" s="115">
        <v>109</v>
      </c>
      <c r="V38" s="115">
        <v>98</v>
      </c>
      <c r="W38" s="115">
        <v>87</v>
      </c>
      <c r="X38" s="115">
        <v>89</v>
      </c>
      <c r="Y38" s="115">
        <v>133</v>
      </c>
      <c r="Z38" s="115"/>
      <c r="AA38" s="115" t="str">
        <f>TEXT(Y38,"###,###")</f>
        <v>133</v>
      </c>
      <c r="AB38" s="115"/>
      <c r="AC38" s="115">
        <f>Y38/X38-1</f>
        <v>0.49438202247191021</v>
      </c>
      <c r="AD38" s="115"/>
      <c r="AE38" s="115">
        <f>Y38/T38-1</f>
        <v>9.0163934426229497E-2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767</v>
      </c>
      <c r="U40" s="115">
        <v>764</v>
      </c>
      <c r="V40" s="115">
        <v>786</v>
      </c>
      <c r="W40" s="115">
        <v>776</v>
      </c>
      <c r="X40" s="115">
        <v>689</v>
      </c>
      <c r="Y40" s="115">
        <v>793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83.228247162673398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16.771752837326609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2</v>
      </c>
      <c r="Y44" s="116">
        <v>6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27</v>
      </c>
      <c r="Y45" s="116">
        <v>32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18</v>
      </c>
      <c r="Y46" s="116">
        <v>33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34</v>
      </c>
      <c r="Y47" s="116">
        <v>43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73</v>
      </c>
      <c r="Y48" s="116">
        <v>74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10.14'!S1&amp;" ("&amp;'Table 10.14'!Y2&amp;") *"</f>
        <v>Number of jobs by age and sex of job holders in Cleve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48</v>
      </c>
      <c r="Y49" s="116">
        <v>49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45</v>
      </c>
      <c r="Y50" s="116">
        <v>65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28</v>
      </c>
      <c r="Y51" s="116">
        <v>29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39</v>
      </c>
      <c r="Y52" s="116">
        <v>46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30</v>
      </c>
      <c r="Y53" s="116">
        <v>64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45</v>
      </c>
      <c r="Y54" s="116">
        <v>74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60</v>
      </c>
      <c r="Y55" s="116">
        <v>54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22</v>
      </c>
      <c r="Y56" s="116">
        <v>25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9</v>
      </c>
      <c r="Y57" s="116">
        <v>14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0</v>
      </c>
      <c r="Y58" s="116">
        <v>6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0</v>
      </c>
      <c r="Y59" s="116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484</v>
      </c>
      <c r="Y61" s="116">
        <v>613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0</v>
      </c>
      <c r="Y63" s="116">
        <v>4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10.14'!S1&amp;" ("&amp;'Table 10.14'!Y2&amp;") *"</f>
        <v>Number of employed persons per occupation of main job by sex in Cleve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28</v>
      </c>
      <c r="Y64" s="116">
        <v>22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27</v>
      </c>
      <c r="Y65" s="116">
        <v>58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43</v>
      </c>
      <c r="Y66" s="116">
        <v>61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47</v>
      </c>
      <c r="Y67" s="116">
        <v>61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29</v>
      </c>
      <c r="Y68" s="116">
        <v>44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32</v>
      </c>
      <c r="Y69" s="116">
        <v>41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61</v>
      </c>
      <c r="Y70" s="116">
        <v>67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53</v>
      </c>
      <c r="Y71" s="116">
        <v>62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35</v>
      </c>
      <c r="Y72" s="116">
        <v>65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48</v>
      </c>
      <c r="Y73" s="116">
        <v>46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35</v>
      </c>
      <c r="Y74" s="116">
        <v>34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20</v>
      </c>
      <c r="Y75" s="116">
        <v>25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8</v>
      </c>
      <c r="Y76" s="116">
        <v>12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0</v>
      </c>
      <c r="Y77" s="116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7</v>
      </c>
      <c r="Y78" s="116">
        <v>4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0</v>
      </c>
      <c r="Y79" s="116">
        <v>3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477</v>
      </c>
      <c r="Y80" s="116">
        <v>609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10.14'!S1</f>
        <v>Cleve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31</v>
      </c>
      <c r="Y83" s="116">
        <v>39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11</v>
      </c>
      <c r="Y84" s="116">
        <v>14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10.14'!AA4</f>
        <v>1,222</v>
      </c>
      <c r="D85" s="99">
        <f>'Table 10.14'!AC4</f>
        <v>0.27424400417101147</v>
      </c>
      <c r="E85" s="100">
        <f>'Table 10.14'!AC4</f>
        <v>0.27424400417101147</v>
      </c>
      <c r="F85" s="99">
        <f>'Table 10.14'!AE4</f>
        <v>8.4294587400177479E-2</v>
      </c>
      <c r="G85" s="100">
        <f>'Table 10.14'!AE4</f>
        <v>8.4294587400177479E-2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60</v>
      </c>
      <c r="Y85" s="116">
        <v>59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10.14'!AA5</f>
        <v>613</v>
      </c>
      <c r="D86" s="99">
        <f>'Table 10.14'!AC5</f>
        <v>0.25872689938398352</v>
      </c>
      <c r="E86" s="100">
        <f>'Table 10.14'!AC5</f>
        <v>0.25872689938398352</v>
      </c>
      <c r="F86" s="99">
        <f>'Table 10.14'!AE5</f>
        <v>3.1986531986532007E-2</v>
      </c>
      <c r="G86" s="100">
        <f>'Table 10.14'!AE5</f>
        <v>3.1986531986532007E-2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0</v>
      </c>
      <c r="Y86" s="116">
        <v>5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10.14'!AA6</f>
        <v>609</v>
      </c>
      <c r="D87" s="99">
        <f>'Table 10.14'!AC6</f>
        <v>0.28481012658227844</v>
      </c>
      <c r="E87" s="100">
        <f>'Table 10.14'!AC6</f>
        <v>0.28481012658227844</v>
      </c>
      <c r="F87" s="99">
        <f>'Table 10.14'!AE6</f>
        <v>0.14473684210526305</v>
      </c>
      <c r="G87" s="100">
        <f>'Table 10.14'!AE6</f>
        <v>0.14473684210526305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15</v>
      </c>
      <c r="Y87" s="116">
        <v>11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10.14'!AA7</f>
        <v>793</v>
      </c>
      <c r="D88" s="99">
        <f>'Table 10.14'!AC7</f>
        <v>0.15935672514619892</v>
      </c>
      <c r="E88" s="100">
        <f>'Table 10.14'!AC7</f>
        <v>0.15935672514619892</v>
      </c>
      <c r="F88" s="99">
        <f>'Table 10.14'!AE7</f>
        <v>2.3225806451612874E-2</v>
      </c>
      <c r="G88" s="100">
        <f>'Table 10.14'!AE7</f>
        <v>2.3225806451612874E-2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11</v>
      </c>
      <c r="Y88" s="116">
        <v>13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10.14'!AA37</f>
        <v>660</v>
      </c>
      <c r="D89" s="99">
        <f>'Table 10.14'!AC37</f>
        <v>0.10000000000000009</v>
      </c>
      <c r="E89" s="100">
        <f>'Table 10.14'!AC37</f>
        <v>0.10000000000000009</v>
      </c>
      <c r="F89" s="99">
        <f>'Table 10.14'!AE37</f>
        <v>2.3255813953488413E-2</v>
      </c>
      <c r="G89" s="100">
        <f>'Table 10.14'!AE37</f>
        <v>2.3255813953488413E-2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29</v>
      </c>
      <c r="Y89" s="116">
        <v>43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10.14'!AA38</f>
        <v>133</v>
      </c>
      <c r="D90" s="99">
        <f>'Table 10.14'!AC38</f>
        <v>0.49438202247191021</v>
      </c>
      <c r="E90" s="100">
        <f>'Table 10.14'!AC38</f>
        <v>0.49438202247191021</v>
      </c>
      <c r="F90" s="99">
        <f>'Table 10.14'!AE38</f>
        <v>9.0163934426229497E-2</v>
      </c>
      <c r="G90" s="100">
        <f>'Table 10.14'!AE38</f>
        <v>9.0163934426229497E-2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54</v>
      </c>
      <c r="Y90" s="116">
        <v>66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10.14'!AA114</f>
        <v>49</v>
      </c>
      <c r="D91" s="99">
        <f>'Table 10.14'!AC114</f>
        <v>0.75</v>
      </c>
      <c r="E91" s="100">
        <f>'Table 10.14'!AC114</f>
        <v>0.75</v>
      </c>
      <c r="F91" s="99">
        <f>'Table 10.14'!AE114</f>
        <v>0</v>
      </c>
      <c r="G91" s="100">
        <f>'Table 10.14'!AE114</f>
        <v>0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354</v>
      </c>
      <c r="Y91" s="116">
        <v>411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10.14'!AA115</f>
        <v>84</v>
      </c>
      <c r="D92" s="99">
        <f>'Table 10.14'!AC115</f>
        <v>0.44827586206896552</v>
      </c>
      <c r="E92" s="100">
        <f>'Table 10.14'!AC115</f>
        <v>0.44827586206896552</v>
      </c>
      <c r="F92" s="99">
        <f>'Table 10.14'!AE115</f>
        <v>0.16666666666666674</v>
      </c>
      <c r="G92" s="100">
        <f>'Table 10.14'!AE115</f>
        <v>0.16666666666666674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10.14'!AA8</f>
        <v>$28,334</v>
      </c>
      <c r="D93" s="99">
        <f>'Table 10.14'!AC8</f>
        <v>-0.13999666120318099</v>
      </c>
      <c r="E93" s="100">
        <f>'Table 10.14'!AC8</f>
        <v>-0.13999666120318099</v>
      </c>
      <c r="F93" s="99">
        <f>'Table 10.14'!AE8</f>
        <v>8.2743944642833522E-3</v>
      </c>
      <c r="G93" s="100">
        <f>'Table 10.14'!AE8</f>
        <v>8.2743944642833522E-3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16</v>
      </c>
      <c r="Y93" s="116">
        <v>22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10.14'!AA9</f>
        <v>$43.3 mil</v>
      </c>
      <c r="D94" s="99">
        <f>'Table 10.14'!AC9</f>
        <v>0.31214664313094853</v>
      </c>
      <c r="E94" s="100">
        <f>'Table 10.14'!AC9</f>
        <v>0.31214664313094853</v>
      </c>
      <c r="F94" s="99">
        <f>'Table 10.14'!AE9</f>
        <v>0.15559195482286414</v>
      </c>
      <c r="G94" s="100">
        <f>'Table 10.14'!AE9</f>
        <v>0.15559195482286414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56</v>
      </c>
      <c r="Y94" s="116">
        <v>70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9</v>
      </c>
      <c r="Y95" s="116">
        <v>13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53</v>
      </c>
      <c r="Y96" s="116">
        <v>62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34</v>
      </c>
      <c r="Y97" s="116">
        <v>39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32</v>
      </c>
      <c r="Y98" s="116">
        <v>31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0</v>
      </c>
      <c r="Y99" s="116">
        <v>4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32</v>
      </c>
      <c r="Y100" s="116">
        <v>45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333</v>
      </c>
      <c r="Y101" s="116">
        <v>382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574</v>
      </c>
      <c r="Y104" s="115">
        <v>699</v>
      </c>
      <c r="Z104" s="115"/>
      <c r="AA104" s="115" t="str">
        <f>TEXT(Y104,"###,###")</f>
        <v>699</v>
      </c>
      <c r="AB104" s="115"/>
      <c r="AC104" s="115">
        <f>Y104/($Y$4)*100</f>
        <v>57.201309328968911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170</v>
      </c>
      <c r="Y105" s="115">
        <v>222</v>
      </c>
      <c r="Z105" s="115"/>
      <c r="AA105" s="115" t="str">
        <f>TEXT(Y105,"###,###")</f>
        <v>222</v>
      </c>
      <c r="AB105" s="115"/>
      <c r="AC105" s="115">
        <f>Y105/($Y$4)*100</f>
        <v>18.166939443535188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744</v>
      </c>
      <c r="Y106" s="115">
        <v>921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184</v>
      </c>
      <c r="Y108" s="115">
        <v>255</v>
      </c>
      <c r="Z108" s="115"/>
      <c r="AA108" s="115" t="str">
        <f>TEXT(Y108,"###,###")</f>
        <v>255</v>
      </c>
      <c r="AB108" s="115"/>
      <c r="AC108" s="115">
        <f>Y108/($Y$4)*100</f>
        <v>20.867430441898527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153</v>
      </c>
      <c r="Y109" s="115">
        <v>172</v>
      </c>
      <c r="Z109" s="115"/>
      <c r="AA109" s="115" t="str">
        <f>TEXT(Y109,"###,###")</f>
        <v>172</v>
      </c>
      <c r="AB109" s="115"/>
      <c r="AC109" s="115">
        <f t="shared" ref="AC109:AC111" si="3">Y109/($Y$4)*100</f>
        <v>14.075286415711949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158</v>
      </c>
      <c r="Y110" s="115">
        <v>190</v>
      </c>
      <c r="Z110" s="115"/>
      <c r="AA110" s="115" t="str">
        <f>TEXT(Y110,"###,###")</f>
        <v>190</v>
      </c>
      <c r="AB110" s="115"/>
      <c r="AC110" s="115">
        <f t="shared" si="3"/>
        <v>15.548281505728315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246</v>
      </c>
      <c r="Y111" s="115">
        <v>304</v>
      </c>
      <c r="Z111" s="115"/>
      <c r="AA111" s="115" t="str">
        <f>TEXT(Y111,"###,###")</f>
        <v>304</v>
      </c>
      <c r="AB111" s="115"/>
      <c r="AC111" s="115">
        <f t="shared" si="3"/>
        <v>24.877250409165303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960</v>
      </c>
      <c r="Y112" s="115">
        <v>1222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49</v>
      </c>
      <c r="U114" s="115">
        <v>44</v>
      </c>
      <c r="V114" s="115">
        <v>38</v>
      </c>
      <c r="W114" s="115">
        <v>36</v>
      </c>
      <c r="X114" s="115">
        <v>28</v>
      </c>
      <c r="Y114" s="115">
        <v>49</v>
      </c>
      <c r="Z114" s="115"/>
      <c r="AA114" s="115" t="str">
        <f>TEXT(Y114,"###,###")</f>
        <v>49</v>
      </c>
      <c r="AB114" s="115"/>
      <c r="AC114" s="115">
        <f>Y114/X114-1</f>
        <v>0.75</v>
      </c>
      <c r="AD114" s="115"/>
      <c r="AE114" s="115">
        <f>Y114/T114-1</f>
        <v>0</v>
      </c>
      <c r="AF114" s="115"/>
    </row>
    <row r="115" spans="19:32" x14ac:dyDescent="0.25">
      <c r="S115" s="115" t="s">
        <v>104</v>
      </c>
      <c r="T115" s="115">
        <v>72</v>
      </c>
      <c r="U115" s="115">
        <v>64</v>
      </c>
      <c r="V115" s="115">
        <v>65</v>
      </c>
      <c r="W115" s="115">
        <v>46</v>
      </c>
      <c r="X115" s="115">
        <v>58</v>
      </c>
      <c r="Y115" s="115">
        <v>84</v>
      </c>
      <c r="Z115" s="115"/>
      <c r="AA115" s="115" t="str">
        <f>TEXT(Y115,"###,###")</f>
        <v>84</v>
      </c>
      <c r="AB115" s="115"/>
      <c r="AC115" s="115">
        <f>Y115/X115-1</f>
        <v>0.44827586206896552</v>
      </c>
      <c r="AD115" s="115"/>
      <c r="AE115" s="115">
        <f>Y115/T115-1</f>
        <v>0.16666666666666674</v>
      </c>
      <c r="AF115" s="115"/>
    </row>
    <row r="116" spans="19:32" x14ac:dyDescent="0.25">
      <c r="S116" s="115" t="s">
        <v>56</v>
      </c>
      <c r="T116" s="115">
        <v>121</v>
      </c>
      <c r="U116" s="115">
        <v>108</v>
      </c>
      <c r="V116" s="115">
        <v>103</v>
      </c>
      <c r="W116" s="115">
        <v>82</v>
      </c>
      <c r="X116" s="115">
        <v>86</v>
      </c>
      <c r="Y116" s="115">
        <v>133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44.7</v>
      </c>
      <c r="V118" s="115">
        <v>42.67</v>
      </c>
      <c r="W118" s="115">
        <v>47.9</v>
      </c>
      <c r="X118" s="115">
        <v>45.22</v>
      </c>
      <c r="Y118" s="115">
        <v>43.63</v>
      </c>
      <c r="Z118" s="115"/>
      <c r="AA118" s="115" t="str">
        <f>TEXT(Y118,"##.0")</f>
        <v>43.6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458</v>
      </c>
      <c r="V120" s="115">
        <v>470</v>
      </c>
      <c r="W120" s="115">
        <v>445</v>
      </c>
      <c r="X120" s="115">
        <v>444</v>
      </c>
      <c r="Y120" s="115">
        <v>491</v>
      </c>
      <c r="Z120" s="115"/>
      <c r="AA120" s="115" t="str">
        <f>TEXT(Y120,"###,###")</f>
        <v>491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203</v>
      </c>
      <c r="V121" s="115">
        <v>202</v>
      </c>
      <c r="W121" s="115">
        <v>221</v>
      </c>
      <c r="X121" s="115">
        <v>156</v>
      </c>
      <c r="Y121" s="115">
        <v>183</v>
      </c>
      <c r="Z121" s="115"/>
      <c r="AA121" s="115" t="str">
        <f t="shared" ref="AA121:AA128" si="4">TEXT(Y121,"###,###")</f>
        <v>183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104</v>
      </c>
      <c r="V122" s="115">
        <v>112</v>
      </c>
      <c r="W122" s="115">
        <v>108</v>
      </c>
      <c r="X122" s="115">
        <v>84</v>
      </c>
      <c r="Y122" s="115">
        <v>119</v>
      </c>
      <c r="Z122" s="115"/>
      <c r="AA122" s="115" t="str">
        <f t="shared" si="4"/>
        <v>119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562</v>
      </c>
      <c r="V124" s="115">
        <v>582</v>
      </c>
      <c r="W124" s="115">
        <v>553</v>
      </c>
      <c r="X124" s="115">
        <v>528</v>
      </c>
      <c r="Y124" s="115">
        <v>610</v>
      </c>
      <c r="Z124" s="115"/>
      <c r="AA124" s="115" t="str">
        <f t="shared" si="4"/>
        <v>610</v>
      </c>
      <c r="AB124" s="115"/>
      <c r="AC124" s="115">
        <f>Y124/$Y$7*100</f>
        <v>76.923076923076934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307</v>
      </c>
      <c r="V125" s="115">
        <v>314</v>
      </c>
      <c r="W125" s="115">
        <v>329</v>
      </c>
      <c r="X125" s="115">
        <v>240</v>
      </c>
      <c r="Y125" s="115">
        <v>302</v>
      </c>
      <c r="Z125" s="115"/>
      <c r="AA125" s="115" t="str">
        <f t="shared" si="4"/>
        <v>302</v>
      </c>
      <c r="AB125" s="115"/>
      <c r="AC125" s="115">
        <f>Y125/$Y$7*100</f>
        <v>38.083228247162673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405</v>
      </c>
      <c r="V127" s="115">
        <v>420</v>
      </c>
      <c r="W127" s="115">
        <v>420</v>
      </c>
      <c r="X127" s="115">
        <v>357</v>
      </c>
      <c r="Y127" s="115">
        <v>411</v>
      </c>
      <c r="Z127" s="115"/>
      <c r="AA127" s="115" t="str">
        <f t="shared" si="4"/>
        <v>411</v>
      </c>
      <c r="AB127" s="115"/>
      <c r="AC127" s="115">
        <f>Y127/$Y$7*100</f>
        <v>51.828499369482969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359</v>
      </c>
      <c r="V128" s="115">
        <v>368</v>
      </c>
      <c r="W128" s="115">
        <v>357</v>
      </c>
      <c r="X128" s="115">
        <v>333</v>
      </c>
      <c r="Y128" s="115">
        <v>382</v>
      </c>
      <c r="Z128" s="115"/>
      <c r="AA128" s="115" t="str">
        <f t="shared" si="4"/>
        <v>382</v>
      </c>
      <c r="AB128" s="115"/>
      <c r="AC128" s="115">
        <f>Y128/$Y$7*100</f>
        <v>48.171500630517023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21556207-7219-43DE-A6F9-F4BDF12801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1ABB1174-01F0-4BB3-91ED-B75B22A2CB8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D4217D68-1E4A-4DE5-BDC0-740C5A6DB5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08EC5FE4-9C15-4DD7-A02B-0DD55D8D8A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Coober Pedy</v>
      </c>
      <c r="T1" s="115"/>
      <c r="U1" s="115"/>
      <c r="V1" s="115"/>
      <c r="W1" s="115"/>
      <c r="X1" s="115"/>
      <c r="Y1" s="115" t="str">
        <f>Y3</f>
        <v>10.15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127</v>
      </c>
      <c r="V3" s="115"/>
      <c r="W3" s="115"/>
      <c r="X3" s="115"/>
      <c r="Y3" s="115" t="s">
        <v>220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10.15'!$Y$3&amp;" "&amp;'Table 10.15'!$U$3&amp;", "&amp;'State data for spotlight'!$C$3&amp;", "&amp;'Table 10.15'!$Y$2</f>
        <v>Table 10.15 Coober Pedy,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773</v>
      </c>
      <c r="U4" s="116">
        <v>744</v>
      </c>
      <c r="V4" s="116">
        <v>738</v>
      </c>
      <c r="W4" s="116">
        <v>742</v>
      </c>
      <c r="X4" s="116">
        <v>623</v>
      </c>
      <c r="Y4" s="116">
        <v>836</v>
      </c>
      <c r="Z4" s="115"/>
      <c r="AA4" s="115" t="str">
        <f>TEXT(Y4,"###,###")</f>
        <v>836</v>
      </c>
      <c r="AB4" s="115"/>
      <c r="AC4" s="115">
        <f t="shared" ref="AC4:AC9" si="0">Y4/X4-1</f>
        <v>0.3418940609951846</v>
      </c>
      <c r="AD4" s="115"/>
      <c r="AE4" s="115">
        <f>Y4/T4-1</f>
        <v>8.1500646830530377E-2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386</v>
      </c>
      <c r="U5" s="116">
        <v>369</v>
      </c>
      <c r="V5" s="116">
        <v>347</v>
      </c>
      <c r="W5" s="116">
        <v>343</v>
      </c>
      <c r="X5" s="116">
        <v>297</v>
      </c>
      <c r="Y5" s="116">
        <v>406</v>
      </c>
      <c r="Z5" s="115"/>
      <c r="AA5" s="115" t="str">
        <f>TEXT(Y5,"###,###")</f>
        <v>406</v>
      </c>
      <c r="AB5" s="115"/>
      <c r="AC5" s="115">
        <f t="shared" si="0"/>
        <v>0.367003367003367</v>
      </c>
      <c r="AD5" s="115"/>
      <c r="AE5" s="115">
        <f t="shared" ref="AE5:AE9" si="1">Y5/T5-1</f>
        <v>5.1813471502590636E-2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392</v>
      </c>
      <c r="U6" s="116">
        <v>374</v>
      </c>
      <c r="V6" s="116">
        <v>384</v>
      </c>
      <c r="W6" s="116">
        <v>401</v>
      </c>
      <c r="X6" s="116">
        <v>331</v>
      </c>
      <c r="Y6" s="116">
        <v>430</v>
      </c>
      <c r="Z6" s="115"/>
      <c r="AA6" s="115" t="str">
        <f>TEXT(Y6,"###,###")</f>
        <v>430</v>
      </c>
      <c r="AB6" s="115"/>
      <c r="AC6" s="115">
        <f t="shared" si="0"/>
        <v>0.29909365558912393</v>
      </c>
      <c r="AD6" s="115"/>
      <c r="AE6" s="115">
        <f t="shared" si="1"/>
        <v>9.6938775510204023E-2</v>
      </c>
      <c r="AF6" s="115"/>
    </row>
    <row r="7" spans="1:32" ht="16.5" customHeight="1" thickBot="1" x14ac:dyDescent="0.3">
      <c r="A7" s="46" t="str">
        <f>"QUICK STATS for "&amp;'Table 10.15'!Y2&amp;"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548</v>
      </c>
      <c r="U7" s="116">
        <v>555</v>
      </c>
      <c r="V7" s="116">
        <v>550</v>
      </c>
      <c r="W7" s="116">
        <v>533</v>
      </c>
      <c r="X7" s="116">
        <v>483</v>
      </c>
      <c r="Y7" s="116">
        <v>590</v>
      </c>
      <c r="Z7" s="115"/>
      <c r="AA7" s="115" t="str">
        <f>TEXT(Y7,"###,###")</f>
        <v>590</v>
      </c>
      <c r="AB7" s="115"/>
      <c r="AC7" s="115">
        <f t="shared" si="0"/>
        <v>0.22153209109730843</v>
      </c>
      <c r="AD7" s="115"/>
      <c r="AE7" s="115">
        <f t="shared" si="1"/>
        <v>7.6642335766423431E-2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836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10.15'!AA7</f>
        <v>590</v>
      </c>
      <c r="P8" s="51"/>
      <c r="S8" s="115" t="s">
        <v>96</v>
      </c>
      <c r="T8" s="115">
        <v>35803.94</v>
      </c>
      <c r="U8" s="115">
        <v>36017.919999999998</v>
      </c>
      <c r="V8" s="115">
        <v>33391</v>
      </c>
      <c r="W8" s="115">
        <v>33271.769999999997</v>
      </c>
      <c r="X8" s="115">
        <v>34417.25</v>
      </c>
      <c r="Y8" s="115">
        <v>36980</v>
      </c>
      <c r="Z8" s="115"/>
      <c r="AA8" s="115" t="str">
        <f>TEXT(Y8,"$###,###")</f>
        <v>$36,980</v>
      </c>
      <c r="AB8" s="115"/>
      <c r="AC8" s="115">
        <f t="shared" si="0"/>
        <v>7.4461207679288766E-2</v>
      </c>
      <c r="AD8" s="115"/>
      <c r="AE8" s="115">
        <f t="shared" si="1"/>
        <v>3.2847222959260902E-2</v>
      </c>
      <c r="AF8" s="115"/>
    </row>
    <row r="9" spans="1:32" x14ac:dyDescent="0.25">
      <c r="A9" s="55" t="s">
        <v>17</v>
      </c>
      <c r="B9" s="56"/>
      <c r="C9" s="57"/>
      <c r="D9" s="58">
        <f>'Table 10.15'!AC104</f>
        <v>56.937799043062199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50.338983050847453</v>
      </c>
      <c r="P9" s="59" t="s">
        <v>97</v>
      </c>
      <c r="S9" s="115" t="s">
        <v>9</v>
      </c>
      <c r="T9" s="115">
        <v>24243876</v>
      </c>
      <c r="U9" s="115">
        <v>25405682</v>
      </c>
      <c r="V9" s="115">
        <v>24207643</v>
      </c>
      <c r="W9" s="115">
        <v>23936738</v>
      </c>
      <c r="X9" s="115">
        <v>22269217</v>
      </c>
      <c r="Y9" s="115">
        <v>26083605</v>
      </c>
      <c r="Z9" s="115"/>
      <c r="AA9" s="115" t="str">
        <f>TEXT(Y9/1000000,"$#,###.0")&amp;" mil"</f>
        <v>$26.1 mil</v>
      </c>
      <c r="AB9" s="115"/>
      <c r="AC9" s="115">
        <f t="shared" si="0"/>
        <v>0.17128523198637824</v>
      </c>
      <c r="AD9" s="115"/>
      <c r="AE9" s="115">
        <f t="shared" si="1"/>
        <v>7.588427692007671E-2</v>
      </c>
      <c r="AF9" s="115"/>
    </row>
    <row r="10" spans="1:32" x14ac:dyDescent="0.25">
      <c r="A10" s="55" t="s">
        <v>20</v>
      </c>
      <c r="B10" s="56"/>
      <c r="C10" s="57"/>
      <c r="D10" s="58">
        <f>'Table 10.15'!AC105</f>
        <v>32.177033492822964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49.66101694915254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88.135593220338976</v>
      </c>
      <c r="P11" s="59" t="s">
        <v>97</v>
      </c>
      <c r="S11" s="115" t="s">
        <v>32</v>
      </c>
      <c r="T11" s="116">
        <v>671</v>
      </c>
      <c r="U11" s="116">
        <v>641</v>
      </c>
      <c r="V11" s="116">
        <v>633</v>
      </c>
      <c r="W11" s="116">
        <v>652</v>
      </c>
      <c r="X11" s="116">
        <v>543</v>
      </c>
      <c r="Y11" s="116">
        <v>725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10.15'!AC108</f>
        <v>16.028708133971293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18.8135593220339</v>
      </c>
      <c r="P12" s="59" t="s">
        <v>97</v>
      </c>
      <c r="S12" s="115" t="s">
        <v>33</v>
      </c>
      <c r="T12" s="116">
        <v>103</v>
      </c>
      <c r="U12" s="116">
        <v>104</v>
      </c>
      <c r="V12" s="116">
        <v>105</v>
      </c>
      <c r="W12" s="116">
        <v>96</v>
      </c>
      <c r="X12" s="116">
        <v>83</v>
      </c>
      <c r="Y12" s="116">
        <v>111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10.15'!AC109</f>
        <v>11.602870813397129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10.15'!AA118</f>
        <v>42.1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10.15'!AC110</f>
        <v>36.483253588516746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19.322033898305087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10.15'!AC111</f>
        <v>25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80.677966101694921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9</v>
      </c>
      <c r="Z15" s="115"/>
      <c r="AA15" s="117">
        <f t="shared" ref="AA15:AA34" si="2">IF(Y15="np",0,Y15/$Y$34)</f>
        <v>1.076555023923445E-2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19</v>
      </c>
      <c r="Z16" s="115"/>
      <c r="AA16" s="117">
        <f t="shared" si="2"/>
        <v>2.2727272727272728E-2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7</v>
      </c>
      <c r="Z17" s="115"/>
      <c r="AA17" s="117">
        <f t="shared" si="2"/>
        <v>8.3732057416267946E-3</v>
      </c>
      <c r="AB17" s="115"/>
      <c r="AC17" s="115"/>
      <c r="AD17" s="115"/>
      <c r="AE17" s="115"/>
      <c r="AF17" s="115"/>
    </row>
    <row r="18" spans="1:32" x14ac:dyDescent="0.25">
      <c r="A18" s="85" t="str">
        <f>'Table 10.15'!$S$1&amp;" ("&amp;'Table 10.15'!$T$2&amp;" to "&amp;'Table 10.15'!$Y$2&amp;")"</f>
        <v>Coober Pedy (2011-12 to 2016-17)</v>
      </c>
      <c r="B18" s="85"/>
      <c r="C18" s="85"/>
      <c r="D18" s="85"/>
      <c r="E18" s="85"/>
      <c r="F18" s="85"/>
      <c r="G18" s="85" t="str">
        <f>'Table 10.15'!$S$1&amp;" ("&amp;'Table 10.15'!$T$2&amp;" to "&amp;'Table 10.15'!$Y$2&amp;")"</f>
        <v>Coober Pedy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4</v>
      </c>
      <c r="Z18" s="115"/>
      <c r="AA18" s="117">
        <f t="shared" si="2"/>
        <v>4.7846889952153108E-3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35</v>
      </c>
      <c r="Z19" s="115"/>
      <c r="AA19" s="117">
        <f t="shared" si="2"/>
        <v>4.1866028708133975E-2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18</v>
      </c>
      <c r="Z20" s="115"/>
      <c r="AA20" s="117">
        <f t="shared" si="2"/>
        <v>2.1531100478468901E-2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95</v>
      </c>
      <c r="Z21" s="115"/>
      <c r="AA21" s="117">
        <f t="shared" si="2"/>
        <v>0.11363636363636363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118</v>
      </c>
      <c r="Z22" s="115"/>
      <c r="AA22" s="117">
        <f t="shared" si="2"/>
        <v>0.14114832535885166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23</v>
      </c>
      <c r="Z23" s="115"/>
      <c r="AA23" s="117">
        <f t="shared" si="2"/>
        <v>2.751196172248804E-2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7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13</v>
      </c>
      <c r="Z25" s="115"/>
      <c r="AA25" s="117">
        <f t="shared" si="2"/>
        <v>1.555023923444976E-2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0</v>
      </c>
      <c r="Z26" s="115"/>
      <c r="AA26" s="117">
        <f t="shared" si="2"/>
        <v>0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21</v>
      </c>
      <c r="Z27" s="115"/>
      <c r="AA27" s="117">
        <f t="shared" si="2"/>
        <v>2.5119617224880382E-2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45</v>
      </c>
      <c r="Z28" s="115"/>
      <c r="AA28" s="117">
        <f t="shared" si="2"/>
        <v>5.3827751196172252E-2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95</v>
      </c>
      <c r="Z29" s="115"/>
      <c r="AA29" s="117">
        <f t="shared" si="2"/>
        <v>0.11363636363636363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58</v>
      </c>
      <c r="Z30" s="115"/>
      <c r="AA30" s="117">
        <f t="shared" si="2"/>
        <v>6.9377990430622011E-2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10.15'!Y2&amp;")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160</v>
      </c>
      <c r="Z31" s="115"/>
      <c r="AA31" s="117">
        <f t="shared" si="2"/>
        <v>0.19138755980861244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4</v>
      </c>
      <c r="Z32" s="115"/>
      <c r="AA32" s="117">
        <f t="shared" si="2"/>
        <v>4.7846889952153108E-3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18</v>
      </c>
      <c r="Z33" s="115"/>
      <c r="AA33" s="117">
        <f t="shared" si="2"/>
        <v>2.1531100478468901E-2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836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466</v>
      </c>
      <c r="U37" s="115">
        <v>487</v>
      </c>
      <c r="V37" s="115">
        <v>478</v>
      </c>
      <c r="W37" s="115">
        <v>453</v>
      </c>
      <c r="X37" s="115">
        <v>418</v>
      </c>
      <c r="Y37" s="115">
        <v>476</v>
      </c>
      <c r="Z37" s="115"/>
      <c r="AA37" s="115" t="str">
        <f>TEXT(Y37,"###,###")</f>
        <v>476</v>
      </c>
      <c r="AB37" s="115"/>
      <c r="AC37" s="115">
        <f>Y37/X37-1</f>
        <v>0.13875598086124397</v>
      </c>
      <c r="AD37" s="115"/>
      <c r="AE37" s="115">
        <f>Y37/T37-1</f>
        <v>2.1459227467811148E-2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79</v>
      </c>
      <c r="U38" s="115">
        <v>66</v>
      </c>
      <c r="V38" s="115">
        <v>73</v>
      </c>
      <c r="W38" s="115">
        <v>77</v>
      </c>
      <c r="X38" s="115">
        <v>67</v>
      </c>
      <c r="Y38" s="115">
        <v>114</v>
      </c>
      <c r="Z38" s="115"/>
      <c r="AA38" s="115" t="str">
        <f>TEXT(Y38,"###,###")</f>
        <v>114</v>
      </c>
      <c r="AB38" s="115"/>
      <c r="AC38" s="115">
        <f>Y38/X38-1</f>
        <v>0.70149253731343286</v>
      </c>
      <c r="AD38" s="115"/>
      <c r="AE38" s="115">
        <f>Y38/T38-1</f>
        <v>0.44303797468354422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545</v>
      </c>
      <c r="U40" s="115">
        <v>553</v>
      </c>
      <c r="V40" s="115">
        <v>551</v>
      </c>
      <c r="W40" s="115">
        <v>530</v>
      </c>
      <c r="X40" s="115">
        <v>485</v>
      </c>
      <c r="Y40" s="115">
        <v>590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80.677966101694921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19.322033898305087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0</v>
      </c>
      <c r="Y45" s="116">
        <v>9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10</v>
      </c>
      <c r="Y46" s="116">
        <v>22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11</v>
      </c>
      <c r="Y47" s="116">
        <v>24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40</v>
      </c>
      <c r="Y48" s="116">
        <v>53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10.15'!S1&amp;" ("&amp;'Table 10.15'!Y2&amp;") *"</f>
        <v>Number of jobs by age and sex of job holders in Coober Pedy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49</v>
      </c>
      <c r="Y49" s="116">
        <v>44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39</v>
      </c>
      <c r="Y50" s="116">
        <v>51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25</v>
      </c>
      <c r="Y51" s="116">
        <v>35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27</v>
      </c>
      <c r="Y52" s="116">
        <v>36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28</v>
      </c>
      <c r="Y53" s="116">
        <v>33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26</v>
      </c>
      <c r="Y54" s="116">
        <v>32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25</v>
      </c>
      <c r="Y55" s="116">
        <v>36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10</v>
      </c>
      <c r="Y56" s="116">
        <v>8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9</v>
      </c>
      <c r="Y57" s="116">
        <v>15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0</v>
      </c>
      <c r="Y58" s="116">
        <v>8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0</v>
      </c>
      <c r="Y59" s="116">
        <v>3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297</v>
      </c>
      <c r="Y61" s="116">
        <v>406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0</v>
      </c>
      <c r="Y63" s="116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10.15'!S1&amp;" ("&amp;'Table 10.15'!Y2&amp;") *"</f>
        <v>Number of employed persons per occupation of main job by sex in Coober Pedy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0</v>
      </c>
      <c r="Y64" s="116">
        <v>12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10</v>
      </c>
      <c r="Y65" s="116">
        <v>12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21</v>
      </c>
      <c r="Y66" s="116">
        <v>32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48</v>
      </c>
      <c r="Y67" s="116">
        <v>67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42</v>
      </c>
      <c r="Y68" s="116">
        <v>59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29</v>
      </c>
      <c r="Y69" s="116">
        <v>35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28</v>
      </c>
      <c r="Y70" s="116">
        <v>43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43</v>
      </c>
      <c r="Y71" s="116">
        <v>41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32</v>
      </c>
      <c r="Y72" s="116">
        <v>50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30</v>
      </c>
      <c r="Y73" s="116">
        <v>32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28</v>
      </c>
      <c r="Y74" s="116">
        <v>22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15</v>
      </c>
      <c r="Y75" s="116">
        <v>22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10</v>
      </c>
      <c r="Y76" s="116">
        <v>6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0</v>
      </c>
      <c r="Y77" s="116">
        <v>4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0</v>
      </c>
      <c r="Y78" s="116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0</v>
      </c>
      <c r="Y79" s="116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325</v>
      </c>
      <c r="Y80" s="116">
        <v>430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10.15'!S1</f>
        <v>Coober Pedy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17</v>
      </c>
      <c r="Y83" s="116">
        <v>25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23</v>
      </c>
      <c r="Y84" s="116">
        <v>21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10.15'!AA4</f>
        <v>836</v>
      </c>
      <c r="D85" s="99">
        <f>'Table 10.15'!AC4</f>
        <v>0.3418940609951846</v>
      </c>
      <c r="E85" s="100">
        <f>'Table 10.15'!AC4</f>
        <v>0.3418940609951846</v>
      </c>
      <c r="F85" s="99">
        <f>'Table 10.15'!AE4</f>
        <v>8.1500646830530377E-2</v>
      </c>
      <c r="G85" s="100">
        <f>'Table 10.15'!AE4</f>
        <v>8.1500646830530377E-2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33</v>
      </c>
      <c r="Y85" s="116">
        <v>32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10.15'!AA5</f>
        <v>406</v>
      </c>
      <c r="D86" s="99">
        <f>'Table 10.15'!AC5</f>
        <v>0.367003367003367</v>
      </c>
      <c r="E86" s="100">
        <f>'Table 10.15'!AC5</f>
        <v>0.367003367003367</v>
      </c>
      <c r="F86" s="99">
        <f>'Table 10.15'!AE5</f>
        <v>5.1813471502590636E-2</v>
      </c>
      <c r="G86" s="100">
        <f>'Table 10.15'!AE5</f>
        <v>5.1813471502590636E-2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24</v>
      </c>
      <c r="Y86" s="116">
        <v>29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10.15'!AA6</f>
        <v>430</v>
      </c>
      <c r="D87" s="99">
        <f>'Table 10.15'!AC6</f>
        <v>0.29909365558912393</v>
      </c>
      <c r="E87" s="100">
        <f>'Table 10.15'!AC6</f>
        <v>0.29909365558912393</v>
      </c>
      <c r="F87" s="99">
        <f>'Table 10.15'!AE6</f>
        <v>9.6938775510204023E-2</v>
      </c>
      <c r="G87" s="100">
        <f>'Table 10.15'!AE6</f>
        <v>9.6938775510204023E-2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6</v>
      </c>
      <c r="Y87" s="116">
        <v>10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10.15'!AA7</f>
        <v>590</v>
      </c>
      <c r="D88" s="99">
        <f>'Table 10.15'!AC7</f>
        <v>0.22153209109730843</v>
      </c>
      <c r="E88" s="100">
        <f>'Table 10.15'!AC7</f>
        <v>0.22153209109730843</v>
      </c>
      <c r="F88" s="99">
        <f>'Table 10.15'!AE7</f>
        <v>7.6642335766423431E-2</v>
      </c>
      <c r="G88" s="100">
        <f>'Table 10.15'!AE7</f>
        <v>7.6642335766423431E-2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9</v>
      </c>
      <c r="Y88" s="116">
        <v>13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10.15'!AA37</f>
        <v>476</v>
      </c>
      <c r="D89" s="99">
        <f>'Table 10.15'!AC37</f>
        <v>0.13875598086124397</v>
      </c>
      <c r="E89" s="100">
        <f>'Table 10.15'!AC37</f>
        <v>0.13875598086124397</v>
      </c>
      <c r="F89" s="99">
        <f>'Table 10.15'!AE37</f>
        <v>2.1459227467811148E-2</v>
      </c>
      <c r="G89" s="100">
        <f>'Table 10.15'!AE37</f>
        <v>2.1459227467811148E-2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19</v>
      </c>
      <c r="Y89" s="116">
        <v>22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10.15'!AA38</f>
        <v>114</v>
      </c>
      <c r="D90" s="99">
        <f>'Table 10.15'!AC38</f>
        <v>0.70149253731343286</v>
      </c>
      <c r="E90" s="100">
        <f>'Table 10.15'!AC38</f>
        <v>0.70149253731343286</v>
      </c>
      <c r="F90" s="99">
        <f>'Table 10.15'!AE38</f>
        <v>0.44303797468354422</v>
      </c>
      <c r="G90" s="100">
        <f>'Table 10.15'!AE38</f>
        <v>0.44303797468354422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21</v>
      </c>
      <c r="Y90" s="116">
        <v>34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10.15'!AA114</f>
        <v>51</v>
      </c>
      <c r="D91" s="99">
        <f>'Table 10.15'!AC114</f>
        <v>1.04</v>
      </c>
      <c r="E91" s="100">
        <f>'Table 10.15'!AC114</f>
        <v>1.04</v>
      </c>
      <c r="F91" s="99">
        <f>'Table 10.15'!AE114</f>
        <v>0.7</v>
      </c>
      <c r="G91" s="100">
        <f>'Table 10.15'!AE114</f>
        <v>0.7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237</v>
      </c>
      <c r="Y91" s="116">
        <v>297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10.15'!AA115</f>
        <v>63</v>
      </c>
      <c r="D92" s="99">
        <f>'Table 10.15'!AC115</f>
        <v>0.65789473684210531</v>
      </c>
      <c r="E92" s="100">
        <f>'Table 10.15'!AC115</f>
        <v>0.65789473684210531</v>
      </c>
      <c r="F92" s="99">
        <f>'Table 10.15'!AE115</f>
        <v>0.26</v>
      </c>
      <c r="G92" s="100">
        <f>'Table 10.15'!AE115</f>
        <v>0.26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10.15'!AA8</f>
        <v>$36,980</v>
      </c>
      <c r="D93" s="99">
        <f>'Table 10.15'!AC8</f>
        <v>7.4461207679288766E-2</v>
      </c>
      <c r="E93" s="100">
        <f>'Table 10.15'!AC8</f>
        <v>7.4461207679288766E-2</v>
      </c>
      <c r="F93" s="99">
        <f>'Table 10.15'!AE8</f>
        <v>3.2847222959260902E-2</v>
      </c>
      <c r="G93" s="100">
        <f>'Table 10.15'!AE8</f>
        <v>3.2847222959260902E-2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15</v>
      </c>
      <c r="Y93" s="116">
        <v>23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10.15'!AA9</f>
        <v>$26.1 mil</v>
      </c>
      <c r="D94" s="99">
        <f>'Table 10.15'!AC9</f>
        <v>0.17128523198637824</v>
      </c>
      <c r="E94" s="100">
        <f>'Table 10.15'!AC9</f>
        <v>0.17128523198637824</v>
      </c>
      <c r="F94" s="99">
        <f>'Table 10.15'!AE9</f>
        <v>7.588427692007671E-2</v>
      </c>
      <c r="G94" s="100">
        <f>'Table 10.15'!AE9</f>
        <v>7.588427692007671E-2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33</v>
      </c>
      <c r="Y94" s="116">
        <v>44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0</v>
      </c>
      <c r="Y95" s="116">
        <v>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53</v>
      </c>
      <c r="Y96" s="116">
        <v>63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41</v>
      </c>
      <c r="Y97" s="116">
        <v>43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12</v>
      </c>
      <c r="Y98" s="116">
        <v>19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0</v>
      </c>
      <c r="Y99" s="116">
        <v>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17</v>
      </c>
      <c r="Y100" s="116">
        <v>19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247</v>
      </c>
      <c r="Y101" s="116">
        <v>293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360</v>
      </c>
      <c r="Y104" s="115">
        <v>476</v>
      </c>
      <c r="Z104" s="115"/>
      <c r="AA104" s="115" t="str">
        <f>TEXT(Y104,"###,###")</f>
        <v>476</v>
      </c>
      <c r="AB104" s="115"/>
      <c r="AC104" s="115">
        <f>Y104/($Y$4)*100</f>
        <v>56.937799043062199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135</v>
      </c>
      <c r="Y105" s="115">
        <v>269</v>
      </c>
      <c r="Z105" s="115"/>
      <c r="AA105" s="115" t="str">
        <f>TEXT(Y105,"###,###")</f>
        <v>269</v>
      </c>
      <c r="AB105" s="115"/>
      <c r="AC105" s="115">
        <f>Y105/($Y$4)*100</f>
        <v>32.177033492822964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495</v>
      </c>
      <c r="Y106" s="115">
        <v>745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71</v>
      </c>
      <c r="Y108" s="115">
        <v>134</v>
      </c>
      <c r="Z108" s="115"/>
      <c r="AA108" s="115" t="str">
        <f>TEXT(Y108,"###,###")</f>
        <v>134</v>
      </c>
      <c r="AB108" s="115"/>
      <c r="AC108" s="115">
        <f>Y108/($Y$4)*100</f>
        <v>16.028708133971293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65</v>
      </c>
      <c r="Y109" s="115">
        <v>97</v>
      </c>
      <c r="Z109" s="115"/>
      <c r="AA109" s="115" t="str">
        <f>TEXT(Y109,"###,###")</f>
        <v>97</v>
      </c>
      <c r="AB109" s="115"/>
      <c r="AC109" s="115">
        <f t="shared" ref="AC109:AC111" si="3">Y109/($Y$4)*100</f>
        <v>11.602870813397129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185</v>
      </c>
      <c r="Y110" s="115">
        <v>305</v>
      </c>
      <c r="Z110" s="115"/>
      <c r="AA110" s="115" t="str">
        <f>TEXT(Y110,"###,###")</f>
        <v>305</v>
      </c>
      <c r="AB110" s="115"/>
      <c r="AC110" s="115">
        <f t="shared" si="3"/>
        <v>36.483253588516746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172</v>
      </c>
      <c r="Y111" s="115">
        <v>209</v>
      </c>
      <c r="Z111" s="115"/>
      <c r="AA111" s="115" t="str">
        <f>TEXT(Y111,"###,###")</f>
        <v>209</v>
      </c>
      <c r="AB111" s="115"/>
      <c r="AC111" s="115">
        <f t="shared" si="3"/>
        <v>25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625</v>
      </c>
      <c r="Y112" s="115">
        <v>836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30</v>
      </c>
      <c r="U114" s="115">
        <v>35</v>
      </c>
      <c r="V114" s="115">
        <v>35</v>
      </c>
      <c r="W114" s="115">
        <v>32</v>
      </c>
      <c r="X114" s="115">
        <v>25</v>
      </c>
      <c r="Y114" s="115">
        <v>51</v>
      </c>
      <c r="Z114" s="115"/>
      <c r="AA114" s="115" t="str">
        <f>TEXT(Y114,"###,###")</f>
        <v>51</v>
      </c>
      <c r="AB114" s="115"/>
      <c r="AC114" s="115">
        <f>Y114/X114-1</f>
        <v>1.04</v>
      </c>
      <c r="AD114" s="115"/>
      <c r="AE114" s="115">
        <f>Y114/T114-1</f>
        <v>0.7</v>
      </c>
      <c r="AF114" s="115"/>
    </row>
    <row r="115" spans="19:32" x14ac:dyDescent="0.25">
      <c r="S115" s="115" t="s">
        <v>104</v>
      </c>
      <c r="T115" s="115">
        <v>50</v>
      </c>
      <c r="U115" s="115">
        <v>33</v>
      </c>
      <c r="V115" s="115">
        <v>35</v>
      </c>
      <c r="W115" s="115">
        <v>46</v>
      </c>
      <c r="X115" s="115">
        <v>38</v>
      </c>
      <c r="Y115" s="115">
        <v>63</v>
      </c>
      <c r="Z115" s="115"/>
      <c r="AA115" s="115" t="str">
        <f>TEXT(Y115,"###,###")</f>
        <v>63</v>
      </c>
      <c r="AB115" s="115"/>
      <c r="AC115" s="115">
        <f>Y115/X115-1</f>
        <v>0.65789473684210531</v>
      </c>
      <c r="AD115" s="115"/>
      <c r="AE115" s="115">
        <f>Y115/T115-1</f>
        <v>0.26</v>
      </c>
      <c r="AF115" s="115"/>
    </row>
    <row r="116" spans="19:32" x14ac:dyDescent="0.25">
      <c r="S116" s="115" t="s">
        <v>56</v>
      </c>
      <c r="T116" s="115">
        <v>80</v>
      </c>
      <c r="U116" s="115">
        <v>68</v>
      </c>
      <c r="V116" s="115">
        <v>70</v>
      </c>
      <c r="W116" s="115">
        <v>78</v>
      </c>
      <c r="X116" s="115">
        <v>63</v>
      </c>
      <c r="Y116" s="115">
        <v>114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43.93</v>
      </c>
      <c r="V118" s="115">
        <v>38.799999999999997</v>
      </c>
      <c r="W118" s="115">
        <v>39.65</v>
      </c>
      <c r="X118" s="115">
        <v>44.3</v>
      </c>
      <c r="Y118" s="115">
        <v>42.07</v>
      </c>
      <c r="Z118" s="115"/>
      <c r="AA118" s="115" t="str">
        <f>TEXT(Y118,"##.0")</f>
        <v>42.1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451</v>
      </c>
      <c r="V120" s="115">
        <v>444</v>
      </c>
      <c r="W120" s="115">
        <v>438</v>
      </c>
      <c r="X120" s="115">
        <v>398</v>
      </c>
      <c r="Y120" s="115">
        <v>479</v>
      </c>
      <c r="Z120" s="115"/>
      <c r="AA120" s="115" t="str">
        <f>TEXT(Y120,"###,###")</f>
        <v>479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61</v>
      </c>
      <c r="V121" s="115">
        <v>62</v>
      </c>
      <c r="W121" s="115">
        <v>62</v>
      </c>
      <c r="X121" s="115">
        <v>60</v>
      </c>
      <c r="Y121" s="115">
        <v>70</v>
      </c>
      <c r="Z121" s="115"/>
      <c r="AA121" s="115" t="str">
        <f t="shared" ref="AA121:AA128" si="4">TEXT(Y121,"###,###")</f>
        <v>70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40</v>
      </c>
      <c r="V122" s="115">
        <v>35</v>
      </c>
      <c r="W122" s="115">
        <v>30</v>
      </c>
      <c r="X122" s="115">
        <v>24</v>
      </c>
      <c r="Y122" s="115">
        <v>41</v>
      </c>
      <c r="Z122" s="115"/>
      <c r="AA122" s="115" t="str">
        <f t="shared" si="4"/>
        <v>41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491</v>
      </c>
      <c r="V124" s="115">
        <v>479</v>
      </c>
      <c r="W124" s="115">
        <v>468</v>
      </c>
      <c r="X124" s="115">
        <v>422</v>
      </c>
      <c r="Y124" s="115">
        <v>520</v>
      </c>
      <c r="Z124" s="115"/>
      <c r="AA124" s="115" t="str">
        <f t="shared" si="4"/>
        <v>520</v>
      </c>
      <c r="AB124" s="115"/>
      <c r="AC124" s="115">
        <f>Y124/$Y$7*100</f>
        <v>88.135593220338976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101</v>
      </c>
      <c r="V125" s="115">
        <v>97</v>
      </c>
      <c r="W125" s="115">
        <v>92</v>
      </c>
      <c r="X125" s="115">
        <v>84</v>
      </c>
      <c r="Y125" s="115">
        <v>111</v>
      </c>
      <c r="Z125" s="115"/>
      <c r="AA125" s="115" t="str">
        <f t="shared" si="4"/>
        <v>111</v>
      </c>
      <c r="AB125" s="115"/>
      <c r="AC125" s="115">
        <f>Y125/$Y$7*100</f>
        <v>18.8135593220339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281</v>
      </c>
      <c r="V127" s="115">
        <v>267</v>
      </c>
      <c r="W127" s="115">
        <v>258</v>
      </c>
      <c r="X127" s="115">
        <v>236</v>
      </c>
      <c r="Y127" s="115">
        <v>297</v>
      </c>
      <c r="Z127" s="115"/>
      <c r="AA127" s="115" t="str">
        <f t="shared" si="4"/>
        <v>297</v>
      </c>
      <c r="AB127" s="115"/>
      <c r="AC127" s="115">
        <f>Y127/$Y$7*100</f>
        <v>50.338983050847453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271</v>
      </c>
      <c r="V128" s="115">
        <v>281</v>
      </c>
      <c r="W128" s="115">
        <v>276</v>
      </c>
      <c r="X128" s="115">
        <v>245</v>
      </c>
      <c r="Y128" s="115">
        <v>293</v>
      </c>
      <c r="Z128" s="115"/>
      <c r="AA128" s="115" t="str">
        <f t="shared" si="4"/>
        <v>293</v>
      </c>
      <c r="AB128" s="115"/>
      <c r="AC128" s="115">
        <f>Y128/$Y$7*100</f>
        <v>49.66101694915254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0647071D-6BE9-4D7D-9B6A-CEF0481F74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71E09EFF-0EAB-4649-96D1-CE0BAD7DD2B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E6BF47D8-8085-4CA2-82D3-2F920A34AA1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14EAB492-A1F7-45E8-80F5-DDDF6D468AC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Copper Coast</v>
      </c>
      <c r="T1" s="115"/>
      <c r="U1" s="115"/>
      <c r="V1" s="115"/>
      <c r="W1" s="115"/>
      <c r="X1" s="115"/>
      <c r="Y1" s="115" t="str">
        <f>Y3</f>
        <v>10.16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128</v>
      </c>
      <c r="V3" s="115"/>
      <c r="W3" s="115"/>
      <c r="X3" s="115"/>
      <c r="Y3" s="115" t="s">
        <v>221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10.16'!$Y$3&amp;" "&amp;'Table 10.16'!$U$3&amp;", "&amp;'State data for spotlight'!$C$3&amp;", "&amp;'Table 10.16'!$Y$2</f>
        <v>Table 10.16 Copper Coast,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7214</v>
      </c>
      <c r="U4" s="116">
        <v>7247</v>
      </c>
      <c r="V4" s="116">
        <v>7468</v>
      </c>
      <c r="W4" s="116">
        <v>7660</v>
      </c>
      <c r="X4" s="116">
        <v>7582</v>
      </c>
      <c r="Y4" s="116">
        <v>8103</v>
      </c>
      <c r="Z4" s="115"/>
      <c r="AA4" s="115" t="str">
        <f>TEXT(Y4,"###,###")</f>
        <v>8,103</v>
      </c>
      <c r="AB4" s="115"/>
      <c r="AC4" s="115">
        <f t="shared" ref="AC4:AC9" si="0">Y4/X4-1</f>
        <v>6.8715378528092952E-2</v>
      </c>
      <c r="AD4" s="115"/>
      <c r="AE4" s="115">
        <f>Y4/T4-1</f>
        <v>0.12323260327141661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3734</v>
      </c>
      <c r="U5" s="116">
        <v>3726</v>
      </c>
      <c r="V5" s="116">
        <v>3855</v>
      </c>
      <c r="W5" s="116">
        <v>3826</v>
      </c>
      <c r="X5" s="116">
        <v>3854</v>
      </c>
      <c r="Y5" s="116">
        <v>4119</v>
      </c>
      <c r="Z5" s="115"/>
      <c r="AA5" s="115" t="str">
        <f>TEXT(Y5,"###,###")</f>
        <v>4,119</v>
      </c>
      <c r="AB5" s="115"/>
      <c r="AC5" s="115">
        <f t="shared" si="0"/>
        <v>6.875973015049297E-2</v>
      </c>
      <c r="AD5" s="115"/>
      <c r="AE5" s="115">
        <f t="shared" ref="AE5:AE9" si="1">Y5/T5-1</f>
        <v>0.1031065881092661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3481</v>
      </c>
      <c r="U6" s="116">
        <v>3520</v>
      </c>
      <c r="V6" s="116">
        <v>3615</v>
      </c>
      <c r="W6" s="116">
        <v>3836</v>
      </c>
      <c r="X6" s="116">
        <v>3729</v>
      </c>
      <c r="Y6" s="116">
        <v>3984</v>
      </c>
      <c r="Z6" s="115"/>
      <c r="AA6" s="115" t="str">
        <f>TEXT(Y6,"###,###")</f>
        <v>3,984</v>
      </c>
      <c r="AB6" s="115"/>
      <c r="AC6" s="115">
        <f t="shared" si="0"/>
        <v>6.8382944489139286E-2</v>
      </c>
      <c r="AD6" s="115"/>
      <c r="AE6" s="115">
        <f t="shared" si="1"/>
        <v>0.14449870726802638</v>
      </c>
      <c r="AF6" s="115"/>
    </row>
    <row r="7" spans="1:32" ht="16.5" customHeight="1" thickBot="1" x14ac:dyDescent="0.3">
      <c r="A7" s="46" t="str">
        <f>"QUICK STATS for "&amp;'Table 10.16'!Y2&amp;"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5363</v>
      </c>
      <c r="U7" s="116">
        <v>5402</v>
      </c>
      <c r="V7" s="116">
        <v>5560</v>
      </c>
      <c r="W7" s="116">
        <v>5659</v>
      </c>
      <c r="X7" s="116">
        <v>5799</v>
      </c>
      <c r="Y7" s="116">
        <v>6094</v>
      </c>
      <c r="Z7" s="115"/>
      <c r="AA7" s="115" t="str">
        <f>TEXT(Y7,"###,###")</f>
        <v>6,094</v>
      </c>
      <c r="AB7" s="115"/>
      <c r="AC7" s="115">
        <f t="shared" si="0"/>
        <v>5.0870839799965539E-2</v>
      </c>
      <c r="AD7" s="115"/>
      <c r="AE7" s="115">
        <f t="shared" si="1"/>
        <v>0.13630430729069554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8,103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10.16'!AA7</f>
        <v>6,094</v>
      </c>
      <c r="P8" s="51"/>
      <c r="S8" s="115" t="s">
        <v>96</v>
      </c>
      <c r="T8" s="115">
        <v>30888</v>
      </c>
      <c r="U8" s="115">
        <v>32188</v>
      </c>
      <c r="V8" s="115">
        <v>32023</v>
      </c>
      <c r="W8" s="115">
        <v>32737.5</v>
      </c>
      <c r="X8" s="115">
        <v>34850.26</v>
      </c>
      <c r="Y8" s="115">
        <v>35139.550000000003</v>
      </c>
      <c r="Z8" s="115"/>
      <c r="AA8" s="115" t="str">
        <f>TEXT(Y8,"$###,###")</f>
        <v>$35,140</v>
      </c>
      <c r="AB8" s="115"/>
      <c r="AC8" s="115">
        <f t="shared" si="0"/>
        <v>8.3009423746049915E-3</v>
      </c>
      <c r="AD8" s="115"/>
      <c r="AE8" s="115">
        <f t="shared" si="1"/>
        <v>0.13764406889406899</v>
      </c>
      <c r="AF8" s="115"/>
    </row>
    <row r="9" spans="1:32" x14ac:dyDescent="0.25">
      <c r="A9" s="55" t="s">
        <v>17</v>
      </c>
      <c r="B9" s="56"/>
      <c r="C9" s="57"/>
      <c r="D9" s="58">
        <f>'Table 10.16'!AC104</f>
        <v>71.93631988152535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51.837873318017728</v>
      </c>
      <c r="P9" s="59" t="s">
        <v>97</v>
      </c>
      <c r="S9" s="115" t="s">
        <v>9</v>
      </c>
      <c r="T9" s="115">
        <v>211506159</v>
      </c>
      <c r="U9" s="115">
        <v>222028252</v>
      </c>
      <c r="V9" s="115">
        <v>237930801</v>
      </c>
      <c r="W9" s="115">
        <v>255625576</v>
      </c>
      <c r="X9" s="115">
        <v>257859675</v>
      </c>
      <c r="Y9" s="115">
        <v>288424792</v>
      </c>
      <c r="Z9" s="115"/>
      <c r="AA9" s="115" t="str">
        <f>TEXT(Y9/1000000,"$#,###.0")&amp;" mil"</f>
        <v>$288.4 mil</v>
      </c>
      <c r="AB9" s="115"/>
      <c r="AC9" s="115">
        <f t="shared" si="0"/>
        <v>0.11853391578190742</v>
      </c>
      <c r="AD9" s="115"/>
      <c r="AE9" s="115">
        <f t="shared" si="1"/>
        <v>0.36367088960279403</v>
      </c>
      <c r="AF9" s="115"/>
    </row>
    <row r="10" spans="1:32" x14ac:dyDescent="0.25">
      <c r="A10" s="55" t="s">
        <v>20</v>
      </c>
      <c r="B10" s="56"/>
      <c r="C10" s="57"/>
      <c r="D10" s="58">
        <f>'Table 10.16'!AC105</f>
        <v>15.52511415525114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48.162126681982272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86.462093862815877</v>
      </c>
      <c r="P11" s="59" t="s">
        <v>97</v>
      </c>
      <c r="S11" s="115" t="s">
        <v>32</v>
      </c>
      <c r="T11" s="116">
        <v>6031</v>
      </c>
      <c r="U11" s="116">
        <v>6054</v>
      </c>
      <c r="V11" s="116">
        <v>6262</v>
      </c>
      <c r="W11" s="116">
        <v>6491</v>
      </c>
      <c r="X11" s="116">
        <v>6326</v>
      </c>
      <c r="Y11" s="116">
        <v>6825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10.16'!AC108</f>
        <v>15.414044181167469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20.971447325237939</v>
      </c>
      <c r="P12" s="59" t="s">
        <v>97</v>
      </c>
      <c r="S12" s="115" t="s">
        <v>33</v>
      </c>
      <c r="T12" s="116">
        <v>1187</v>
      </c>
      <c r="U12" s="116">
        <v>1199</v>
      </c>
      <c r="V12" s="116">
        <v>1214</v>
      </c>
      <c r="W12" s="116">
        <v>1172</v>
      </c>
      <c r="X12" s="116">
        <v>1257</v>
      </c>
      <c r="Y12" s="116">
        <v>1278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10.16'!AC109</f>
        <v>17.363939281747502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10.16'!AA118</f>
        <v>44.0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10.16'!AC110</f>
        <v>18.598050104899418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13.652773219560224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10.16'!AC111</f>
        <v>36.085400468962114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86.347226780439783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299</v>
      </c>
      <c r="Z15" s="115"/>
      <c r="AA15" s="117">
        <f t="shared" ref="AA15:AA34" si="2">IF(Y15="np",0,Y15/$Y$34)</f>
        <v>3.6899913612242381E-2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115</v>
      </c>
      <c r="Z16" s="115"/>
      <c r="AA16" s="117">
        <f t="shared" si="2"/>
        <v>1.4192274466247068E-2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399</v>
      </c>
      <c r="Z17" s="115"/>
      <c r="AA17" s="117">
        <f t="shared" si="2"/>
        <v>4.924102184376157E-2</v>
      </c>
      <c r="AB17" s="115"/>
      <c r="AC17" s="115"/>
      <c r="AD17" s="115"/>
      <c r="AE17" s="115"/>
      <c r="AF17" s="115"/>
    </row>
    <row r="18" spans="1:32" x14ac:dyDescent="0.25">
      <c r="A18" s="85" t="str">
        <f>'Table 10.16'!$S$1&amp;" ("&amp;'Table 10.16'!$T$2&amp;" to "&amp;'Table 10.16'!$Y$2&amp;")"</f>
        <v>Copper Coast (2011-12 to 2016-17)</v>
      </c>
      <c r="B18" s="85"/>
      <c r="C18" s="85"/>
      <c r="D18" s="85"/>
      <c r="E18" s="85"/>
      <c r="F18" s="85"/>
      <c r="G18" s="85" t="str">
        <f>'Table 10.16'!$S$1&amp;" ("&amp;'Table 10.16'!$T$2&amp;" to "&amp;'Table 10.16'!$Y$2&amp;")"</f>
        <v>Copper Coast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54</v>
      </c>
      <c r="Z18" s="115"/>
      <c r="AA18" s="117">
        <f t="shared" si="2"/>
        <v>6.6641984450203631E-3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424</v>
      </c>
      <c r="Z19" s="115"/>
      <c r="AA19" s="117">
        <f t="shared" si="2"/>
        <v>5.2326298901641366E-2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269</v>
      </c>
      <c r="Z20" s="115"/>
      <c r="AA20" s="117">
        <f t="shared" si="2"/>
        <v>3.319758114278662E-2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961</v>
      </c>
      <c r="Z21" s="115"/>
      <c r="AA21" s="117">
        <f t="shared" si="2"/>
        <v>0.11859805010489942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584</v>
      </c>
      <c r="Z22" s="115"/>
      <c r="AA22" s="117">
        <f t="shared" si="2"/>
        <v>7.2072072072072071E-2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406</v>
      </c>
      <c r="Z23" s="115"/>
      <c r="AA23" s="117">
        <f t="shared" si="2"/>
        <v>5.0104899419967916E-2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36</v>
      </c>
      <c r="Z24" s="115"/>
      <c r="AA24" s="117">
        <f t="shared" si="2"/>
        <v>4.4427989633469087E-3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215</v>
      </c>
      <c r="Z25" s="115"/>
      <c r="AA25" s="117">
        <f t="shared" si="2"/>
        <v>2.6533382697766259E-2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120</v>
      </c>
      <c r="Z26" s="115"/>
      <c r="AA26" s="117">
        <f t="shared" si="2"/>
        <v>1.4809329877823029E-2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264</v>
      </c>
      <c r="Z27" s="115"/>
      <c r="AA27" s="117">
        <f t="shared" si="2"/>
        <v>3.2580525731210661E-2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562</v>
      </c>
      <c r="Z28" s="115"/>
      <c r="AA28" s="117">
        <f t="shared" si="2"/>
        <v>6.9357028261137849E-2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410</v>
      </c>
      <c r="Z29" s="115"/>
      <c r="AA29" s="117">
        <f t="shared" si="2"/>
        <v>5.0598543749228682E-2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610</v>
      </c>
      <c r="Z30" s="115"/>
      <c r="AA30" s="117">
        <f t="shared" si="2"/>
        <v>7.5280760212267067E-2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10.16'!Y2&amp;")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920</v>
      </c>
      <c r="Z31" s="115"/>
      <c r="AA31" s="117">
        <f t="shared" si="2"/>
        <v>0.11353819572997655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89</v>
      </c>
      <c r="Z32" s="115"/>
      <c r="AA32" s="117">
        <f t="shared" si="2"/>
        <v>1.0983586326052079E-2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297</v>
      </c>
      <c r="Z33" s="115"/>
      <c r="AA33" s="117">
        <f t="shared" si="2"/>
        <v>3.6653091447611995E-2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8103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4633</v>
      </c>
      <c r="U37" s="115">
        <v>4669</v>
      </c>
      <c r="V37" s="115">
        <v>4792</v>
      </c>
      <c r="W37" s="115">
        <v>4894</v>
      </c>
      <c r="X37" s="115">
        <v>5100</v>
      </c>
      <c r="Y37" s="115">
        <v>5262</v>
      </c>
      <c r="Z37" s="115"/>
      <c r="AA37" s="115" t="str">
        <f>TEXT(Y37,"###,###")</f>
        <v>5,262</v>
      </c>
      <c r="AB37" s="115"/>
      <c r="AC37" s="115">
        <f>Y37/X37-1</f>
        <v>3.1764705882352917E-2</v>
      </c>
      <c r="AD37" s="115"/>
      <c r="AE37" s="115">
        <f>Y37/T37-1</f>
        <v>0.13576516296136409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729</v>
      </c>
      <c r="U38" s="115">
        <v>732</v>
      </c>
      <c r="V38" s="115">
        <v>767</v>
      </c>
      <c r="W38" s="115">
        <v>772</v>
      </c>
      <c r="X38" s="115">
        <v>694</v>
      </c>
      <c r="Y38" s="115">
        <v>832</v>
      </c>
      <c r="Z38" s="115"/>
      <c r="AA38" s="115" t="str">
        <f>TEXT(Y38,"###,###")</f>
        <v>832</v>
      </c>
      <c r="AB38" s="115"/>
      <c r="AC38" s="115">
        <f>Y38/X38-1</f>
        <v>0.19884726224783855</v>
      </c>
      <c r="AD38" s="115"/>
      <c r="AE38" s="115">
        <f>Y38/T38-1</f>
        <v>0.14128943758573387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5362</v>
      </c>
      <c r="U40" s="115">
        <v>5401</v>
      </c>
      <c r="V40" s="115">
        <v>5559</v>
      </c>
      <c r="W40" s="115">
        <v>5666</v>
      </c>
      <c r="X40" s="115">
        <v>5794</v>
      </c>
      <c r="Y40" s="115">
        <v>6094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86.347226780439783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13.652773219560224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5</v>
      </c>
      <c r="Y44" s="116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116</v>
      </c>
      <c r="Y45" s="116">
        <v>134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225</v>
      </c>
      <c r="Y46" s="116">
        <v>272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285</v>
      </c>
      <c r="Y47" s="116">
        <v>269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331</v>
      </c>
      <c r="Y48" s="116">
        <v>411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10.16'!S1&amp;" ("&amp;'Table 10.16'!Y2&amp;") *"</f>
        <v>Number of jobs by age and sex of job holders in Copper Coast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366</v>
      </c>
      <c r="Y49" s="116">
        <v>350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304</v>
      </c>
      <c r="Y50" s="116">
        <v>350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304</v>
      </c>
      <c r="Y51" s="116">
        <v>310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460</v>
      </c>
      <c r="Y52" s="116">
        <v>431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380</v>
      </c>
      <c r="Y53" s="116">
        <v>416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384</v>
      </c>
      <c r="Y54" s="116">
        <v>447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341</v>
      </c>
      <c r="Y55" s="116">
        <v>370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211</v>
      </c>
      <c r="Y56" s="116">
        <v>211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61</v>
      </c>
      <c r="Y57" s="116">
        <v>72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52</v>
      </c>
      <c r="Y58" s="116">
        <v>50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14</v>
      </c>
      <c r="Y59" s="116">
        <v>15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4</v>
      </c>
      <c r="Y60" s="116">
        <v>5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3856</v>
      </c>
      <c r="Y61" s="116">
        <v>4119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4</v>
      </c>
      <c r="Y63" s="116">
        <v>12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10.16'!S1&amp;" ("&amp;'Table 10.16'!Y2&amp;") *"</f>
        <v>Number of employed persons per occupation of main job by sex in Copper Coast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104</v>
      </c>
      <c r="Y64" s="116">
        <v>128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258</v>
      </c>
      <c r="Y65" s="116">
        <v>250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275</v>
      </c>
      <c r="Y66" s="116">
        <v>301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297</v>
      </c>
      <c r="Y67" s="116">
        <v>340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322</v>
      </c>
      <c r="Y68" s="116">
        <v>312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254</v>
      </c>
      <c r="Y69" s="116">
        <v>292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320</v>
      </c>
      <c r="Y70" s="116">
        <v>318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432</v>
      </c>
      <c r="Y71" s="116">
        <v>450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482</v>
      </c>
      <c r="Y72" s="116">
        <v>517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407</v>
      </c>
      <c r="Y73" s="116">
        <v>419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330</v>
      </c>
      <c r="Y74" s="116">
        <v>361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129</v>
      </c>
      <c r="Y75" s="116">
        <v>165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53</v>
      </c>
      <c r="Y76" s="116">
        <v>54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38</v>
      </c>
      <c r="Y77" s="116">
        <v>39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13</v>
      </c>
      <c r="Y78" s="116">
        <v>15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11</v>
      </c>
      <c r="Y79" s="116">
        <v>11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3730</v>
      </c>
      <c r="Y80" s="116">
        <v>3984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10.16'!S1</f>
        <v>Copper Coast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213</v>
      </c>
      <c r="Y83" s="116">
        <v>216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196</v>
      </c>
      <c r="Y84" s="116">
        <v>206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10.16'!AA4</f>
        <v>8,103</v>
      </c>
      <c r="D85" s="99">
        <f>'Table 10.16'!AC4</f>
        <v>6.8715378528092952E-2</v>
      </c>
      <c r="E85" s="100">
        <f>'Table 10.16'!AC4</f>
        <v>6.8715378528092952E-2</v>
      </c>
      <c r="F85" s="99">
        <f>'Table 10.16'!AE4</f>
        <v>0.12323260327141661</v>
      </c>
      <c r="G85" s="100">
        <f>'Table 10.16'!AE4</f>
        <v>0.12323260327141661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491</v>
      </c>
      <c r="Y85" s="116">
        <v>529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10.16'!AA5</f>
        <v>4,119</v>
      </c>
      <c r="D86" s="99">
        <f>'Table 10.16'!AC5</f>
        <v>6.875973015049297E-2</v>
      </c>
      <c r="E86" s="100">
        <f>'Table 10.16'!AC5</f>
        <v>6.875973015049297E-2</v>
      </c>
      <c r="F86" s="99">
        <f>'Table 10.16'!AE5</f>
        <v>0.1031065881092661</v>
      </c>
      <c r="G86" s="100">
        <f>'Table 10.16'!AE5</f>
        <v>0.1031065881092661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147</v>
      </c>
      <c r="Y86" s="116">
        <v>135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10.16'!AA6</f>
        <v>3,984</v>
      </c>
      <c r="D87" s="99">
        <f>'Table 10.16'!AC6</f>
        <v>6.8382944489139286E-2</v>
      </c>
      <c r="E87" s="100">
        <f>'Table 10.16'!AC6</f>
        <v>6.8382944489139286E-2</v>
      </c>
      <c r="F87" s="99">
        <f>'Table 10.16'!AE6</f>
        <v>0.14449870726802638</v>
      </c>
      <c r="G87" s="100">
        <f>'Table 10.16'!AE6</f>
        <v>0.14449870726802638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88</v>
      </c>
      <c r="Y87" s="116">
        <v>95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10.16'!AA7</f>
        <v>6,094</v>
      </c>
      <c r="D88" s="99">
        <f>'Table 10.16'!AC7</f>
        <v>5.0870839799965539E-2</v>
      </c>
      <c r="E88" s="100">
        <f>'Table 10.16'!AC7</f>
        <v>5.0870839799965539E-2</v>
      </c>
      <c r="F88" s="99">
        <f>'Table 10.16'!AE7</f>
        <v>0.13630430729069554</v>
      </c>
      <c r="G88" s="100">
        <f>'Table 10.16'!AE7</f>
        <v>0.13630430729069554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177</v>
      </c>
      <c r="Y88" s="116">
        <v>197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10.16'!AA37</f>
        <v>5,262</v>
      </c>
      <c r="D89" s="99">
        <f>'Table 10.16'!AC37</f>
        <v>3.1764705882352917E-2</v>
      </c>
      <c r="E89" s="100">
        <f>'Table 10.16'!AC37</f>
        <v>3.1764705882352917E-2</v>
      </c>
      <c r="F89" s="99">
        <f>'Table 10.16'!AE37</f>
        <v>0.13576516296136409</v>
      </c>
      <c r="G89" s="100">
        <f>'Table 10.16'!AE37</f>
        <v>0.13576516296136409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361</v>
      </c>
      <c r="Y89" s="116">
        <v>377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10.16'!AA38</f>
        <v>832</v>
      </c>
      <c r="D90" s="99">
        <f>'Table 10.16'!AC38</f>
        <v>0.19884726224783855</v>
      </c>
      <c r="E90" s="100">
        <f>'Table 10.16'!AC38</f>
        <v>0.19884726224783855</v>
      </c>
      <c r="F90" s="99">
        <f>'Table 10.16'!AE38</f>
        <v>0.14128943758573387</v>
      </c>
      <c r="G90" s="100">
        <f>'Table 10.16'!AE38</f>
        <v>0.14128943758573387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468</v>
      </c>
      <c r="Y90" s="116">
        <v>523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10.16'!AA114</f>
        <v>359</v>
      </c>
      <c r="D91" s="99">
        <f>'Table 10.16'!AC114</f>
        <v>0.23793103448275854</v>
      </c>
      <c r="E91" s="100">
        <f>'Table 10.16'!AC114</f>
        <v>0.23793103448275854</v>
      </c>
      <c r="F91" s="99">
        <f>'Table 10.16'!AE114</f>
        <v>8.1325301204819178E-2</v>
      </c>
      <c r="G91" s="100">
        <f>'Table 10.16'!AE114</f>
        <v>8.1325301204819178E-2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3011</v>
      </c>
      <c r="Y91" s="116">
        <v>3159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10.16'!AA115</f>
        <v>473</v>
      </c>
      <c r="D92" s="99">
        <f>'Table 10.16'!AC115</f>
        <v>0.15647921760391204</v>
      </c>
      <c r="E92" s="100">
        <f>'Table 10.16'!AC115</f>
        <v>0.15647921760391204</v>
      </c>
      <c r="F92" s="99">
        <f>'Table 10.16'!AE115</f>
        <v>0.19143576826196473</v>
      </c>
      <c r="G92" s="100">
        <f>'Table 10.16'!AE115</f>
        <v>0.19143576826196473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10.16'!AA8</f>
        <v>$35,140</v>
      </c>
      <c r="D93" s="99">
        <f>'Table 10.16'!AC8</f>
        <v>8.3009423746049915E-3</v>
      </c>
      <c r="E93" s="100">
        <f>'Table 10.16'!AC8</f>
        <v>8.3009423746049915E-3</v>
      </c>
      <c r="F93" s="99">
        <f>'Table 10.16'!AE8</f>
        <v>0.13764406889406899</v>
      </c>
      <c r="G93" s="100">
        <f>'Table 10.16'!AE8</f>
        <v>0.13764406889406899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132</v>
      </c>
      <c r="Y93" s="116">
        <v>155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10.16'!AA9</f>
        <v>$288.4 mil</v>
      </c>
      <c r="D94" s="99">
        <f>'Table 10.16'!AC9</f>
        <v>0.11853391578190742</v>
      </c>
      <c r="E94" s="100">
        <f>'Table 10.16'!AC9</f>
        <v>0.11853391578190742</v>
      </c>
      <c r="F94" s="99">
        <f>'Table 10.16'!AE9</f>
        <v>0.36367088960279403</v>
      </c>
      <c r="G94" s="100">
        <f>'Table 10.16'!AE9</f>
        <v>0.36367088960279403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442</v>
      </c>
      <c r="Y94" s="116">
        <v>457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89</v>
      </c>
      <c r="Y95" s="116">
        <v>92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499</v>
      </c>
      <c r="Y96" s="116">
        <v>541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375</v>
      </c>
      <c r="Y97" s="116">
        <v>424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344</v>
      </c>
      <c r="Y98" s="116">
        <v>359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30</v>
      </c>
      <c r="Y99" s="116">
        <v>26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185</v>
      </c>
      <c r="Y100" s="116">
        <v>226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2788</v>
      </c>
      <c r="Y101" s="116">
        <v>2935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5305</v>
      </c>
      <c r="Y104" s="115">
        <v>5829</v>
      </c>
      <c r="Z104" s="115"/>
      <c r="AA104" s="115" t="str">
        <f>TEXT(Y104,"###,###")</f>
        <v>5,829</v>
      </c>
      <c r="AB104" s="115"/>
      <c r="AC104" s="115">
        <f>Y104/($Y$4)*100</f>
        <v>71.93631988152535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1154</v>
      </c>
      <c r="Y105" s="115">
        <v>1258</v>
      </c>
      <c r="Z105" s="115"/>
      <c r="AA105" s="115" t="str">
        <f>TEXT(Y105,"###,###")</f>
        <v>1,258</v>
      </c>
      <c r="AB105" s="115"/>
      <c r="AC105" s="115">
        <f>Y105/($Y$4)*100</f>
        <v>15.52511415525114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6459</v>
      </c>
      <c r="Y106" s="115">
        <v>7087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1067</v>
      </c>
      <c r="Y108" s="115">
        <v>1249</v>
      </c>
      <c r="Z108" s="115"/>
      <c r="AA108" s="115" t="str">
        <f>TEXT(Y108,"###,###")</f>
        <v>1,249</v>
      </c>
      <c r="AB108" s="115"/>
      <c r="AC108" s="115">
        <f>Y108/($Y$4)*100</f>
        <v>15.414044181167469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1327</v>
      </c>
      <c r="Y109" s="115">
        <v>1407</v>
      </c>
      <c r="Z109" s="115"/>
      <c r="AA109" s="115" t="str">
        <f>TEXT(Y109,"###,###")</f>
        <v>1,407</v>
      </c>
      <c r="AB109" s="115"/>
      <c r="AC109" s="115">
        <f t="shared" ref="AC109:AC111" si="3">Y109/($Y$4)*100</f>
        <v>17.363939281747502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1296</v>
      </c>
      <c r="Y110" s="115">
        <v>1507</v>
      </c>
      <c r="Z110" s="115"/>
      <c r="AA110" s="115" t="str">
        <f>TEXT(Y110,"###,###")</f>
        <v>1,507</v>
      </c>
      <c r="AB110" s="115"/>
      <c r="AC110" s="115">
        <f t="shared" si="3"/>
        <v>18.598050104899418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2773</v>
      </c>
      <c r="Y111" s="115">
        <v>2924</v>
      </c>
      <c r="Z111" s="115"/>
      <c r="AA111" s="115" t="str">
        <f>TEXT(Y111,"###,###")</f>
        <v>2,924</v>
      </c>
      <c r="AB111" s="115"/>
      <c r="AC111" s="115">
        <f t="shared" si="3"/>
        <v>36.085400468962114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7585</v>
      </c>
      <c r="Y112" s="115">
        <v>8103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332</v>
      </c>
      <c r="U114" s="115">
        <v>342</v>
      </c>
      <c r="V114" s="115">
        <v>350</v>
      </c>
      <c r="W114" s="115">
        <v>297</v>
      </c>
      <c r="X114" s="115">
        <v>290</v>
      </c>
      <c r="Y114" s="115">
        <v>359</v>
      </c>
      <c r="Z114" s="115"/>
      <c r="AA114" s="115" t="str">
        <f>TEXT(Y114,"###,###")</f>
        <v>359</v>
      </c>
      <c r="AB114" s="115"/>
      <c r="AC114" s="115">
        <f>Y114/X114-1</f>
        <v>0.23793103448275854</v>
      </c>
      <c r="AD114" s="115"/>
      <c r="AE114" s="115">
        <f>Y114/T114-1</f>
        <v>8.1325301204819178E-2</v>
      </c>
      <c r="AF114" s="115"/>
    </row>
    <row r="115" spans="19:32" x14ac:dyDescent="0.25">
      <c r="S115" s="115" t="s">
        <v>104</v>
      </c>
      <c r="T115" s="115">
        <v>397</v>
      </c>
      <c r="U115" s="115">
        <v>391</v>
      </c>
      <c r="V115" s="115">
        <v>424</v>
      </c>
      <c r="W115" s="115">
        <v>473</v>
      </c>
      <c r="X115" s="115">
        <v>409</v>
      </c>
      <c r="Y115" s="115">
        <v>473</v>
      </c>
      <c r="Z115" s="115"/>
      <c r="AA115" s="115" t="str">
        <f>TEXT(Y115,"###,###")</f>
        <v>473</v>
      </c>
      <c r="AB115" s="115"/>
      <c r="AC115" s="115">
        <f>Y115/X115-1</f>
        <v>0.15647921760391204</v>
      </c>
      <c r="AD115" s="115"/>
      <c r="AE115" s="115">
        <f>Y115/T115-1</f>
        <v>0.19143576826196473</v>
      </c>
      <c r="AF115" s="115"/>
    </row>
    <row r="116" spans="19:32" x14ac:dyDescent="0.25">
      <c r="S116" s="115" t="s">
        <v>56</v>
      </c>
      <c r="T116" s="115">
        <v>729</v>
      </c>
      <c r="U116" s="115">
        <v>733</v>
      </c>
      <c r="V116" s="115">
        <v>774</v>
      </c>
      <c r="W116" s="115">
        <v>770</v>
      </c>
      <c r="X116" s="115">
        <v>699</v>
      </c>
      <c r="Y116" s="115">
        <v>832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40.32</v>
      </c>
      <c r="V118" s="115">
        <v>46.61</v>
      </c>
      <c r="W118" s="115">
        <v>43.63</v>
      </c>
      <c r="X118" s="115">
        <v>40.950000000000003</v>
      </c>
      <c r="Y118" s="115">
        <v>43.98</v>
      </c>
      <c r="Z118" s="115"/>
      <c r="AA118" s="115" t="str">
        <f>TEXT(Y118,"##.0")</f>
        <v>44.0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4204</v>
      </c>
      <c r="V120" s="115">
        <v>4352</v>
      </c>
      <c r="W120" s="115">
        <v>4483</v>
      </c>
      <c r="X120" s="115">
        <v>4541</v>
      </c>
      <c r="Y120" s="115">
        <v>4816</v>
      </c>
      <c r="Z120" s="115"/>
      <c r="AA120" s="115" t="str">
        <f>TEXT(Y120,"###,###")</f>
        <v>4,816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758</v>
      </c>
      <c r="V121" s="115">
        <v>787</v>
      </c>
      <c r="W121" s="115">
        <v>771</v>
      </c>
      <c r="X121" s="115">
        <v>846</v>
      </c>
      <c r="Y121" s="115">
        <v>825</v>
      </c>
      <c r="Z121" s="115"/>
      <c r="AA121" s="115" t="str">
        <f t="shared" ref="AA121:AA128" si="4">TEXT(Y121,"###,###")</f>
        <v>825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438</v>
      </c>
      <c r="V122" s="115">
        <v>423</v>
      </c>
      <c r="W122" s="115">
        <v>404</v>
      </c>
      <c r="X122" s="115">
        <v>410</v>
      </c>
      <c r="Y122" s="115">
        <v>453</v>
      </c>
      <c r="Z122" s="115"/>
      <c r="AA122" s="115" t="str">
        <f t="shared" si="4"/>
        <v>453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4642</v>
      </c>
      <c r="V124" s="115">
        <v>4775</v>
      </c>
      <c r="W124" s="115">
        <v>4887</v>
      </c>
      <c r="X124" s="115">
        <v>4951</v>
      </c>
      <c r="Y124" s="115">
        <v>5269</v>
      </c>
      <c r="Z124" s="115"/>
      <c r="AA124" s="115" t="str">
        <f t="shared" si="4"/>
        <v>5,269</v>
      </c>
      <c r="AB124" s="115"/>
      <c r="AC124" s="115">
        <f>Y124/$Y$7*100</f>
        <v>86.462093862815877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1196</v>
      </c>
      <c r="V125" s="115">
        <v>1210</v>
      </c>
      <c r="W125" s="115">
        <v>1175</v>
      </c>
      <c r="X125" s="115">
        <v>1256</v>
      </c>
      <c r="Y125" s="115">
        <v>1278</v>
      </c>
      <c r="Z125" s="115"/>
      <c r="AA125" s="115" t="str">
        <f t="shared" si="4"/>
        <v>1,278</v>
      </c>
      <c r="AB125" s="115"/>
      <c r="AC125" s="115">
        <f>Y125/$Y$7*100</f>
        <v>20.971447325237939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2820</v>
      </c>
      <c r="V127" s="115">
        <v>2905</v>
      </c>
      <c r="W127" s="115">
        <v>2949</v>
      </c>
      <c r="X127" s="115">
        <v>3012</v>
      </c>
      <c r="Y127" s="115">
        <v>3159</v>
      </c>
      <c r="Z127" s="115"/>
      <c r="AA127" s="115" t="str">
        <f t="shared" si="4"/>
        <v>3,159</v>
      </c>
      <c r="AB127" s="115"/>
      <c r="AC127" s="115">
        <f>Y127/$Y$7*100</f>
        <v>51.837873318017728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2587</v>
      </c>
      <c r="V128" s="115">
        <v>2658</v>
      </c>
      <c r="W128" s="115">
        <v>2711</v>
      </c>
      <c r="X128" s="115">
        <v>2788</v>
      </c>
      <c r="Y128" s="115">
        <v>2935</v>
      </c>
      <c r="Z128" s="115"/>
      <c r="AA128" s="115" t="str">
        <f t="shared" si="4"/>
        <v>2,935</v>
      </c>
      <c r="AB128" s="115"/>
      <c r="AC128" s="115">
        <f>Y128/$Y$7*100</f>
        <v>48.162126681982272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88B129DD-201D-4D4B-AEB2-70CE9A96FF9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2CAF0D2E-8A1E-44A3-9F01-0F0C8ED584E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79720931-276E-43EA-B939-2A356CC6F71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E88EA32D-6882-43DD-8B6A-06B209C47EF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Elliston</v>
      </c>
      <c r="T1" s="115"/>
      <c r="U1" s="115"/>
      <c r="V1" s="115"/>
      <c r="W1" s="115"/>
      <c r="X1" s="115"/>
      <c r="Y1" s="115" t="str">
        <f>Y3</f>
        <v>10.17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129</v>
      </c>
      <c r="V3" s="115"/>
      <c r="W3" s="115"/>
      <c r="X3" s="115"/>
      <c r="Y3" s="115" t="s">
        <v>222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10.17'!$Y$3&amp;" "&amp;'Table 10.17'!$U$3&amp;", "&amp;'State data for spotlight'!$C$3&amp;", "&amp;'Table 10.17'!$Y$2</f>
        <v>Table 10.17 Elliston,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395</v>
      </c>
      <c r="U4" s="116">
        <v>440</v>
      </c>
      <c r="V4" s="116">
        <v>501</v>
      </c>
      <c r="W4" s="116">
        <v>543</v>
      </c>
      <c r="X4" s="116">
        <v>582</v>
      </c>
      <c r="Y4" s="116">
        <v>751</v>
      </c>
      <c r="Z4" s="115"/>
      <c r="AA4" s="115" t="str">
        <f>TEXT(Y4,"###,###")</f>
        <v>751</v>
      </c>
      <c r="AB4" s="115"/>
      <c r="AC4" s="115">
        <f t="shared" ref="AC4:AC9" si="0">Y4/X4-1</f>
        <v>0.29037800687285231</v>
      </c>
      <c r="AD4" s="115"/>
      <c r="AE4" s="115">
        <f>Y4/T4-1</f>
        <v>0.90126582278481004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230</v>
      </c>
      <c r="U5" s="116">
        <v>228</v>
      </c>
      <c r="V5" s="116">
        <v>266</v>
      </c>
      <c r="W5" s="116">
        <v>291</v>
      </c>
      <c r="X5" s="116">
        <v>307</v>
      </c>
      <c r="Y5" s="116">
        <v>376</v>
      </c>
      <c r="Z5" s="115"/>
      <c r="AA5" s="115" t="str">
        <f>TEXT(Y5,"###,###")</f>
        <v>376</v>
      </c>
      <c r="AB5" s="115"/>
      <c r="AC5" s="115">
        <f t="shared" si="0"/>
        <v>0.224755700325733</v>
      </c>
      <c r="AD5" s="115"/>
      <c r="AE5" s="115">
        <f t="shared" ref="AE5:AE9" si="1">Y5/T5-1</f>
        <v>0.63478260869565228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171</v>
      </c>
      <c r="U6" s="116">
        <v>216</v>
      </c>
      <c r="V6" s="116">
        <v>237</v>
      </c>
      <c r="W6" s="116">
        <v>256</v>
      </c>
      <c r="X6" s="116">
        <v>274</v>
      </c>
      <c r="Y6" s="116">
        <v>375</v>
      </c>
      <c r="Z6" s="115"/>
      <c r="AA6" s="115" t="str">
        <f>TEXT(Y6,"###,###")</f>
        <v>375</v>
      </c>
      <c r="AB6" s="115"/>
      <c r="AC6" s="115">
        <f t="shared" si="0"/>
        <v>0.36861313868613133</v>
      </c>
      <c r="AD6" s="115"/>
      <c r="AE6" s="115">
        <f t="shared" si="1"/>
        <v>1.192982456140351</v>
      </c>
      <c r="AF6" s="115"/>
    </row>
    <row r="7" spans="1:32" ht="16.5" customHeight="1" thickBot="1" x14ac:dyDescent="0.3">
      <c r="A7" s="46" t="str">
        <f>"QUICK STATS for "&amp;'Table 10.17'!Y2&amp;"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255</v>
      </c>
      <c r="U7" s="116">
        <v>269</v>
      </c>
      <c r="V7" s="116">
        <v>309</v>
      </c>
      <c r="W7" s="116">
        <v>340</v>
      </c>
      <c r="X7" s="116">
        <v>358</v>
      </c>
      <c r="Y7" s="116">
        <v>434</v>
      </c>
      <c r="Z7" s="115"/>
      <c r="AA7" s="115" t="str">
        <f>TEXT(Y7,"###,###")</f>
        <v>434</v>
      </c>
      <c r="AB7" s="115"/>
      <c r="AC7" s="115">
        <f t="shared" si="0"/>
        <v>0.2122905027932962</v>
      </c>
      <c r="AD7" s="115"/>
      <c r="AE7" s="115">
        <f t="shared" si="1"/>
        <v>0.70196078431372544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751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10.17'!AA7</f>
        <v>434</v>
      </c>
      <c r="P8" s="51"/>
      <c r="S8" s="115" t="s">
        <v>96</v>
      </c>
      <c r="T8" s="115">
        <v>24346</v>
      </c>
      <c r="U8" s="115">
        <v>19544</v>
      </c>
      <c r="V8" s="115">
        <v>20419.97</v>
      </c>
      <c r="W8" s="115">
        <v>22082.5</v>
      </c>
      <c r="X8" s="115">
        <v>20823.330000000002</v>
      </c>
      <c r="Y8" s="115">
        <v>21836.57</v>
      </c>
      <c r="Z8" s="115"/>
      <c r="AA8" s="115" t="str">
        <f>TEXT(Y8,"$###,###")</f>
        <v>$21,837</v>
      </c>
      <c r="AB8" s="115"/>
      <c r="AC8" s="115">
        <f t="shared" si="0"/>
        <v>4.8658884049765261E-2</v>
      </c>
      <c r="AD8" s="115"/>
      <c r="AE8" s="115">
        <f t="shared" si="1"/>
        <v>-0.103073605520414</v>
      </c>
      <c r="AF8" s="115"/>
    </row>
    <row r="9" spans="1:32" x14ac:dyDescent="0.25">
      <c r="A9" s="55" t="s">
        <v>17</v>
      </c>
      <c r="B9" s="56"/>
      <c r="C9" s="57"/>
      <c r="D9" s="58">
        <f>'Table 10.17'!AC104</f>
        <v>60.053262316910782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50.691244239631338</v>
      </c>
      <c r="P9" s="59" t="s">
        <v>97</v>
      </c>
      <c r="S9" s="115" t="s">
        <v>9</v>
      </c>
      <c r="T9" s="115">
        <v>9998346</v>
      </c>
      <c r="U9" s="115">
        <v>9103405</v>
      </c>
      <c r="V9" s="115">
        <v>13058966</v>
      </c>
      <c r="W9" s="115">
        <v>14123443</v>
      </c>
      <c r="X9" s="115">
        <v>16464117</v>
      </c>
      <c r="Y9" s="115">
        <v>20118254</v>
      </c>
      <c r="Z9" s="115"/>
      <c r="AA9" s="115" t="str">
        <f>TEXT(Y9/1000000,"$#,###.0")&amp;" mil"</f>
        <v>$20.1 mil</v>
      </c>
      <c r="AB9" s="115"/>
      <c r="AC9" s="115">
        <f t="shared" si="0"/>
        <v>0.22194551945907581</v>
      </c>
      <c r="AD9" s="115"/>
      <c r="AE9" s="115">
        <f t="shared" si="1"/>
        <v>1.012158210968094</v>
      </c>
      <c r="AF9" s="115"/>
    </row>
    <row r="10" spans="1:32" x14ac:dyDescent="0.25">
      <c r="A10" s="55" t="s">
        <v>20</v>
      </c>
      <c r="B10" s="56"/>
      <c r="C10" s="57"/>
      <c r="D10" s="58">
        <f>'Table 10.17'!AC105</f>
        <v>18.508655126498002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49.308755760368662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76.958525345622121</v>
      </c>
      <c r="P11" s="59" t="s">
        <v>97</v>
      </c>
      <c r="S11" s="115" t="s">
        <v>32</v>
      </c>
      <c r="T11" s="116">
        <v>323</v>
      </c>
      <c r="U11" s="116">
        <v>356</v>
      </c>
      <c r="V11" s="116">
        <v>404</v>
      </c>
      <c r="W11" s="116">
        <v>427</v>
      </c>
      <c r="X11" s="116">
        <v>449</v>
      </c>
      <c r="Y11" s="116">
        <v>582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10.17'!AC108</f>
        <v>24.766977363515313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38.940092165898612</v>
      </c>
      <c r="P12" s="59" t="s">
        <v>97</v>
      </c>
      <c r="S12" s="115" t="s">
        <v>33</v>
      </c>
      <c r="T12" s="116">
        <v>75</v>
      </c>
      <c r="U12" s="116">
        <v>83</v>
      </c>
      <c r="V12" s="116">
        <v>100</v>
      </c>
      <c r="W12" s="116">
        <v>120</v>
      </c>
      <c r="X12" s="116">
        <v>138</v>
      </c>
      <c r="Y12" s="116">
        <v>169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10.17'!AC109</f>
        <v>24.766977363515313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10.17'!AA118</f>
        <v>43.3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10.17'!AC110</f>
        <v>6.3914780292942748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23.732718894009217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10.17'!AC111</f>
        <v>22.63648468708389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76.267281105990776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215</v>
      </c>
      <c r="Z15" s="115"/>
      <c r="AA15" s="117">
        <f t="shared" ref="AA15:AA34" si="2">IF(Y15="np",0,Y15/$Y$34)</f>
        <v>0.28628495339547272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5</v>
      </c>
      <c r="Z16" s="115"/>
      <c r="AA16" s="117">
        <f t="shared" si="2"/>
        <v>6.6577896138482022E-3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14</v>
      </c>
      <c r="Z17" s="115"/>
      <c r="AA17" s="117">
        <f t="shared" si="2"/>
        <v>1.8641810918774968E-2</v>
      </c>
      <c r="AB17" s="115"/>
      <c r="AC17" s="115"/>
      <c r="AD17" s="115"/>
      <c r="AE17" s="115"/>
      <c r="AF17" s="115"/>
    </row>
    <row r="18" spans="1:32" x14ac:dyDescent="0.25">
      <c r="A18" s="85" t="str">
        <f>'Table 10.17'!$S$1&amp;" ("&amp;'Table 10.17'!$T$2&amp;" to "&amp;'Table 10.17'!$Y$2&amp;")"</f>
        <v>Elliston (2011-12 to 2016-17)</v>
      </c>
      <c r="B18" s="85"/>
      <c r="C18" s="85"/>
      <c r="D18" s="85"/>
      <c r="E18" s="85"/>
      <c r="F18" s="85"/>
      <c r="G18" s="85" t="str">
        <f>'Table 10.17'!$S$1&amp;" ("&amp;'Table 10.17'!$T$2&amp;" to "&amp;'Table 10.17'!$Y$2&amp;")"</f>
        <v>Elliston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3</v>
      </c>
      <c r="Z18" s="115"/>
      <c r="AA18" s="117">
        <f t="shared" si="2"/>
        <v>3.9946737683089215E-3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6</v>
      </c>
      <c r="Z19" s="115"/>
      <c r="AA19" s="117">
        <f t="shared" si="2"/>
        <v>7.989347536617843E-3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0</v>
      </c>
      <c r="Z20" s="115"/>
      <c r="AA20" s="117">
        <f t="shared" si="2"/>
        <v>0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35</v>
      </c>
      <c r="Z21" s="115"/>
      <c r="AA21" s="117">
        <f t="shared" si="2"/>
        <v>4.6604527296937419E-2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54</v>
      </c>
      <c r="Z22" s="115"/>
      <c r="AA22" s="117">
        <f t="shared" si="2"/>
        <v>7.1904127829560585E-2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31</v>
      </c>
      <c r="Z23" s="115"/>
      <c r="AA23" s="117">
        <f t="shared" si="2"/>
        <v>4.1278295605858856E-2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5</v>
      </c>
      <c r="Z24" s="115"/>
      <c r="AA24" s="117">
        <f t="shared" si="2"/>
        <v>6.6577896138482022E-3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3</v>
      </c>
      <c r="Z25" s="115"/>
      <c r="AA25" s="117">
        <f t="shared" si="2"/>
        <v>3.9946737683089215E-3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4</v>
      </c>
      <c r="Z26" s="115"/>
      <c r="AA26" s="117">
        <f t="shared" si="2"/>
        <v>5.3262316910785623E-3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11</v>
      </c>
      <c r="Z27" s="115"/>
      <c r="AA27" s="117">
        <f t="shared" si="2"/>
        <v>1.4647137150466045E-2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27</v>
      </c>
      <c r="Z28" s="115"/>
      <c r="AA28" s="117">
        <f t="shared" si="2"/>
        <v>3.5952063914780293E-2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49</v>
      </c>
      <c r="Z29" s="115"/>
      <c r="AA29" s="117">
        <f t="shared" si="2"/>
        <v>6.5246338215712379E-2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59</v>
      </c>
      <c r="Z30" s="115"/>
      <c r="AA30" s="117">
        <f t="shared" si="2"/>
        <v>7.8561917443408791E-2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10.17'!Y2&amp;")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39</v>
      </c>
      <c r="Z31" s="115"/>
      <c r="AA31" s="117">
        <f t="shared" si="2"/>
        <v>5.1930758988015982E-2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4</v>
      </c>
      <c r="Z32" s="115"/>
      <c r="AA32" s="117">
        <f t="shared" si="2"/>
        <v>5.3262316910785623E-3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12</v>
      </c>
      <c r="Z33" s="115"/>
      <c r="AA33" s="117">
        <f t="shared" si="2"/>
        <v>1.5978695073235686E-2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751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210</v>
      </c>
      <c r="U37" s="115">
        <v>199</v>
      </c>
      <c r="V37" s="115">
        <v>239</v>
      </c>
      <c r="W37" s="115">
        <v>273</v>
      </c>
      <c r="X37" s="115">
        <v>277</v>
      </c>
      <c r="Y37" s="115">
        <v>331</v>
      </c>
      <c r="Z37" s="115"/>
      <c r="AA37" s="115" t="str">
        <f>TEXT(Y37,"###,###")</f>
        <v>331</v>
      </c>
      <c r="AB37" s="115"/>
      <c r="AC37" s="115">
        <f>Y37/X37-1</f>
        <v>0.19494584837545137</v>
      </c>
      <c r="AD37" s="115"/>
      <c r="AE37" s="115">
        <f>Y37/T37-1</f>
        <v>0.57619047619047614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41</v>
      </c>
      <c r="U38" s="115">
        <v>70</v>
      </c>
      <c r="V38" s="115">
        <v>76</v>
      </c>
      <c r="W38" s="115">
        <v>67</v>
      </c>
      <c r="X38" s="115">
        <v>82</v>
      </c>
      <c r="Y38" s="115">
        <v>103</v>
      </c>
      <c r="Z38" s="115"/>
      <c r="AA38" s="115" t="str">
        <f>TEXT(Y38,"###,###")</f>
        <v>103</v>
      </c>
      <c r="AB38" s="115"/>
      <c r="AC38" s="115">
        <f>Y38/X38-1</f>
        <v>0.25609756097560976</v>
      </c>
      <c r="AD38" s="115"/>
      <c r="AE38" s="115">
        <f>Y38/T38-1</f>
        <v>1.5121951219512195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251</v>
      </c>
      <c r="U40" s="115">
        <v>269</v>
      </c>
      <c r="V40" s="115">
        <v>315</v>
      </c>
      <c r="W40" s="115">
        <v>340</v>
      </c>
      <c r="X40" s="115">
        <v>359</v>
      </c>
      <c r="Y40" s="115">
        <v>434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76.267281105990776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23.732718894009217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15</v>
      </c>
      <c r="Y45" s="116">
        <v>8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25</v>
      </c>
      <c r="Y46" s="116">
        <v>35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33</v>
      </c>
      <c r="Y47" s="116">
        <v>25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35</v>
      </c>
      <c r="Y48" s="116">
        <v>46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10.17'!S1&amp;" ("&amp;'Table 10.17'!Y2&amp;") *"</f>
        <v>Number of jobs by age and sex of job holders in Elliston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22</v>
      </c>
      <c r="Y49" s="116">
        <v>38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30</v>
      </c>
      <c r="Y50" s="116">
        <v>22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26</v>
      </c>
      <c r="Y51" s="116">
        <v>30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29</v>
      </c>
      <c r="Y52" s="116">
        <v>35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19</v>
      </c>
      <c r="Y53" s="116">
        <v>37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33</v>
      </c>
      <c r="Y54" s="116">
        <v>39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28</v>
      </c>
      <c r="Y55" s="116">
        <v>44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3</v>
      </c>
      <c r="Y56" s="116">
        <v>7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0</v>
      </c>
      <c r="Y57" s="116">
        <v>0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3</v>
      </c>
      <c r="Y58" s="116">
        <v>5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0</v>
      </c>
      <c r="Y59" s="116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307</v>
      </c>
      <c r="Y61" s="116">
        <v>376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0</v>
      </c>
      <c r="Y63" s="116">
        <v>3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10.17'!S1&amp;" ("&amp;'Table 10.17'!Y2&amp;") *"</f>
        <v>Number of employed persons per occupation of main job by sex in Elliston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5</v>
      </c>
      <c r="Y64" s="116">
        <v>19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19</v>
      </c>
      <c r="Y65" s="116">
        <v>16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37</v>
      </c>
      <c r="Y66" s="116">
        <v>62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34</v>
      </c>
      <c r="Y67" s="116">
        <v>41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21</v>
      </c>
      <c r="Y68" s="116">
        <v>24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15</v>
      </c>
      <c r="Y69" s="116">
        <v>26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20</v>
      </c>
      <c r="Y70" s="116">
        <v>30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34</v>
      </c>
      <c r="Y71" s="116">
        <v>38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36</v>
      </c>
      <c r="Y72" s="116">
        <v>37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29</v>
      </c>
      <c r="Y73" s="116">
        <v>37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19</v>
      </c>
      <c r="Y74" s="116">
        <v>31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4</v>
      </c>
      <c r="Y75" s="116">
        <v>12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0</v>
      </c>
      <c r="Y76" s="116">
        <v>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0</v>
      </c>
      <c r="Y77" s="116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0</v>
      </c>
      <c r="Y78" s="116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0</v>
      </c>
      <c r="Y79" s="116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274</v>
      </c>
      <c r="Y80" s="116">
        <v>375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10.17'!S1</f>
        <v>Elliston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10</v>
      </c>
      <c r="Y83" s="116">
        <v>14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11</v>
      </c>
      <c r="Y84" s="116">
        <v>12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10.17'!AA4</f>
        <v>751</v>
      </c>
      <c r="D85" s="99">
        <f>'Table 10.17'!AC4</f>
        <v>0.29037800687285231</v>
      </c>
      <c r="E85" s="100">
        <f>'Table 10.17'!AC4</f>
        <v>0.29037800687285231</v>
      </c>
      <c r="F85" s="99">
        <f>'Table 10.17'!AE4</f>
        <v>0.90126582278481004</v>
      </c>
      <c r="G85" s="100">
        <f>'Table 10.17'!AE4</f>
        <v>0.90126582278481004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20</v>
      </c>
      <c r="Y85" s="116">
        <v>21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10.17'!AA5</f>
        <v>376</v>
      </c>
      <c r="D86" s="99">
        <f>'Table 10.17'!AC5</f>
        <v>0.224755700325733</v>
      </c>
      <c r="E86" s="100">
        <f>'Table 10.17'!AC5</f>
        <v>0.224755700325733</v>
      </c>
      <c r="F86" s="99">
        <f>'Table 10.17'!AE5</f>
        <v>0.63478260869565228</v>
      </c>
      <c r="G86" s="100">
        <f>'Table 10.17'!AE5</f>
        <v>0.63478260869565228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4</v>
      </c>
      <c r="Y86" s="116">
        <v>6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10.17'!AA6</f>
        <v>375</v>
      </c>
      <c r="D87" s="99">
        <f>'Table 10.17'!AC6</f>
        <v>0.36861313868613133</v>
      </c>
      <c r="E87" s="100">
        <f>'Table 10.17'!AC6</f>
        <v>0.36861313868613133</v>
      </c>
      <c r="F87" s="99">
        <f>'Table 10.17'!AE6</f>
        <v>1.192982456140351</v>
      </c>
      <c r="G87" s="100">
        <f>'Table 10.17'!AE6</f>
        <v>1.192982456140351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0</v>
      </c>
      <c r="Y87" s="116">
        <v>5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10.17'!AA7</f>
        <v>434</v>
      </c>
      <c r="D88" s="99">
        <f>'Table 10.17'!AC7</f>
        <v>0.2122905027932962</v>
      </c>
      <c r="E88" s="100">
        <f>'Table 10.17'!AC7</f>
        <v>0.2122905027932962</v>
      </c>
      <c r="F88" s="99">
        <f>'Table 10.17'!AE7</f>
        <v>0.70196078431372544</v>
      </c>
      <c r="G88" s="100">
        <f>'Table 10.17'!AE7</f>
        <v>0.70196078431372544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0</v>
      </c>
      <c r="Y88" s="116">
        <v>3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10.17'!AA37</f>
        <v>331</v>
      </c>
      <c r="D89" s="99">
        <f>'Table 10.17'!AC37</f>
        <v>0.19494584837545137</v>
      </c>
      <c r="E89" s="100">
        <f>'Table 10.17'!AC37</f>
        <v>0.19494584837545137</v>
      </c>
      <c r="F89" s="99">
        <f>'Table 10.17'!AE37</f>
        <v>0.57619047619047614</v>
      </c>
      <c r="G89" s="100">
        <f>'Table 10.17'!AE37</f>
        <v>0.57619047619047614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4</v>
      </c>
      <c r="Y89" s="116">
        <v>16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10.17'!AA38</f>
        <v>103</v>
      </c>
      <c r="D90" s="99">
        <f>'Table 10.17'!AC38</f>
        <v>0.25609756097560976</v>
      </c>
      <c r="E90" s="100">
        <f>'Table 10.17'!AC38</f>
        <v>0.25609756097560976</v>
      </c>
      <c r="F90" s="99">
        <f>'Table 10.17'!AE38</f>
        <v>1.5121951219512195</v>
      </c>
      <c r="G90" s="100">
        <f>'Table 10.17'!AE38</f>
        <v>1.5121951219512195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44</v>
      </c>
      <c r="Y90" s="116">
        <v>60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10.17'!AA114</f>
        <v>47</v>
      </c>
      <c r="D91" s="99">
        <f>'Table 10.17'!AC114</f>
        <v>0.23684210526315796</v>
      </c>
      <c r="E91" s="100">
        <f>'Table 10.17'!AC114</f>
        <v>0.23684210526315796</v>
      </c>
      <c r="F91" s="99">
        <f>'Table 10.17'!AE114</f>
        <v>1.0434782608695654</v>
      </c>
      <c r="G91" s="100">
        <f>'Table 10.17'!AE114</f>
        <v>1.0434782608695654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190</v>
      </c>
      <c r="Y91" s="116">
        <v>220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10.17'!AA115</f>
        <v>56</v>
      </c>
      <c r="D92" s="99">
        <f>'Table 10.17'!AC115</f>
        <v>0.39999999999999991</v>
      </c>
      <c r="E92" s="100">
        <f>'Table 10.17'!AC115</f>
        <v>0.39999999999999991</v>
      </c>
      <c r="F92" s="99">
        <f>'Table 10.17'!AE115</f>
        <v>1.7999999999999998</v>
      </c>
      <c r="G92" s="100">
        <f>'Table 10.17'!AE115</f>
        <v>1.7999999999999998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10.17'!AA8</f>
        <v>$21,837</v>
      </c>
      <c r="D93" s="99">
        <f>'Table 10.17'!AC8</f>
        <v>4.8658884049765261E-2</v>
      </c>
      <c r="E93" s="100">
        <f>'Table 10.17'!AC8</f>
        <v>4.8658884049765261E-2</v>
      </c>
      <c r="F93" s="99">
        <f>'Table 10.17'!AE8</f>
        <v>-0.103073605520414</v>
      </c>
      <c r="G93" s="100">
        <f>'Table 10.17'!AE8</f>
        <v>-0.103073605520414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7</v>
      </c>
      <c r="Y93" s="116">
        <v>6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10.17'!AA9</f>
        <v>$20.1 mil</v>
      </c>
      <c r="D94" s="99">
        <f>'Table 10.17'!AC9</f>
        <v>0.22194551945907581</v>
      </c>
      <c r="E94" s="100">
        <f>'Table 10.17'!AC9</f>
        <v>0.22194551945907581</v>
      </c>
      <c r="F94" s="99">
        <f>'Table 10.17'!AE9</f>
        <v>1.012158210968094</v>
      </c>
      <c r="G94" s="100">
        <f>'Table 10.17'!AE9</f>
        <v>1.012158210968094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27</v>
      </c>
      <c r="Y94" s="116">
        <v>38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1</v>
      </c>
      <c r="Y95" s="116">
        <v>4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18</v>
      </c>
      <c r="Y96" s="116">
        <v>22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23</v>
      </c>
      <c r="Y97" s="116">
        <v>35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10</v>
      </c>
      <c r="Y98" s="116">
        <v>12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0</v>
      </c>
      <c r="Y99" s="116">
        <v>5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16</v>
      </c>
      <c r="Y100" s="116">
        <v>28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173</v>
      </c>
      <c r="Y101" s="116">
        <v>214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333</v>
      </c>
      <c r="Y104" s="115">
        <v>451</v>
      </c>
      <c r="Z104" s="115"/>
      <c r="AA104" s="115" t="str">
        <f>TEXT(Y104,"###,###")</f>
        <v>451</v>
      </c>
      <c r="AB104" s="115"/>
      <c r="AC104" s="115">
        <f>Y104/($Y$4)*100</f>
        <v>60.053262316910782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113</v>
      </c>
      <c r="Y105" s="115">
        <v>139</v>
      </c>
      <c r="Z105" s="115"/>
      <c r="AA105" s="115" t="str">
        <f>TEXT(Y105,"###,###")</f>
        <v>139</v>
      </c>
      <c r="AB105" s="115"/>
      <c r="AC105" s="115">
        <f>Y105/($Y$4)*100</f>
        <v>18.508655126498002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446</v>
      </c>
      <c r="Y106" s="115">
        <v>590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130</v>
      </c>
      <c r="Y108" s="115">
        <v>186</v>
      </c>
      <c r="Z108" s="115"/>
      <c r="AA108" s="115" t="str">
        <f>TEXT(Y108,"###,###")</f>
        <v>186</v>
      </c>
      <c r="AB108" s="115"/>
      <c r="AC108" s="115">
        <f>Y108/($Y$4)*100</f>
        <v>24.766977363515313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135</v>
      </c>
      <c r="Y109" s="115">
        <v>186</v>
      </c>
      <c r="Z109" s="115"/>
      <c r="AA109" s="115" t="str">
        <f>TEXT(Y109,"###,###")</f>
        <v>186</v>
      </c>
      <c r="AB109" s="115"/>
      <c r="AC109" s="115">
        <f t="shared" ref="AC109:AC111" si="3">Y109/($Y$4)*100</f>
        <v>24.766977363515313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40</v>
      </c>
      <c r="Y110" s="115">
        <v>48</v>
      </c>
      <c r="Z110" s="115"/>
      <c r="AA110" s="115" t="str">
        <f>TEXT(Y110,"###,###")</f>
        <v>48</v>
      </c>
      <c r="AB110" s="115"/>
      <c r="AC110" s="115">
        <f t="shared" si="3"/>
        <v>6.3914780292942748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136</v>
      </c>
      <c r="Y111" s="115">
        <v>170</v>
      </c>
      <c r="Z111" s="115"/>
      <c r="AA111" s="115" t="str">
        <f>TEXT(Y111,"###,###")</f>
        <v>170</v>
      </c>
      <c r="AB111" s="115"/>
      <c r="AC111" s="115">
        <f t="shared" si="3"/>
        <v>22.63648468708389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586</v>
      </c>
      <c r="Y112" s="115">
        <v>751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23</v>
      </c>
      <c r="U114" s="115">
        <v>32</v>
      </c>
      <c r="V114" s="115">
        <v>36</v>
      </c>
      <c r="W114" s="115">
        <v>30</v>
      </c>
      <c r="X114" s="115">
        <v>38</v>
      </c>
      <c r="Y114" s="115">
        <v>47</v>
      </c>
      <c r="Z114" s="115"/>
      <c r="AA114" s="115" t="str">
        <f>TEXT(Y114,"###,###")</f>
        <v>47</v>
      </c>
      <c r="AB114" s="115"/>
      <c r="AC114" s="115">
        <f>Y114/X114-1</f>
        <v>0.23684210526315796</v>
      </c>
      <c r="AD114" s="115"/>
      <c r="AE114" s="115">
        <f>Y114/T114-1</f>
        <v>1.0434782608695654</v>
      </c>
      <c r="AF114" s="115"/>
    </row>
    <row r="115" spans="19:32" x14ac:dyDescent="0.25">
      <c r="S115" s="115" t="s">
        <v>104</v>
      </c>
      <c r="T115" s="115">
        <v>20</v>
      </c>
      <c r="U115" s="115">
        <v>34</v>
      </c>
      <c r="V115" s="115">
        <v>35</v>
      </c>
      <c r="W115" s="115">
        <v>38</v>
      </c>
      <c r="X115" s="115">
        <v>40</v>
      </c>
      <c r="Y115" s="115">
        <v>56</v>
      </c>
      <c r="Z115" s="115"/>
      <c r="AA115" s="115" t="str">
        <f>TEXT(Y115,"###,###")</f>
        <v>56</v>
      </c>
      <c r="AB115" s="115"/>
      <c r="AC115" s="115">
        <f>Y115/X115-1</f>
        <v>0.39999999999999991</v>
      </c>
      <c r="AD115" s="115"/>
      <c r="AE115" s="115">
        <f>Y115/T115-1</f>
        <v>1.7999999999999998</v>
      </c>
      <c r="AF115" s="115"/>
    </row>
    <row r="116" spans="19:32" x14ac:dyDescent="0.25">
      <c r="S116" s="115" t="s">
        <v>56</v>
      </c>
      <c r="T116" s="115">
        <v>43</v>
      </c>
      <c r="U116" s="115">
        <v>66</v>
      </c>
      <c r="V116" s="115">
        <v>71</v>
      </c>
      <c r="W116" s="115">
        <v>68</v>
      </c>
      <c r="X116" s="115">
        <v>78</v>
      </c>
      <c r="Y116" s="115">
        <v>103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43.23</v>
      </c>
      <c r="V118" s="115">
        <v>44.64</v>
      </c>
      <c r="W118" s="115">
        <v>40.799999999999997</v>
      </c>
      <c r="X118" s="115">
        <v>41.81</v>
      </c>
      <c r="Y118" s="115">
        <v>43.27</v>
      </c>
      <c r="Z118" s="115"/>
      <c r="AA118" s="115" t="str">
        <f>TEXT(Y118,"##.0")</f>
        <v>43.3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186</v>
      </c>
      <c r="V120" s="115">
        <v>209</v>
      </c>
      <c r="W120" s="115">
        <v>217</v>
      </c>
      <c r="X120" s="115">
        <v>223</v>
      </c>
      <c r="Y120" s="115">
        <v>265</v>
      </c>
      <c r="Z120" s="115"/>
      <c r="AA120" s="115" t="str">
        <f>TEXT(Y120,"###,###")</f>
        <v>265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46</v>
      </c>
      <c r="V121" s="115">
        <v>61</v>
      </c>
      <c r="W121" s="115">
        <v>74</v>
      </c>
      <c r="X121" s="115">
        <v>85</v>
      </c>
      <c r="Y121" s="115">
        <v>100</v>
      </c>
      <c r="Z121" s="115"/>
      <c r="AA121" s="115" t="str">
        <f t="shared" ref="AA121:AA128" si="4">TEXT(Y121,"###,###")</f>
        <v>100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35</v>
      </c>
      <c r="V122" s="115">
        <v>39</v>
      </c>
      <c r="W122" s="115">
        <v>44</v>
      </c>
      <c r="X122" s="115">
        <v>53</v>
      </c>
      <c r="Y122" s="115">
        <v>69</v>
      </c>
      <c r="Z122" s="115"/>
      <c r="AA122" s="115" t="str">
        <f t="shared" si="4"/>
        <v>69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221</v>
      </c>
      <c r="V124" s="115">
        <v>248</v>
      </c>
      <c r="W124" s="115">
        <v>261</v>
      </c>
      <c r="X124" s="115">
        <v>276</v>
      </c>
      <c r="Y124" s="115">
        <v>334</v>
      </c>
      <c r="Z124" s="115"/>
      <c r="AA124" s="115" t="str">
        <f t="shared" si="4"/>
        <v>334</v>
      </c>
      <c r="AB124" s="115"/>
      <c r="AC124" s="115">
        <f>Y124/$Y$7*100</f>
        <v>76.958525345622121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81</v>
      </c>
      <c r="V125" s="115">
        <v>100</v>
      </c>
      <c r="W125" s="115">
        <v>118</v>
      </c>
      <c r="X125" s="115">
        <v>138</v>
      </c>
      <c r="Y125" s="115">
        <v>169</v>
      </c>
      <c r="Z125" s="115"/>
      <c r="AA125" s="115" t="str">
        <f t="shared" si="4"/>
        <v>169</v>
      </c>
      <c r="AB125" s="115"/>
      <c r="AC125" s="115">
        <f>Y125/$Y$7*100</f>
        <v>38.940092165898612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141</v>
      </c>
      <c r="V127" s="115">
        <v>165</v>
      </c>
      <c r="W127" s="115">
        <v>181</v>
      </c>
      <c r="X127" s="115">
        <v>185</v>
      </c>
      <c r="Y127" s="115">
        <v>220</v>
      </c>
      <c r="Z127" s="115"/>
      <c r="AA127" s="115" t="str">
        <f t="shared" si="4"/>
        <v>220</v>
      </c>
      <c r="AB127" s="115"/>
      <c r="AC127" s="115">
        <f>Y127/$Y$7*100</f>
        <v>50.691244239631338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124</v>
      </c>
      <c r="V128" s="115">
        <v>144</v>
      </c>
      <c r="W128" s="115">
        <v>158</v>
      </c>
      <c r="X128" s="115">
        <v>169</v>
      </c>
      <c r="Y128" s="115">
        <v>214</v>
      </c>
      <c r="Z128" s="115"/>
      <c r="AA128" s="115" t="str">
        <f t="shared" si="4"/>
        <v>214</v>
      </c>
      <c r="AB128" s="115"/>
      <c r="AC128" s="115">
        <f>Y128/$Y$7*100</f>
        <v>49.308755760368662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12913FD6-5787-46DC-A4A2-38CCD34178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EA6FA05F-9309-4F15-B253-17BE6D4B86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5832D818-4410-431F-AE43-9D5759AA80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D7DB6845-7EC2-441B-9B72-D3EE128D8B6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Flinders Ranges</v>
      </c>
      <c r="T1" s="115"/>
      <c r="U1" s="115"/>
      <c r="V1" s="115"/>
      <c r="W1" s="115"/>
      <c r="X1" s="115"/>
      <c r="Y1" s="115" t="str">
        <f>Y3</f>
        <v>10.18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130</v>
      </c>
      <c r="V3" s="115"/>
      <c r="W3" s="115"/>
      <c r="X3" s="115"/>
      <c r="Y3" s="115" t="s">
        <v>223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10.18'!$Y$3&amp;" "&amp;'Table 10.18'!$U$3&amp;", "&amp;'State data for spotlight'!$C$3&amp;", "&amp;'Table 10.18'!$Y$2</f>
        <v>Table 10.18 Flinders Ranges,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1077</v>
      </c>
      <c r="U4" s="116">
        <v>1140</v>
      </c>
      <c r="V4" s="116">
        <v>1139</v>
      </c>
      <c r="W4" s="116">
        <v>1099</v>
      </c>
      <c r="X4" s="116">
        <v>1089</v>
      </c>
      <c r="Y4" s="116">
        <v>1117</v>
      </c>
      <c r="Z4" s="115"/>
      <c r="AA4" s="115" t="str">
        <f>TEXT(Y4,"###,###")</f>
        <v>1,117</v>
      </c>
      <c r="AB4" s="115"/>
      <c r="AC4" s="115">
        <f t="shared" ref="AC4:AC9" si="0">Y4/X4-1</f>
        <v>2.5711662075298403E-2</v>
      </c>
      <c r="AD4" s="115"/>
      <c r="AE4" s="115">
        <f>Y4/T4-1</f>
        <v>3.7140204271123523E-2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578</v>
      </c>
      <c r="U5" s="116">
        <v>596</v>
      </c>
      <c r="V5" s="116">
        <v>596</v>
      </c>
      <c r="W5" s="116">
        <v>589</v>
      </c>
      <c r="X5" s="116">
        <v>590</v>
      </c>
      <c r="Y5" s="116">
        <v>587</v>
      </c>
      <c r="Z5" s="115"/>
      <c r="AA5" s="115" t="str">
        <f>TEXT(Y5,"###,###")</f>
        <v>587</v>
      </c>
      <c r="AB5" s="115"/>
      <c r="AC5" s="115">
        <f t="shared" si="0"/>
        <v>-5.0847457627118953E-3</v>
      </c>
      <c r="AD5" s="115"/>
      <c r="AE5" s="115">
        <f t="shared" ref="AE5:AE9" si="1">Y5/T5-1</f>
        <v>1.5570934256055269E-2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498</v>
      </c>
      <c r="U6" s="116">
        <v>547</v>
      </c>
      <c r="V6" s="116">
        <v>547</v>
      </c>
      <c r="W6" s="116">
        <v>509</v>
      </c>
      <c r="X6" s="116">
        <v>501</v>
      </c>
      <c r="Y6" s="116">
        <v>530</v>
      </c>
      <c r="Z6" s="115"/>
      <c r="AA6" s="115" t="str">
        <f>TEXT(Y6,"###,###")</f>
        <v>530</v>
      </c>
      <c r="AB6" s="115"/>
      <c r="AC6" s="115">
        <f t="shared" si="0"/>
        <v>5.7884231536926123E-2</v>
      </c>
      <c r="AD6" s="115"/>
      <c r="AE6" s="115">
        <f t="shared" si="1"/>
        <v>6.425702811244971E-2</v>
      </c>
      <c r="AF6" s="115"/>
    </row>
    <row r="7" spans="1:32" ht="16.5" customHeight="1" thickBot="1" x14ac:dyDescent="0.3">
      <c r="A7" s="46" t="str">
        <f>"QUICK STATS for "&amp;'Table 10.18'!Y2&amp;"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713</v>
      </c>
      <c r="U7" s="116">
        <v>757</v>
      </c>
      <c r="V7" s="116">
        <v>744</v>
      </c>
      <c r="W7" s="116">
        <v>732</v>
      </c>
      <c r="X7" s="116">
        <v>714</v>
      </c>
      <c r="Y7" s="116">
        <v>746</v>
      </c>
      <c r="Z7" s="115"/>
      <c r="AA7" s="115" t="str">
        <f>TEXT(Y7,"###,###")</f>
        <v>746</v>
      </c>
      <c r="AB7" s="115"/>
      <c r="AC7" s="115">
        <f t="shared" si="0"/>
        <v>4.481792717086841E-2</v>
      </c>
      <c r="AD7" s="115"/>
      <c r="AE7" s="115">
        <f t="shared" si="1"/>
        <v>4.628330995792429E-2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1,117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10.18'!AA7</f>
        <v>746</v>
      </c>
      <c r="P8" s="51"/>
      <c r="S8" s="115" t="s">
        <v>96</v>
      </c>
      <c r="T8" s="115">
        <v>35169.629999999997</v>
      </c>
      <c r="U8" s="115">
        <v>35482</v>
      </c>
      <c r="V8" s="115">
        <v>37626</v>
      </c>
      <c r="W8" s="115">
        <v>38477</v>
      </c>
      <c r="X8" s="115">
        <v>41928</v>
      </c>
      <c r="Y8" s="115">
        <v>41634.89</v>
      </c>
      <c r="Z8" s="115"/>
      <c r="AA8" s="115" t="str">
        <f>TEXT(Y8,"$###,###")</f>
        <v>$41,635</v>
      </c>
      <c r="AB8" s="115"/>
      <c r="AC8" s="115">
        <f t="shared" si="0"/>
        <v>-6.9907937416523458E-3</v>
      </c>
      <c r="AD8" s="115"/>
      <c r="AE8" s="115">
        <f t="shared" si="1"/>
        <v>0.18383076535067344</v>
      </c>
      <c r="AF8" s="115"/>
    </row>
    <row r="9" spans="1:32" x14ac:dyDescent="0.25">
      <c r="A9" s="55" t="s">
        <v>17</v>
      </c>
      <c r="B9" s="56"/>
      <c r="C9" s="57"/>
      <c r="D9" s="58">
        <f>'Table 10.18'!AC104</f>
        <v>62.399283795881821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50.268096514745309</v>
      </c>
      <c r="P9" s="59" t="s">
        <v>97</v>
      </c>
      <c r="S9" s="115" t="s">
        <v>9</v>
      </c>
      <c r="T9" s="115">
        <v>35000445</v>
      </c>
      <c r="U9" s="115">
        <v>38693651</v>
      </c>
      <c r="V9" s="115">
        <v>38421050</v>
      </c>
      <c r="W9" s="115">
        <v>37946278</v>
      </c>
      <c r="X9" s="115">
        <v>39468132</v>
      </c>
      <c r="Y9" s="115">
        <v>39721659</v>
      </c>
      <c r="Z9" s="115"/>
      <c r="AA9" s="115" t="str">
        <f>TEXT(Y9/1000000,"$#,###.0")&amp;" mil"</f>
        <v>$39.7 mil</v>
      </c>
      <c r="AB9" s="115"/>
      <c r="AC9" s="115">
        <f t="shared" si="0"/>
        <v>6.4235875161255951E-3</v>
      </c>
      <c r="AD9" s="115"/>
      <c r="AE9" s="115">
        <f t="shared" si="1"/>
        <v>0.13489011353998492</v>
      </c>
      <c r="AF9" s="115"/>
    </row>
    <row r="10" spans="1:32" x14ac:dyDescent="0.25">
      <c r="A10" s="55" t="s">
        <v>20</v>
      </c>
      <c r="B10" s="56"/>
      <c r="C10" s="57"/>
      <c r="D10" s="58">
        <f>'Table 10.18'!AC105</f>
        <v>25.067144136078785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49.731903485254691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91.420911528150143</v>
      </c>
      <c r="P11" s="59" t="s">
        <v>97</v>
      </c>
      <c r="S11" s="115" t="s">
        <v>32</v>
      </c>
      <c r="T11" s="116">
        <v>935</v>
      </c>
      <c r="U11" s="116">
        <v>986</v>
      </c>
      <c r="V11" s="116">
        <v>987</v>
      </c>
      <c r="W11" s="116">
        <v>937</v>
      </c>
      <c r="X11" s="116">
        <v>938</v>
      </c>
      <c r="Y11" s="116">
        <v>957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10.18'!AC108</f>
        <v>17.278424350940018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21.447721179624665</v>
      </c>
      <c r="P12" s="59" t="s">
        <v>97</v>
      </c>
      <c r="S12" s="115" t="s">
        <v>33</v>
      </c>
      <c r="T12" s="116">
        <v>145</v>
      </c>
      <c r="U12" s="116">
        <v>154</v>
      </c>
      <c r="V12" s="116">
        <v>154</v>
      </c>
      <c r="W12" s="116">
        <v>163</v>
      </c>
      <c r="X12" s="116">
        <v>152</v>
      </c>
      <c r="Y12" s="116">
        <v>160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10.18'!AC109</f>
        <v>14.23455684870188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10.18'!AA118</f>
        <v>44.3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10.18'!AC110</f>
        <v>18.710832587287378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16.890080428954423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10.18'!AC111</f>
        <v>37.242614145031332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83.10991957104558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111</v>
      </c>
      <c r="Z15" s="115"/>
      <c r="AA15" s="117">
        <f t="shared" ref="AA15:AA34" si="2">IF(Y15="np",0,Y15/$Y$34)</f>
        <v>9.9373321396598033E-2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42</v>
      </c>
      <c r="Z16" s="115"/>
      <c r="AA16" s="117">
        <f t="shared" si="2"/>
        <v>3.7600716204118173E-2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19</v>
      </c>
      <c r="Z17" s="115"/>
      <c r="AA17" s="117">
        <f t="shared" si="2"/>
        <v>1.7009847806624886E-2</v>
      </c>
      <c r="AB17" s="115"/>
      <c r="AC17" s="115"/>
      <c r="AD17" s="115"/>
      <c r="AE17" s="115"/>
      <c r="AF17" s="115"/>
    </row>
    <row r="18" spans="1:32" x14ac:dyDescent="0.25">
      <c r="A18" s="85" t="str">
        <f>'Table 10.18'!$S$1&amp;" ("&amp;'Table 10.18'!$T$2&amp;" to "&amp;'Table 10.18'!$Y$2&amp;")"</f>
        <v>Flinders Ranges (2011-12 to 2016-17)</v>
      </c>
      <c r="B18" s="85"/>
      <c r="C18" s="85"/>
      <c r="D18" s="85"/>
      <c r="E18" s="85"/>
      <c r="F18" s="85"/>
      <c r="G18" s="85" t="str">
        <f>'Table 10.18'!$S$1&amp;" ("&amp;'Table 10.18'!$T$2&amp;" to "&amp;'Table 10.18'!$Y$2&amp;")"</f>
        <v>Flinders Ranges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12</v>
      </c>
      <c r="Z18" s="115"/>
      <c r="AA18" s="117">
        <f t="shared" si="2"/>
        <v>1.0743061772605193E-2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69</v>
      </c>
      <c r="Z19" s="115"/>
      <c r="AA19" s="117">
        <f t="shared" si="2"/>
        <v>6.177260519247986E-2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18</v>
      </c>
      <c r="Z20" s="115"/>
      <c r="AA20" s="117">
        <f t="shared" si="2"/>
        <v>1.611459265890779E-2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87</v>
      </c>
      <c r="Z21" s="115"/>
      <c r="AA21" s="117">
        <f t="shared" si="2"/>
        <v>7.7887197851387646E-2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91</v>
      </c>
      <c r="Z22" s="115"/>
      <c r="AA22" s="117">
        <f t="shared" si="2"/>
        <v>8.1468218442256046E-2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45</v>
      </c>
      <c r="Z23" s="115"/>
      <c r="AA23" s="117">
        <f t="shared" si="2"/>
        <v>4.0286481647269473E-2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7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27</v>
      </c>
      <c r="Z25" s="115"/>
      <c r="AA25" s="117">
        <f t="shared" si="2"/>
        <v>2.4171888988361683E-2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6</v>
      </c>
      <c r="Z26" s="115"/>
      <c r="AA26" s="117">
        <f t="shared" si="2"/>
        <v>5.3715308863025966E-3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16</v>
      </c>
      <c r="Z27" s="115"/>
      <c r="AA27" s="117">
        <f t="shared" si="2"/>
        <v>1.432408236347359E-2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97</v>
      </c>
      <c r="Z28" s="115"/>
      <c r="AA28" s="117">
        <f t="shared" si="2"/>
        <v>8.6839749328558632E-2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106</v>
      </c>
      <c r="Z29" s="115"/>
      <c r="AA29" s="117">
        <f t="shared" si="2"/>
        <v>9.4897045658012533E-2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83</v>
      </c>
      <c r="Z30" s="115"/>
      <c r="AA30" s="117">
        <f t="shared" si="2"/>
        <v>7.4306177260519246E-2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10.18'!Y2&amp;")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112</v>
      </c>
      <c r="Z31" s="115"/>
      <c r="AA31" s="117">
        <f t="shared" si="2"/>
        <v>0.10026857654431513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6</v>
      </c>
      <c r="Z32" s="115"/>
      <c r="AA32" s="117">
        <f t="shared" si="2"/>
        <v>5.3715308863025966E-3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32</v>
      </c>
      <c r="Z33" s="115"/>
      <c r="AA33" s="117">
        <f t="shared" si="2"/>
        <v>2.864816472694718E-2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1117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591</v>
      </c>
      <c r="U37" s="115">
        <v>622</v>
      </c>
      <c r="V37" s="115">
        <v>612</v>
      </c>
      <c r="W37" s="115">
        <v>603</v>
      </c>
      <c r="X37" s="115">
        <v>602</v>
      </c>
      <c r="Y37" s="115">
        <v>620</v>
      </c>
      <c r="Z37" s="115"/>
      <c r="AA37" s="115" t="str">
        <f>TEXT(Y37,"###,###")</f>
        <v>620</v>
      </c>
      <c r="AB37" s="115"/>
      <c r="AC37" s="115">
        <f>Y37/X37-1</f>
        <v>2.9900332225913706E-2</v>
      </c>
      <c r="AD37" s="115"/>
      <c r="AE37" s="115">
        <f>Y37/T37-1</f>
        <v>4.9069373942470351E-2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121</v>
      </c>
      <c r="U38" s="115">
        <v>137</v>
      </c>
      <c r="V38" s="115">
        <v>133</v>
      </c>
      <c r="W38" s="115">
        <v>128</v>
      </c>
      <c r="X38" s="115">
        <v>114</v>
      </c>
      <c r="Y38" s="115">
        <v>126</v>
      </c>
      <c r="Z38" s="115"/>
      <c r="AA38" s="115" t="str">
        <f>TEXT(Y38,"###,###")</f>
        <v>126</v>
      </c>
      <c r="AB38" s="115"/>
      <c r="AC38" s="115">
        <f>Y38/X38-1</f>
        <v>0.10526315789473695</v>
      </c>
      <c r="AD38" s="115"/>
      <c r="AE38" s="115">
        <f>Y38/T38-1</f>
        <v>4.1322314049586861E-2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712</v>
      </c>
      <c r="U40" s="115">
        <v>759</v>
      </c>
      <c r="V40" s="115">
        <v>745</v>
      </c>
      <c r="W40" s="115">
        <v>731</v>
      </c>
      <c r="X40" s="115">
        <v>716</v>
      </c>
      <c r="Y40" s="115">
        <v>746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83.10991957104558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16.890080428954423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10</v>
      </c>
      <c r="Y45" s="116">
        <v>12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36</v>
      </c>
      <c r="Y46" s="116">
        <v>21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79</v>
      </c>
      <c r="Y47" s="116">
        <v>67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67</v>
      </c>
      <c r="Y48" s="116">
        <v>70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10.18'!S1&amp;" ("&amp;'Table 10.18'!Y2&amp;") *"</f>
        <v>Number of jobs by age and sex of job holders in Flinders Ranges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39</v>
      </c>
      <c r="Y49" s="116">
        <v>41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46</v>
      </c>
      <c r="Y50" s="116">
        <v>51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45</v>
      </c>
      <c r="Y51" s="116">
        <v>35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50</v>
      </c>
      <c r="Y52" s="116">
        <v>71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79</v>
      </c>
      <c r="Y53" s="116">
        <v>70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54</v>
      </c>
      <c r="Y54" s="116">
        <v>56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52</v>
      </c>
      <c r="Y55" s="116">
        <v>55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28</v>
      </c>
      <c r="Y56" s="116">
        <v>30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3</v>
      </c>
      <c r="Y57" s="116">
        <v>10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0</v>
      </c>
      <c r="Y58" s="116">
        <v>4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0</v>
      </c>
      <c r="Y59" s="116">
        <v>4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589</v>
      </c>
      <c r="Y61" s="116">
        <v>587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0</v>
      </c>
      <c r="Y63" s="116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10.18'!S1&amp;" ("&amp;'Table 10.18'!Y2&amp;") *"</f>
        <v>Number of employed persons per occupation of main job by sex in Flinders Ranges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18</v>
      </c>
      <c r="Y64" s="116">
        <v>17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40</v>
      </c>
      <c r="Y65" s="116">
        <v>29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44</v>
      </c>
      <c r="Y66" s="116">
        <v>52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52</v>
      </c>
      <c r="Y67" s="116">
        <v>43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27</v>
      </c>
      <c r="Y68" s="116">
        <v>30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36</v>
      </c>
      <c r="Y69" s="116">
        <v>39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54</v>
      </c>
      <c r="Y70" s="116">
        <v>47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60</v>
      </c>
      <c r="Y71" s="116">
        <v>69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51</v>
      </c>
      <c r="Y72" s="116">
        <v>58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55</v>
      </c>
      <c r="Y73" s="116">
        <v>62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40</v>
      </c>
      <c r="Y74" s="116">
        <v>39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11</v>
      </c>
      <c r="Y75" s="116">
        <v>33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8</v>
      </c>
      <c r="Y76" s="116">
        <v>4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0</v>
      </c>
      <c r="Y77" s="116">
        <v>4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0</v>
      </c>
      <c r="Y78" s="116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0</v>
      </c>
      <c r="Y79" s="116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501</v>
      </c>
      <c r="Y80" s="116">
        <v>530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10.18'!S1</f>
        <v>Flinders Ranges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19</v>
      </c>
      <c r="Y83" s="116">
        <v>25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21</v>
      </c>
      <c r="Y84" s="116">
        <v>21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10.18'!AA4</f>
        <v>1,117</v>
      </c>
      <c r="D85" s="99">
        <f>'Table 10.18'!AC4</f>
        <v>2.5711662075298403E-2</v>
      </c>
      <c r="E85" s="100">
        <f>'Table 10.18'!AC4</f>
        <v>2.5711662075298403E-2</v>
      </c>
      <c r="F85" s="99">
        <f>'Table 10.18'!AE4</f>
        <v>3.7140204271123523E-2</v>
      </c>
      <c r="G85" s="100">
        <f>'Table 10.18'!AE4</f>
        <v>3.7140204271123523E-2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94</v>
      </c>
      <c r="Y85" s="116">
        <v>81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10.18'!AA5</f>
        <v>587</v>
      </c>
      <c r="D86" s="99">
        <f>'Table 10.18'!AC5</f>
        <v>-5.0847457627118953E-3</v>
      </c>
      <c r="E86" s="100">
        <f>'Table 10.18'!AC5</f>
        <v>-5.0847457627118953E-3</v>
      </c>
      <c r="F86" s="99">
        <f>'Table 10.18'!AE5</f>
        <v>1.5570934256055269E-2</v>
      </c>
      <c r="G86" s="100">
        <f>'Table 10.18'!AE5</f>
        <v>1.5570934256055269E-2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18</v>
      </c>
      <c r="Y86" s="116">
        <v>13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10.18'!AA6</f>
        <v>530</v>
      </c>
      <c r="D87" s="99">
        <f>'Table 10.18'!AC6</f>
        <v>5.7884231536926123E-2</v>
      </c>
      <c r="E87" s="100">
        <f>'Table 10.18'!AC6</f>
        <v>5.7884231536926123E-2</v>
      </c>
      <c r="F87" s="99">
        <f>'Table 10.18'!AE6</f>
        <v>6.425702811244971E-2</v>
      </c>
      <c r="G87" s="100">
        <f>'Table 10.18'!AE6</f>
        <v>6.425702811244971E-2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8</v>
      </c>
      <c r="Y87" s="116">
        <v>11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10.18'!AA7</f>
        <v>746</v>
      </c>
      <c r="D88" s="99">
        <f>'Table 10.18'!AC7</f>
        <v>4.481792717086841E-2</v>
      </c>
      <c r="E88" s="100">
        <f>'Table 10.18'!AC7</f>
        <v>4.481792717086841E-2</v>
      </c>
      <c r="F88" s="99">
        <f>'Table 10.18'!AE7</f>
        <v>4.628330995792429E-2</v>
      </c>
      <c r="G88" s="100">
        <f>'Table 10.18'!AE7</f>
        <v>4.628330995792429E-2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9</v>
      </c>
      <c r="Y88" s="116">
        <v>12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10.18'!AA37</f>
        <v>620</v>
      </c>
      <c r="D89" s="99">
        <f>'Table 10.18'!AC37</f>
        <v>2.9900332225913706E-2</v>
      </c>
      <c r="E89" s="100">
        <f>'Table 10.18'!AC37</f>
        <v>2.9900332225913706E-2</v>
      </c>
      <c r="F89" s="99">
        <f>'Table 10.18'!AE37</f>
        <v>4.9069373942470351E-2</v>
      </c>
      <c r="G89" s="100">
        <f>'Table 10.18'!AE37</f>
        <v>4.9069373942470351E-2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51</v>
      </c>
      <c r="Y89" s="116">
        <v>61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10.18'!AA38</f>
        <v>126</v>
      </c>
      <c r="D90" s="99">
        <f>'Table 10.18'!AC38</f>
        <v>0.10526315789473695</v>
      </c>
      <c r="E90" s="100">
        <f>'Table 10.18'!AC38</f>
        <v>0.10526315789473695</v>
      </c>
      <c r="F90" s="99">
        <f>'Table 10.18'!AE38</f>
        <v>4.1322314049586861E-2</v>
      </c>
      <c r="G90" s="100">
        <f>'Table 10.18'!AE38</f>
        <v>4.1322314049586861E-2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61</v>
      </c>
      <c r="Y90" s="116">
        <v>67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10.18'!AA114</f>
        <v>58</v>
      </c>
      <c r="D91" s="99">
        <f>'Table 10.18'!AC114</f>
        <v>3.5714285714285809E-2</v>
      </c>
      <c r="E91" s="100">
        <f>'Table 10.18'!AC114</f>
        <v>3.5714285714285809E-2</v>
      </c>
      <c r="F91" s="99">
        <f>'Table 10.18'!AE114</f>
        <v>3.5714285714285809E-2</v>
      </c>
      <c r="G91" s="100">
        <f>'Table 10.18'!AE114</f>
        <v>3.5714285714285809E-2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359</v>
      </c>
      <c r="Y91" s="116">
        <v>375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10.18'!AA115</f>
        <v>68</v>
      </c>
      <c r="D92" s="99">
        <f>'Table 10.18'!AC115</f>
        <v>7.9365079365079305E-2</v>
      </c>
      <c r="E92" s="100">
        <f>'Table 10.18'!AC115</f>
        <v>7.9365079365079305E-2</v>
      </c>
      <c r="F92" s="99">
        <f>'Table 10.18'!AE115</f>
        <v>7.9365079365079305E-2</v>
      </c>
      <c r="G92" s="100">
        <f>'Table 10.18'!AE115</f>
        <v>7.9365079365079305E-2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10.18'!AA8</f>
        <v>$41,635</v>
      </c>
      <c r="D93" s="99">
        <f>'Table 10.18'!AC8</f>
        <v>-6.9907937416523458E-3</v>
      </c>
      <c r="E93" s="100">
        <f>'Table 10.18'!AC8</f>
        <v>-6.9907937416523458E-3</v>
      </c>
      <c r="F93" s="99">
        <f>'Table 10.18'!AE8</f>
        <v>0.18383076535067344</v>
      </c>
      <c r="G93" s="100">
        <f>'Table 10.18'!AE8</f>
        <v>0.18383076535067344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11</v>
      </c>
      <c r="Y93" s="116">
        <v>14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10.18'!AA9</f>
        <v>$39.7 mil</v>
      </c>
      <c r="D94" s="99">
        <f>'Table 10.18'!AC9</f>
        <v>6.4235875161255951E-3</v>
      </c>
      <c r="E94" s="100">
        <f>'Table 10.18'!AC9</f>
        <v>6.4235875161255951E-3</v>
      </c>
      <c r="F94" s="99">
        <f>'Table 10.18'!AE9</f>
        <v>0.13489011353998492</v>
      </c>
      <c r="G94" s="100">
        <f>'Table 10.18'!AE9</f>
        <v>0.13489011353998492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71</v>
      </c>
      <c r="Y94" s="116">
        <v>73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21</v>
      </c>
      <c r="Y95" s="116">
        <v>16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65</v>
      </c>
      <c r="Y96" s="116">
        <v>65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47</v>
      </c>
      <c r="Y97" s="116">
        <v>55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32</v>
      </c>
      <c r="Y98" s="116">
        <v>32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5</v>
      </c>
      <c r="Y99" s="116">
        <v>3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41</v>
      </c>
      <c r="Y100" s="116">
        <v>44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351</v>
      </c>
      <c r="Y101" s="116">
        <v>371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683</v>
      </c>
      <c r="Y104" s="115">
        <v>697</v>
      </c>
      <c r="Z104" s="115"/>
      <c r="AA104" s="115" t="str">
        <f>TEXT(Y104,"###,###")</f>
        <v>697</v>
      </c>
      <c r="AB104" s="115"/>
      <c r="AC104" s="115">
        <f>Y104/($Y$4)*100</f>
        <v>62.399283795881821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254</v>
      </c>
      <c r="Y105" s="115">
        <v>280</v>
      </c>
      <c r="Z105" s="115"/>
      <c r="AA105" s="115" t="str">
        <f>TEXT(Y105,"###,###")</f>
        <v>280</v>
      </c>
      <c r="AB105" s="115"/>
      <c r="AC105" s="115">
        <f>Y105/($Y$4)*100</f>
        <v>25.067144136078785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937</v>
      </c>
      <c r="Y106" s="115">
        <v>977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170</v>
      </c>
      <c r="Y108" s="115">
        <v>193</v>
      </c>
      <c r="Z108" s="115"/>
      <c r="AA108" s="115" t="str">
        <f>TEXT(Y108,"###,###")</f>
        <v>193</v>
      </c>
      <c r="AB108" s="115"/>
      <c r="AC108" s="115">
        <f>Y108/($Y$4)*100</f>
        <v>17.278424350940018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181</v>
      </c>
      <c r="Y109" s="115">
        <v>159</v>
      </c>
      <c r="Z109" s="115"/>
      <c r="AA109" s="115" t="str">
        <f>TEXT(Y109,"###,###")</f>
        <v>159</v>
      </c>
      <c r="AB109" s="115"/>
      <c r="AC109" s="115">
        <f t="shared" ref="AC109:AC111" si="3">Y109/($Y$4)*100</f>
        <v>14.23455684870188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188</v>
      </c>
      <c r="Y110" s="115">
        <v>209</v>
      </c>
      <c r="Z110" s="115"/>
      <c r="AA110" s="115" t="str">
        <f>TEXT(Y110,"###,###")</f>
        <v>209</v>
      </c>
      <c r="AB110" s="115"/>
      <c r="AC110" s="115">
        <f t="shared" si="3"/>
        <v>18.710832587287378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401</v>
      </c>
      <c r="Y111" s="115">
        <v>416</v>
      </c>
      <c r="Z111" s="115"/>
      <c r="AA111" s="115" t="str">
        <f>TEXT(Y111,"###,###")</f>
        <v>416</v>
      </c>
      <c r="AB111" s="115"/>
      <c r="AC111" s="115">
        <f t="shared" si="3"/>
        <v>37.242614145031332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1094</v>
      </c>
      <c r="Y112" s="115">
        <v>1117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56</v>
      </c>
      <c r="U114" s="115">
        <v>50</v>
      </c>
      <c r="V114" s="115">
        <v>54</v>
      </c>
      <c r="W114" s="115">
        <v>64</v>
      </c>
      <c r="X114" s="115">
        <v>56</v>
      </c>
      <c r="Y114" s="115">
        <v>58</v>
      </c>
      <c r="Z114" s="115"/>
      <c r="AA114" s="115" t="str">
        <f>TEXT(Y114,"###,###")</f>
        <v>58</v>
      </c>
      <c r="AB114" s="115"/>
      <c r="AC114" s="115">
        <f>Y114/X114-1</f>
        <v>3.5714285714285809E-2</v>
      </c>
      <c r="AD114" s="115"/>
      <c r="AE114" s="115">
        <f>Y114/T114-1</f>
        <v>3.5714285714285809E-2</v>
      </c>
      <c r="AF114" s="115"/>
    </row>
    <row r="115" spans="19:32" x14ac:dyDescent="0.25">
      <c r="S115" s="115" t="s">
        <v>104</v>
      </c>
      <c r="T115" s="115">
        <v>63</v>
      </c>
      <c r="U115" s="115">
        <v>82</v>
      </c>
      <c r="V115" s="115">
        <v>79</v>
      </c>
      <c r="W115" s="115">
        <v>65</v>
      </c>
      <c r="X115" s="115">
        <v>63</v>
      </c>
      <c r="Y115" s="115">
        <v>68</v>
      </c>
      <c r="Z115" s="115"/>
      <c r="AA115" s="115" t="str">
        <f>TEXT(Y115,"###,###")</f>
        <v>68</v>
      </c>
      <c r="AB115" s="115"/>
      <c r="AC115" s="115">
        <f>Y115/X115-1</f>
        <v>7.9365079365079305E-2</v>
      </c>
      <c r="AD115" s="115"/>
      <c r="AE115" s="115">
        <f>Y115/T115-1</f>
        <v>7.9365079365079305E-2</v>
      </c>
      <c r="AF115" s="115"/>
    </row>
    <row r="116" spans="19:32" x14ac:dyDescent="0.25">
      <c r="S116" s="115" t="s">
        <v>56</v>
      </c>
      <c r="T116" s="115">
        <v>119</v>
      </c>
      <c r="U116" s="115">
        <v>132</v>
      </c>
      <c r="V116" s="115">
        <v>133</v>
      </c>
      <c r="W116" s="115">
        <v>129</v>
      </c>
      <c r="X116" s="115">
        <v>119</v>
      </c>
      <c r="Y116" s="115">
        <v>126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39.49</v>
      </c>
      <c r="V118" s="115">
        <v>45.97</v>
      </c>
      <c r="W118" s="115">
        <v>43.92</v>
      </c>
      <c r="X118" s="115">
        <v>42.96</v>
      </c>
      <c r="Y118" s="115">
        <v>44.32</v>
      </c>
      <c r="Z118" s="115"/>
      <c r="AA118" s="115" t="str">
        <f>TEXT(Y118,"##.0")</f>
        <v>44.3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602</v>
      </c>
      <c r="V120" s="115">
        <v>590</v>
      </c>
      <c r="W120" s="115">
        <v>569</v>
      </c>
      <c r="X120" s="115">
        <v>562</v>
      </c>
      <c r="Y120" s="115">
        <v>586</v>
      </c>
      <c r="Z120" s="115"/>
      <c r="AA120" s="115" t="str">
        <f>TEXT(Y120,"###,###")</f>
        <v>586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59</v>
      </c>
      <c r="V121" s="115">
        <v>55</v>
      </c>
      <c r="W121" s="115">
        <v>72</v>
      </c>
      <c r="X121" s="115">
        <v>60</v>
      </c>
      <c r="Y121" s="115">
        <v>64</v>
      </c>
      <c r="Z121" s="115"/>
      <c r="AA121" s="115" t="str">
        <f t="shared" ref="AA121:AA128" si="4">TEXT(Y121,"###,###")</f>
        <v>64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97</v>
      </c>
      <c r="V122" s="115">
        <v>98</v>
      </c>
      <c r="W122" s="115">
        <v>100</v>
      </c>
      <c r="X122" s="115">
        <v>94</v>
      </c>
      <c r="Y122" s="115">
        <v>96</v>
      </c>
      <c r="Z122" s="115"/>
      <c r="AA122" s="115" t="str">
        <f t="shared" si="4"/>
        <v>96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699</v>
      </c>
      <c r="V124" s="115">
        <v>688</v>
      </c>
      <c r="W124" s="115">
        <v>669</v>
      </c>
      <c r="X124" s="115">
        <v>656</v>
      </c>
      <c r="Y124" s="115">
        <v>682</v>
      </c>
      <c r="Z124" s="115"/>
      <c r="AA124" s="115" t="str">
        <f t="shared" si="4"/>
        <v>682</v>
      </c>
      <c r="AB124" s="115"/>
      <c r="AC124" s="115">
        <f>Y124/$Y$7*100</f>
        <v>91.420911528150143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156</v>
      </c>
      <c r="V125" s="115">
        <v>153</v>
      </c>
      <c r="W125" s="115">
        <v>172</v>
      </c>
      <c r="X125" s="115">
        <v>154</v>
      </c>
      <c r="Y125" s="115">
        <v>160</v>
      </c>
      <c r="Z125" s="115"/>
      <c r="AA125" s="115" t="str">
        <f t="shared" si="4"/>
        <v>160</v>
      </c>
      <c r="AB125" s="115"/>
      <c r="AC125" s="115">
        <f>Y125/$Y$7*100</f>
        <v>21.447721179624665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392</v>
      </c>
      <c r="V127" s="115">
        <v>388</v>
      </c>
      <c r="W127" s="115">
        <v>380</v>
      </c>
      <c r="X127" s="115">
        <v>361</v>
      </c>
      <c r="Y127" s="115">
        <v>375</v>
      </c>
      <c r="Z127" s="115"/>
      <c r="AA127" s="115" t="str">
        <f t="shared" si="4"/>
        <v>375</v>
      </c>
      <c r="AB127" s="115"/>
      <c r="AC127" s="115">
        <f>Y127/$Y$7*100</f>
        <v>50.268096514745309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364</v>
      </c>
      <c r="V128" s="115">
        <v>353</v>
      </c>
      <c r="W128" s="115">
        <v>351</v>
      </c>
      <c r="X128" s="115">
        <v>356</v>
      </c>
      <c r="Y128" s="115">
        <v>371</v>
      </c>
      <c r="Z128" s="115"/>
      <c r="AA128" s="115" t="str">
        <f t="shared" si="4"/>
        <v>371</v>
      </c>
      <c r="AB128" s="115"/>
      <c r="AC128" s="115">
        <f>Y128/$Y$7*100</f>
        <v>49.731903485254691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8E80C29D-DD32-40A1-917B-A7D51E3DFF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A7F83284-2C17-4B55-980C-FDB92B562F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624F0F2A-0A8E-4753-9161-8D6A69B6C56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EF65D283-D97F-4DCF-8955-DD734FC542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Adelaide</v>
      </c>
      <c r="T1" s="115"/>
      <c r="U1" s="115"/>
      <c r="V1" s="115"/>
      <c r="W1" s="115"/>
      <c r="X1" s="115"/>
      <c r="Y1" s="115" t="str">
        <f>Y3</f>
        <v>10.1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114</v>
      </c>
      <c r="V3" s="115"/>
      <c r="W3" s="115"/>
      <c r="X3" s="115"/>
      <c r="Y3" s="115" t="s">
        <v>207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10.1'!$Y$3&amp;" "&amp;'Table 10.1'!$U$3&amp;", "&amp;'State data for spotlight'!$C$3&amp;", "&amp;'Table 10.1'!$Y$2</f>
        <v>Table 10.1 Adelaide,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17084</v>
      </c>
      <c r="U4" s="116">
        <v>17261</v>
      </c>
      <c r="V4" s="116">
        <v>17217</v>
      </c>
      <c r="W4" s="116">
        <v>16806</v>
      </c>
      <c r="X4" s="116">
        <v>16688</v>
      </c>
      <c r="Y4" s="116">
        <v>16981</v>
      </c>
      <c r="Z4" s="115"/>
      <c r="AA4" s="115" t="str">
        <f>TEXT(Y4,"###,###")</f>
        <v>16,981</v>
      </c>
      <c r="AB4" s="115"/>
      <c r="AC4" s="115">
        <f t="shared" ref="AC4:AC9" si="0">Y4/X4-1</f>
        <v>1.7557526366251297E-2</v>
      </c>
      <c r="AD4" s="115"/>
      <c r="AE4" s="115">
        <f>Y4/T4-1</f>
        <v>-6.0290330133457859E-3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9006</v>
      </c>
      <c r="U5" s="116">
        <v>9214</v>
      </c>
      <c r="V5" s="116">
        <v>9122</v>
      </c>
      <c r="W5" s="116">
        <v>8895</v>
      </c>
      <c r="X5" s="116">
        <v>8782</v>
      </c>
      <c r="Y5" s="116">
        <v>8858</v>
      </c>
      <c r="Z5" s="115"/>
      <c r="AA5" s="115" t="str">
        <f>TEXT(Y5,"###,###")</f>
        <v>8,858</v>
      </c>
      <c r="AB5" s="115"/>
      <c r="AC5" s="115">
        <f t="shared" si="0"/>
        <v>8.6540651332269736E-3</v>
      </c>
      <c r="AD5" s="115"/>
      <c r="AE5" s="115">
        <f t="shared" ref="AE5:AE9" si="1">Y5/T5-1</f>
        <v>-1.6433488785254302E-2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8077</v>
      </c>
      <c r="U6" s="116">
        <v>8045</v>
      </c>
      <c r="V6" s="116">
        <v>8094</v>
      </c>
      <c r="W6" s="116">
        <v>7910</v>
      </c>
      <c r="X6" s="116">
        <v>7906</v>
      </c>
      <c r="Y6" s="116">
        <v>8123</v>
      </c>
      <c r="Z6" s="115"/>
      <c r="AA6" s="115" t="str">
        <f>TEXT(Y6,"###,###")</f>
        <v>8,123</v>
      </c>
      <c r="AB6" s="115"/>
      <c r="AC6" s="115">
        <f t="shared" si="0"/>
        <v>2.7447508221603911E-2</v>
      </c>
      <c r="AD6" s="115"/>
      <c r="AE6" s="115">
        <f t="shared" si="1"/>
        <v>5.6951838553918055E-3</v>
      </c>
      <c r="AF6" s="115"/>
    </row>
    <row r="7" spans="1:32" ht="16.5" customHeight="1" thickBot="1" x14ac:dyDescent="0.3">
      <c r="A7" s="46" t="str">
        <f>"QUICK STATS for "&amp;'Table 10.1'!Y2&amp;"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11683</v>
      </c>
      <c r="U7" s="116">
        <v>11759</v>
      </c>
      <c r="V7" s="116">
        <v>11821</v>
      </c>
      <c r="W7" s="116">
        <v>11694</v>
      </c>
      <c r="X7" s="116">
        <v>11639</v>
      </c>
      <c r="Y7" s="116">
        <v>11746</v>
      </c>
      <c r="Z7" s="115"/>
      <c r="AA7" s="115" t="str">
        <f>TEXT(Y7,"###,###")</f>
        <v>11,746</v>
      </c>
      <c r="AB7" s="115"/>
      <c r="AC7" s="115">
        <f t="shared" si="0"/>
        <v>9.1932296589054552E-3</v>
      </c>
      <c r="AD7" s="115"/>
      <c r="AE7" s="115">
        <f t="shared" si="1"/>
        <v>5.3924505692031222E-3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16,981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10.1'!AA7</f>
        <v>11,746</v>
      </c>
      <c r="P8" s="51"/>
      <c r="S8" s="115" t="s">
        <v>96</v>
      </c>
      <c r="T8" s="115">
        <v>32940</v>
      </c>
      <c r="U8" s="115">
        <v>34864.5</v>
      </c>
      <c r="V8" s="115">
        <v>33318.769999999997</v>
      </c>
      <c r="W8" s="115">
        <v>35100</v>
      </c>
      <c r="X8" s="115">
        <v>37703.79</v>
      </c>
      <c r="Y8" s="115">
        <v>37632.03</v>
      </c>
      <c r="Z8" s="115"/>
      <c r="AA8" s="115" t="str">
        <f>TEXT(Y8,"$###,###")</f>
        <v>$37,632</v>
      </c>
      <c r="AB8" s="115"/>
      <c r="AC8" s="115">
        <f t="shared" si="0"/>
        <v>-1.903256940482656E-3</v>
      </c>
      <c r="AD8" s="115"/>
      <c r="AE8" s="115">
        <f t="shared" si="1"/>
        <v>0.14244171220400714</v>
      </c>
      <c r="AF8" s="115"/>
    </row>
    <row r="9" spans="1:32" x14ac:dyDescent="0.25">
      <c r="A9" s="55" t="s">
        <v>17</v>
      </c>
      <c r="B9" s="56"/>
      <c r="C9" s="57"/>
      <c r="D9" s="58">
        <f>'Table 10.1'!AC104</f>
        <v>70.932218361698375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52.988251319598156</v>
      </c>
      <c r="P9" s="59" t="s">
        <v>97</v>
      </c>
      <c r="S9" s="115" t="s">
        <v>9</v>
      </c>
      <c r="T9" s="115">
        <v>647229796</v>
      </c>
      <c r="U9" s="115">
        <v>670916564</v>
      </c>
      <c r="V9" s="115">
        <v>675039746</v>
      </c>
      <c r="W9" s="115">
        <v>689368221</v>
      </c>
      <c r="X9" s="115">
        <v>714436810</v>
      </c>
      <c r="Y9" s="115">
        <v>725037870</v>
      </c>
      <c r="Z9" s="115"/>
      <c r="AA9" s="115" t="str">
        <f>TEXT(Y9/1000000,"$#,###.0")&amp;" mil"</f>
        <v>$725.0 mil</v>
      </c>
      <c r="AB9" s="115"/>
      <c r="AC9" s="115">
        <f t="shared" si="0"/>
        <v>1.4838345185489432E-2</v>
      </c>
      <c r="AD9" s="115"/>
      <c r="AE9" s="115">
        <f t="shared" si="1"/>
        <v>0.12021707665634107</v>
      </c>
      <c r="AF9" s="115"/>
    </row>
    <row r="10" spans="1:32" x14ac:dyDescent="0.25">
      <c r="A10" s="55" t="s">
        <v>20</v>
      </c>
      <c r="B10" s="56"/>
      <c r="C10" s="57"/>
      <c r="D10" s="58">
        <f>'Table 10.1'!AC105</f>
        <v>21.094164065720513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47.011748680401837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91.673761280435897</v>
      </c>
      <c r="P11" s="59" t="s">
        <v>97</v>
      </c>
      <c r="S11" s="115" t="s">
        <v>32</v>
      </c>
      <c r="T11" s="116">
        <v>15312</v>
      </c>
      <c r="U11" s="116">
        <v>15490</v>
      </c>
      <c r="V11" s="116">
        <v>15526</v>
      </c>
      <c r="W11" s="116">
        <v>15181</v>
      </c>
      <c r="X11" s="116">
        <v>14814</v>
      </c>
      <c r="Y11" s="116">
        <v>15007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10.1'!AC108</f>
        <v>15.682233084035099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16.805721096543504</v>
      </c>
      <c r="P12" s="59" t="s">
        <v>97</v>
      </c>
      <c r="S12" s="115" t="s">
        <v>33</v>
      </c>
      <c r="T12" s="116">
        <v>1771</v>
      </c>
      <c r="U12" s="116">
        <v>1774</v>
      </c>
      <c r="V12" s="116">
        <v>1691</v>
      </c>
      <c r="W12" s="116">
        <v>1625</v>
      </c>
      <c r="X12" s="116">
        <v>1877</v>
      </c>
      <c r="Y12" s="116">
        <v>1974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10.1'!AC109</f>
        <v>16.742241328543667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10.1'!AA118</f>
        <v>39.3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10.1'!AC110</f>
        <v>21.877392379718508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17.290992678358592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10.1'!AC111</f>
        <v>37.724515635121605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82.709007321641408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362</v>
      </c>
      <c r="Z15" s="115"/>
      <c r="AA15" s="117">
        <f t="shared" ref="AA15:AA34" si="2">IF(Y15="np",0,Y15/$Y$34)</f>
        <v>2.1317943584005652E-2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124</v>
      </c>
      <c r="Z16" s="115"/>
      <c r="AA16" s="117">
        <f t="shared" si="2"/>
        <v>7.3022790177256934E-3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664</v>
      </c>
      <c r="Z17" s="115"/>
      <c r="AA17" s="117">
        <f t="shared" si="2"/>
        <v>3.9102526352982746E-2</v>
      </c>
      <c r="AB17" s="115"/>
      <c r="AC17" s="115"/>
      <c r="AD17" s="115"/>
      <c r="AE17" s="115"/>
      <c r="AF17" s="115"/>
    </row>
    <row r="18" spans="1:32" x14ac:dyDescent="0.25">
      <c r="A18" s="85" t="str">
        <f>'Table 10.1'!$S$1&amp;" ("&amp;'Table 10.1'!$T$2&amp;" to "&amp;'Table 10.1'!$Y$2&amp;")"</f>
        <v>Adelaide (2011-12 to 2016-17)</v>
      </c>
      <c r="B18" s="85"/>
      <c r="C18" s="85"/>
      <c r="D18" s="85"/>
      <c r="E18" s="85"/>
      <c r="F18" s="85"/>
      <c r="G18" s="85" t="str">
        <f>'Table 10.1'!$S$1&amp;" ("&amp;'Table 10.1'!$T$2&amp;" to "&amp;'Table 10.1'!$Y$2&amp;")"</f>
        <v>Adelaide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69</v>
      </c>
      <c r="Z18" s="115"/>
      <c r="AA18" s="117">
        <f t="shared" si="2"/>
        <v>4.0633649372828458E-3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457</v>
      </c>
      <c r="Z19" s="115"/>
      <c r="AA19" s="117">
        <f t="shared" si="2"/>
        <v>2.6912431541134207E-2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387</v>
      </c>
      <c r="Z20" s="115"/>
      <c r="AA20" s="117">
        <f t="shared" si="2"/>
        <v>2.2790177256934222E-2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1141</v>
      </c>
      <c r="Z21" s="115"/>
      <c r="AA21" s="117">
        <f t="shared" si="2"/>
        <v>6.7192744832459808E-2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2316</v>
      </c>
      <c r="Z22" s="115"/>
      <c r="AA22" s="117">
        <f t="shared" si="2"/>
        <v>0.13638772746010247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270</v>
      </c>
      <c r="Z23" s="115"/>
      <c r="AA23" s="117">
        <f t="shared" si="2"/>
        <v>1.5900123667628527E-2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315</v>
      </c>
      <c r="Z24" s="115"/>
      <c r="AA24" s="117">
        <f t="shared" si="2"/>
        <v>1.8550144278899946E-2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541</v>
      </c>
      <c r="Z25" s="115"/>
      <c r="AA25" s="117">
        <f t="shared" si="2"/>
        <v>3.1859136682174195E-2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290</v>
      </c>
      <c r="Z26" s="115"/>
      <c r="AA26" s="117">
        <f t="shared" si="2"/>
        <v>1.7077910605971379E-2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1600</v>
      </c>
      <c r="Z27" s="115"/>
      <c r="AA27" s="117">
        <f t="shared" si="2"/>
        <v>9.4222955067428296E-2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1356</v>
      </c>
      <c r="Z28" s="115"/>
      <c r="AA28" s="117">
        <f t="shared" si="2"/>
        <v>7.985395441964549E-2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1080</v>
      </c>
      <c r="Z29" s="115"/>
      <c r="AA29" s="117">
        <f t="shared" si="2"/>
        <v>6.360049467051411E-2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1670</v>
      </c>
      <c r="Z30" s="115"/>
      <c r="AA30" s="117">
        <f t="shared" si="2"/>
        <v>9.8345209351628285E-2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10.1'!Y2&amp;")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2050</v>
      </c>
      <c r="Z31" s="115"/>
      <c r="AA31" s="117">
        <f t="shared" si="2"/>
        <v>0.12072316118014251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405</v>
      </c>
      <c r="Z32" s="115"/>
      <c r="AA32" s="117">
        <f t="shared" si="2"/>
        <v>2.385018550144279E-2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455</v>
      </c>
      <c r="Z33" s="115"/>
      <c r="AA33" s="117">
        <f t="shared" si="2"/>
        <v>2.6794652847299923E-2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16981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9620</v>
      </c>
      <c r="U37" s="115">
        <v>9586</v>
      </c>
      <c r="V37" s="115">
        <v>9704</v>
      </c>
      <c r="W37" s="115">
        <v>9660</v>
      </c>
      <c r="X37" s="115">
        <v>9696</v>
      </c>
      <c r="Y37" s="115">
        <v>9715</v>
      </c>
      <c r="Z37" s="115"/>
      <c r="AA37" s="115" t="str">
        <f>TEXT(Y37,"###,###")</f>
        <v>9,715</v>
      </c>
      <c r="AB37" s="115"/>
      <c r="AC37" s="115">
        <f>Y37/X37-1</f>
        <v>1.9595709570956465E-3</v>
      </c>
      <c r="AD37" s="115"/>
      <c r="AE37" s="115">
        <f>Y37/T37-1</f>
        <v>9.8752598752598342E-3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2067</v>
      </c>
      <c r="U38" s="115">
        <v>2173</v>
      </c>
      <c r="V38" s="115">
        <v>2120</v>
      </c>
      <c r="W38" s="115">
        <v>2033</v>
      </c>
      <c r="X38" s="115">
        <v>1940</v>
      </c>
      <c r="Y38" s="115">
        <v>2031</v>
      </c>
      <c r="Z38" s="115"/>
      <c r="AA38" s="115" t="str">
        <f>TEXT(Y38,"###,###")</f>
        <v>2,031</v>
      </c>
      <c r="AB38" s="115"/>
      <c r="AC38" s="115">
        <f>Y38/X38-1</f>
        <v>4.6907216494845416E-2</v>
      </c>
      <c r="AD38" s="115"/>
      <c r="AE38" s="115">
        <f>Y38/T38-1</f>
        <v>-1.7416545718432541E-2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11687</v>
      </c>
      <c r="U40" s="115">
        <v>11759</v>
      </c>
      <c r="V40" s="115">
        <v>11824</v>
      </c>
      <c r="W40" s="115">
        <v>11693</v>
      </c>
      <c r="X40" s="115">
        <v>11636</v>
      </c>
      <c r="Y40" s="115">
        <v>11746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82.709007321641408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17.290992678358592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3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23</v>
      </c>
      <c r="Y45" s="116">
        <v>33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325</v>
      </c>
      <c r="Y46" s="116">
        <v>338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1006</v>
      </c>
      <c r="Y47" s="116">
        <v>1022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1735</v>
      </c>
      <c r="Y48" s="116">
        <v>1744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10.1'!S1&amp;" ("&amp;'Table 10.1'!Y2&amp;") *"</f>
        <v>Number of jobs by age and sex of job holders in Adelaide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1417</v>
      </c>
      <c r="Y49" s="116">
        <v>1390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895</v>
      </c>
      <c r="Y50" s="116">
        <v>934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636</v>
      </c>
      <c r="Y51" s="116">
        <v>620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572</v>
      </c>
      <c r="Y52" s="116">
        <v>581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544</v>
      </c>
      <c r="Y53" s="116">
        <v>525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555</v>
      </c>
      <c r="Y54" s="116">
        <v>539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415</v>
      </c>
      <c r="Y55" s="116">
        <v>445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359</v>
      </c>
      <c r="Y56" s="116">
        <v>353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184</v>
      </c>
      <c r="Y57" s="116">
        <v>208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67</v>
      </c>
      <c r="Y58" s="116">
        <v>77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30</v>
      </c>
      <c r="Y59" s="116">
        <v>26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12</v>
      </c>
      <c r="Y60" s="116">
        <v>18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8782</v>
      </c>
      <c r="Y61" s="116">
        <v>8858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0</v>
      </c>
      <c r="Y63" s="116">
        <v>6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10.1'!S1&amp;" ("&amp;'Table 10.1'!Y2&amp;") *"</f>
        <v>Number of employed persons per occupation of main job by sex in Adelaide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38</v>
      </c>
      <c r="Y64" s="116">
        <v>40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432</v>
      </c>
      <c r="Y65" s="116">
        <v>457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1163</v>
      </c>
      <c r="Y66" s="116">
        <v>1201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1666</v>
      </c>
      <c r="Y67" s="116">
        <v>1668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1203</v>
      </c>
      <c r="Y68" s="116">
        <v>1181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686</v>
      </c>
      <c r="Y69" s="116">
        <v>766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447</v>
      </c>
      <c r="Y70" s="116">
        <v>462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433</v>
      </c>
      <c r="Y71" s="116">
        <v>396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535</v>
      </c>
      <c r="Y72" s="116">
        <v>519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453</v>
      </c>
      <c r="Y73" s="116">
        <v>491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399</v>
      </c>
      <c r="Y74" s="116">
        <v>421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279</v>
      </c>
      <c r="Y75" s="116">
        <v>306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117</v>
      </c>
      <c r="Y76" s="116">
        <v>131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42</v>
      </c>
      <c r="Y77" s="116">
        <v>43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13</v>
      </c>
      <c r="Y78" s="116">
        <v>18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18</v>
      </c>
      <c r="Y79" s="116">
        <v>20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7907</v>
      </c>
      <c r="Y80" s="116">
        <v>8123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10.1'!S1</f>
        <v>Adelaide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757</v>
      </c>
      <c r="Y83" s="116">
        <v>800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1713</v>
      </c>
      <c r="Y84" s="116">
        <v>1679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10.1'!AA4</f>
        <v>16,981</v>
      </c>
      <c r="D85" s="99">
        <f>'Table 10.1'!AC4</f>
        <v>1.7557526366251297E-2</v>
      </c>
      <c r="E85" s="100">
        <f>'Table 10.1'!AC4</f>
        <v>1.7557526366251297E-2</v>
      </c>
      <c r="F85" s="99">
        <f>'Table 10.1'!AE4</f>
        <v>-6.0290330133457859E-3</v>
      </c>
      <c r="G85" s="100">
        <f>'Table 10.1'!AE4</f>
        <v>-6.0290330133457859E-3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479</v>
      </c>
      <c r="Y85" s="116">
        <v>475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10.1'!AA5</f>
        <v>8,858</v>
      </c>
      <c r="D86" s="99">
        <f>'Table 10.1'!AC5</f>
        <v>8.6540651332269736E-3</v>
      </c>
      <c r="E86" s="100">
        <f>'Table 10.1'!AC5</f>
        <v>8.6540651332269736E-3</v>
      </c>
      <c r="F86" s="99">
        <f>'Table 10.1'!AE5</f>
        <v>-1.6433488785254302E-2</v>
      </c>
      <c r="G86" s="100">
        <f>'Table 10.1'!AE5</f>
        <v>-1.6433488785254302E-2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394</v>
      </c>
      <c r="Y86" s="116">
        <v>402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10.1'!AA6</f>
        <v>8,123</v>
      </c>
      <c r="D87" s="99">
        <f>'Table 10.1'!AC6</f>
        <v>2.7447508221603911E-2</v>
      </c>
      <c r="E87" s="100">
        <f>'Table 10.1'!AC6</f>
        <v>2.7447508221603911E-2</v>
      </c>
      <c r="F87" s="99">
        <f>'Table 10.1'!AE6</f>
        <v>5.6951838553918055E-3</v>
      </c>
      <c r="G87" s="100">
        <f>'Table 10.1'!AE6</f>
        <v>5.6951838553918055E-3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332</v>
      </c>
      <c r="Y87" s="116">
        <v>383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10.1'!AA7</f>
        <v>11,746</v>
      </c>
      <c r="D88" s="99">
        <f>'Table 10.1'!AC7</f>
        <v>9.1932296589054552E-3</v>
      </c>
      <c r="E88" s="100">
        <f>'Table 10.1'!AC7</f>
        <v>9.1932296589054552E-3</v>
      </c>
      <c r="F88" s="99">
        <f>'Table 10.1'!AE7</f>
        <v>5.3924505692031222E-3</v>
      </c>
      <c r="G88" s="100">
        <f>'Table 10.1'!AE7</f>
        <v>5.3924505692031222E-3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257</v>
      </c>
      <c r="Y88" s="116">
        <v>241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10.1'!AA37</f>
        <v>9,715</v>
      </c>
      <c r="D89" s="99">
        <f>'Table 10.1'!AC37</f>
        <v>1.9595709570956465E-3</v>
      </c>
      <c r="E89" s="100">
        <f>'Table 10.1'!AC37</f>
        <v>1.9595709570956465E-3</v>
      </c>
      <c r="F89" s="99">
        <f>'Table 10.1'!AE37</f>
        <v>9.8752598752598342E-3</v>
      </c>
      <c r="G89" s="100">
        <f>'Table 10.1'!AE37</f>
        <v>9.8752598752598342E-3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116</v>
      </c>
      <c r="Y89" s="116">
        <v>106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10.1'!AA38</f>
        <v>2,031</v>
      </c>
      <c r="D90" s="99">
        <f>'Table 10.1'!AC38</f>
        <v>4.6907216494845416E-2</v>
      </c>
      <c r="E90" s="100">
        <f>'Table 10.1'!AC38</f>
        <v>4.6907216494845416E-2</v>
      </c>
      <c r="F90" s="99">
        <f>'Table 10.1'!AE38</f>
        <v>-1.7416545718432541E-2</v>
      </c>
      <c r="G90" s="100">
        <f>'Table 10.1'!AE38</f>
        <v>-1.7416545718432541E-2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421</v>
      </c>
      <c r="Y90" s="116">
        <v>449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10.1'!AA114</f>
        <v>946</v>
      </c>
      <c r="D91" s="99">
        <f>'Table 10.1'!AC114</f>
        <v>-4.2105263157894424E-3</v>
      </c>
      <c r="E91" s="100">
        <f>'Table 10.1'!AC114</f>
        <v>-4.2105263157894424E-3</v>
      </c>
      <c r="F91" s="99">
        <f>'Table 10.1'!AE114</f>
        <v>-5.7768924302788793E-2</v>
      </c>
      <c r="G91" s="100">
        <f>'Table 10.1'!AE114</f>
        <v>-5.7768924302788793E-2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6229</v>
      </c>
      <c r="Y91" s="116">
        <v>6224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10.1'!AA115</f>
        <v>1,085</v>
      </c>
      <c r="D92" s="99">
        <f>'Table 10.1'!AC115</f>
        <v>9.7067745197168875E-2</v>
      </c>
      <c r="E92" s="100">
        <f>'Table 10.1'!AC115</f>
        <v>9.7067745197168875E-2</v>
      </c>
      <c r="F92" s="99">
        <f>'Table 10.1'!AE115</f>
        <v>1.7823639774859235E-2</v>
      </c>
      <c r="G92" s="100">
        <f>'Table 10.1'!AE115</f>
        <v>1.7823639774859235E-2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10.1'!AA8</f>
        <v>$37,632</v>
      </c>
      <c r="D93" s="99">
        <f>'Table 10.1'!AC8</f>
        <v>-1.903256940482656E-3</v>
      </c>
      <c r="E93" s="100">
        <f>'Table 10.1'!AC8</f>
        <v>-1.903256940482656E-3</v>
      </c>
      <c r="F93" s="99">
        <f>'Table 10.1'!AE8</f>
        <v>0.14244171220400714</v>
      </c>
      <c r="G93" s="100">
        <f>'Table 10.1'!AE8</f>
        <v>0.14244171220400714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468</v>
      </c>
      <c r="Y93" s="116">
        <v>513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10.1'!AA9</f>
        <v>$725.0 mil</v>
      </c>
      <c r="D94" s="99">
        <f>'Table 10.1'!AC9</f>
        <v>1.4838345185489432E-2</v>
      </c>
      <c r="E94" s="100">
        <f>'Table 10.1'!AC9</f>
        <v>1.4838345185489432E-2</v>
      </c>
      <c r="F94" s="99">
        <f>'Table 10.1'!AE9</f>
        <v>0.12021707665634107</v>
      </c>
      <c r="G94" s="100">
        <f>'Table 10.1'!AE9</f>
        <v>0.12021707665634107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1507</v>
      </c>
      <c r="Y94" s="116">
        <v>1552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134</v>
      </c>
      <c r="Y95" s="116">
        <v>149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579</v>
      </c>
      <c r="Y96" s="116">
        <v>593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772</v>
      </c>
      <c r="Y97" s="116">
        <v>835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362</v>
      </c>
      <c r="Y98" s="116">
        <v>334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11</v>
      </c>
      <c r="Y99" s="116">
        <v>14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202</v>
      </c>
      <c r="Y100" s="116">
        <v>194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5410</v>
      </c>
      <c r="Y101" s="116">
        <v>5522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11598</v>
      </c>
      <c r="Y104" s="115">
        <v>12045</v>
      </c>
      <c r="Z104" s="115"/>
      <c r="AA104" s="115" t="str">
        <f>TEXT(Y104,"###,###")</f>
        <v>12,045</v>
      </c>
      <c r="AB104" s="115"/>
      <c r="AC104" s="115">
        <f>Y104/($Y$4)*100</f>
        <v>70.932218361698375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3525</v>
      </c>
      <c r="Y105" s="115">
        <v>3582</v>
      </c>
      <c r="Z105" s="115"/>
      <c r="AA105" s="115" t="str">
        <f>TEXT(Y105,"###,###")</f>
        <v>3,582</v>
      </c>
      <c r="AB105" s="115"/>
      <c r="AC105" s="115">
        <f>Y105/($Y$4)*100</f>
        <v>21.094164065720513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15123</v>
      </c>
      <c r="Y106" s="115">
        <v>15627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2399</v>
      </c>
      <c r="Y108" s="115">
        <v>2663</v>
      </c>
      <c r="Z108" s="115"/>
      <c r="AA108" s="115" t="str">
        <f>TEXT(Y108,"###,###")</f>
        <v>2,663</v>
      </c>
      <c r="AB108" s="115"/>
      <c r="AC108" s="115">
        <f>Y108/($Y$4)*100</f>
        <v>15.682233084035099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2596</v>
      </c>
      <c r="Y109" s="115">
        <v>2843</v>
      </c>
      <c r="Z109" s="115"/>
      <c r="AA109" s="115" t="str">
        <f>TEXT(Y109,"###,###")</f>
        <v>2,843</v>
      </c>
      <c r="AB109" s="115"/>
      <c r="AC109" s="115">
        <f t="shared" ref="AC109:AC111" si="3">Y109/($Y$4)*100</f>
        <v>16.742241328543667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3746</v>
      </c>
      <c r="Y110" s="115">
        <v>3715</v>
      </c>
      <c r="Z110" s="115"/>
      <c r="AA110" s="115" t="str">
        <f>TEXT(Y110,"###,###")</f>
        <v>3,715</v>
      </c>
      <c r="AB110" s="115"/>
      <c r="AC110" s="115">
        <f t="shared" si="3"/>
        <v>21.877392379718508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6388</v>
      </c>
      <c r="Y111" s="115">
        <v>6406</v>
      </c>
      <c r="Z111" s="115"/>
      <c r="AA111" s="115" t="str">
        <f>TEXT(Y111,"###,###")</f>
        <v>6,406</v>
      </c>
      <c r="AB111" s="115"/>
      <c r="AC111" s="115">
        <f t="shared" si="3"/>
        <v>37.724515635121605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16688</v>
      </c>
      <c r="Y112" s="115">
        <v>16981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1004</v>
      </c>
      <c r="U114" s="115">
        <v>1084</v>
      </c>
      <c r="V114" s="115">
        <v>1010</v>
      </c>
      <c r="W114" s="115">
        <v>1013</v>
      </c>
      <c r="X114" s="115">
        <v>950</v>
      </c>
      <c r="Y114" s="115">
        <v>946</v>
      </c>
      <c r="Z114" s="115"/>
      <c r="AA114" s="115" t="str">
        <f>TEXT(Y114,"###,###")</f>
        <v>946</v>
      </c>
      <c r="AB114" s="115"/>
      <c r="AC114" s="115">
        <f>Y114/X114-1</f>
        <v>-4.2105263157894424E-3</v>
      </c>
      <c r="AD114" s="115"/>
      <c r="AE114" s="115">
        <f>Y114/T114-1</f>
        <v>-5.7768924302788793E-2</v>
      </c>
      <c r="AF114" s="115"/>
    </row>
    <row r="115" spans="19:32" x14ac:dyDescent="0.25">
      <c r="S115" s="115" t="s">
        <v>104</v>
      </c>
      <c r="T115" s="115">
        <v>1066</v>
      </c>
      <c r="U115" s="115">
        <v>1086</v>
      </c>
      <c r="V115" s="115">
        <v>1107</v>
      </c>
      <c r="W115" s="115">
        <v>1021</v>
      </c>
      <c r="X115" s="115">
        <v>989</v>
      </c>
      <c r="Y115" s="115">
        <v>1085</v>
      </c>
      <c r="Z115" s="115"/>
      <c r="AA115" s="115" t="str">
        <f>TEXT(Y115,"###,###")</f>
        <v>1,085</v>
      </c>
      <c r="AB115" s="115"/>
      <c r="AC115" s="115">
        <f>Y115/X115-1</f>
        <v>9.7067745197168875E-2</v>
      </c>
      <c r="AD115" s="115"/>
      <c r="AE115" s="115">
        <f>Y115/T115-1</f>
        <v>1.7823639774859235E-2</v>
      </c>
      <c r="AF115" s="115"/>
    </row>
    <row r="116" spans="19:32" x14ac:dyDescent="0.25">
      <c r="S116" s="115" t="s">
        <v>56</v>
      </c>
      <c r="T116" s="115">
        <v>2070</v>
      </c>
      <c r="U116" s="115">
        <v>2170</v>
      </c>
      <c r="V116" s="115">
        <v>2117</v>
      </c>
      <c r="W116" s="115">
        <v>2034</v>
      </c>
      <c r="X116" s="115">
        <v>1939</v>
      </c>
      <c r="Y116" s="115">
        <v>2031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40.950000000000003</v>
      </c>
      <c r="V118" s="115">
        <v>40.01</v>
      </c>
      <c r="W118" s="115">
        <v>35.39</v>
      </c>
      <c r="X118" s="115">
        <v>36.15</v>
      </c>
      <c r="Y118" s="115">
        <v>39.29</v>
      </c>
      <c r="Z118" s="115"/>
      <c r="AA118" s="115" t="str">
        <f>TEXT(Y118,"##.0")</f>
        <v>39.3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9990</v>
      </c>
      <c r="V120" s="115">
        <v>10130</v>
      </c>
      <c r="W120" s="115">
        <v>10069</v>
      </c>
      <c r="X120" s="115">
        <v>9765</v>
      </c>
      <c r="Y120" s="115">
        <v>9772</v>
      </c>
      <c r="Z120" s="115"/>
      <c r="AA120" s="115" t="str">
        <f>TEXT(Y120,"###,###")</f>
        <v>9,772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850</v>
      </c>
      <c r="V121" s="115">
        <v>832</v>
      </c>
      <c r="W121" s="115">
        <v>782</v>
      </c>
      <c r="X121" s="115">
        <v>930</v>
      </c>
      <c r="Y121" s="115">
        <v>978</v>
      </c>
      <c r="Z121" s="115"/>
      <c r="AA121" s="115" t="str">
        <f t="shared" ref="AA121:AA128" si="4">TEXT(Y121,"###,###")</f>
        <v>978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920</v>
      </c>
      <c r="V122" s="115">
        <v>858</v>
      </c>
      <c r="W122" s="115">
        <v>842</v>
      </c>
      <c r="X122" s="115">
        <v>945</v>
      </c>
      <c r="Y122" s="115">
        <v>996</v>
      </c>
      <c r="Z122" s="115"/>
      <c r="AA122" s="115" t="str">
        <f t="shared" si="4"/>
        <v>996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10910</v>
      </c>
      <c r="V124" s="115">
        <v>10988</v>
      </c>
      <c r="W124" s="115">
        <v>10911</v>
      </c>
      <c r="X124" s="115">
        <v>10710</v>
      </c>
      <c r="Y124" s="115">
        <v>10768</v>
      </c>
      <c r="Z124" s="115"/>
      <c r="AA124" s="115" t="str">
        <f t="shared" si="4"/>
        <v>10,768</v>
      </c>
      <c r="AB124" s="115"/>
      <c r="AC124" s="115">
        <f>Y124/$Y$7*100</f>
        <v>91.673761280435897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1770</v>
      </c>
      <c r="V125" s="115">
        <v>1690</v>
      </c>
      <c r="W125" s="115">
        <v>1624</v>
      </c>
      <c r="X125" s="115">
        <v>1875</v>
      </c>
      <c r="Y125" s="115">
        <v>1974</v>
      </c>
      <c r="Z125" s="115"/>
      <c r="AA125" s="115" t="str">
        <f t="shared" si="4"/>
        <v>1,974</v>
      </c>
      <c r="AB125" s="115"/>
      <c r="AC125" s="115">
        <f>Y125/$Y$7*100</f>
        <v>16.805721096543504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6321</v>
      </c>
      <c r="V127" s="115">
        <v>6338</v>
      </c>
      <c r="W127" s="115">
        <v>6290</v>
      </c>
      <c r="X127" s="115">
        <v>6229</v>
      </c>
      <c r="Y127" s="115">
        <v>6224</v>
      </c>
      <c r="Z127" s="115"/>
      <c r="AA127" s="115" t="str">
        <f t="shared" si="4"/>
        <v>6,224</v>
      </c>
      <c r="AB127" s="115"/>
      <c r="AC127" s="115">
        <f>Y127/$Y$7*100</f>
        <v>52.988251319598156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5443</v>
      </c>
      <c r="V128" s="115">
        <v>5480</v>
      </c>
      <c r="W128" s="115">
        <v>5402</v>
      </c>
      <c r="X128" s="115">
        <v>5415</v>
      </c>
      <c r="Y128" s="115">
        <v>5522</v>
      </c>
      <c r="Z128" s="115"/>
      <c r="AA128" s="115" t="str">
        <f t="shared" si="4"/>
        <v>5,522</v>
      </c>
      <c r="AB128" s="115"/>
      <c r="AC128" s="115">
        <f>Y128/$Y$7*100</f>
        <v>47.011748680401837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58EBE3A0-C25E-4E81-B919-72F7F5648E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625474EF-7AE4-44AF-83A0-0E9BDF505DD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973D7659-3227-4D7C-B5C4-416B56BC42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B82FF896-9231-4760-8094-440BE748B4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Franklin Harbour</v>
      </c>
      <c r="T1" s="115"/>
      <c r="U1" s="115"/>
      <c r="V1" s="115"/>
      <c r="W1" s="115"/>
      <c r="X1" s="115"/>
      <c r="Y1" s="115" t="str">
        <f>Y3</f>
        <v>10.19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131</v>
      </c>
      <c r="V3" s="115"/>
      <c r="W3" s="115"/>
      <c r="X3" s="115"/>
      <c r="Y3" s="115" t="s">
        <v>224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10.19'!$Y$3&amp;" "&amp;'Table 10.19'!$U$3&amp;", "&amp;'State data for spotlight'!$C$3&amp;", "&amp;'Table 10.19'!$Y$2</f>
        <v>Table 10.19 Franklin Harbour,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717</v>
      </c>
      <c r="U4" s="116">
        <v>841</v>
      </c>
      <c r="V4" s="116">
        <v>787</v>
      </c>
      <c r="W4" s="116">
        <v>752</v>
      </c>
      <c r="X4" s="116">
        <v>746</v>
      </c>
      <c r="Y4" s="116">
        <v>798</v>
      </c>
      <c r="Z4" s="115"/>
      <c r="AA4" s="115" t="str">
        <f>TEXT(Y4,"###,###")</f>
        <v>798</v>
      </c>
      <c r="AB4" s="115"/>
      <c r="AC4" s="115">
        <f t="shared" ref="AC4:AC9" si="0">Y4/X4-1</f>
        <v>6.9705093833780207E-2</v>
      </c>
      <c r="AD4" s="115"/>
      <c r="AE4" s="115">
        <f>Y4/T4-1</f>
        <v>0.11297071129707104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375</v>
      </c>
      <c r="U5" s="116">
        <v>461</v>
      </c>
      <c r="V5" s="116">
        <v>433</v>
      </c>
      <c r="W5" s="116">
        <v>441</v>
      </c>
      <c r="X5" s="116">
        <v>456</v>
      </c>
      <c r="Y5" s="116">
        <v>446</v>
      </c>
      <c r="Z5" s="115"/>
      <c r="AA5" s="115" t="str">
        <f>TEXT(Y5,"###,###")</f>
        <v>446</v>
      </c>
      <c r="AB5" s="115"/>
      <c r="AC5" s="115">
        <f t="shared" si="0"/>
        <v>-2.1929824561403466E-2</v>
      </c>
      <c r="AD5" s="115"/>
      <c r="AE5" s="115">
        <f t="shared" ref="AE5:AE9" si="1">Y5/T5-1</f>
        <v>0.18933333333333335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345</v>
      </c>
      <c r="U6" s="116">
        <v>383</v>
      </c>
      <c r="V6" s="116">
        <v>353</v>
      </c>
      <c r="W6" s="116">
        <v>314</v>
      </c>
      <c r="X6" s="116">
        <v>287</v>
      </c>
      <c r="Y6" s="116">
        <v>352</v>
      </c>
      <c r="Z6" s="115"/>
      <c r="AA6" s="115" t="str">
        <f>TEXT(Y6,"###,###")</f>
        <v>352</v>
      </c>
      <c r="AB6" s="115"/>
      <c r="AC6" s="115">
        <f t="shared" si="0"/>
        <v>0.22648083623693371</v>
      </c>
      <c r="AD6" s="115"/>
      <c r="AE6" s="115">
        <f t="shared" si="1"/>
        <v>2.0289855072463725E-2</v>
      </c>
      <c r="AF6" s="115"/>
    </row>
    <row r="7" spans="1:32" ht="16.5" customHeight="1" thickBot="1" x14ac:dyDescent="0.3">
      <c r="A7" s="46" t="str">
        <f>"QUICK STATS for "&amp;'Table 10.19'!Y2&amp;"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497</v>
      </c>
      <c r="U7" s="116">
        <v>525</v>
      </c>
      <c r="V7" s="116">
        <v>525</v>
      </c>
      <c r="W7" s="116">
        <v>545</v>
      </c>
      <c r="X7" s="116">
        <v>528</v>
      </c>
      <c r="Y7" s="116">
        <v>540</v>
      </c>
      <c r="Z7" s="115"/>
      <c r="AA7" s="115" t="str">
        <f>TEXT(Y7,"###,###")</f>
        <v>540</v>
      </c>
      <c r="AB7" s="115"/>
      <c r="AC7" s="115">
        <f t="shared" si="0"/>
        <v>2.2727272727272707E-2</v>
      </c>
      <c r="AD7" s="115"/>
      <c r="AE7" s="115">
        <f t="shared" si="1"/>
        <v>8.6519114688128784E-2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798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10.19'!AA7</f>
        <v>540</v>
      </c>
      <c r="P8" s="51"/>
      <c r="S8" s="115" t="s">
        <v>96</v>
      </c>
      <c r="T8" s="115">
        <v>29907.84</v>
      </c>
      <c r="U8" s="115">
        <v>32962.5</v>
      </c>
      <c r="V8" s="115">
        <v>30039</v>
      </c>
      <c r="W8" s="115">
        <v>31099</v>
      </c>
      <c r="X8" s="115">
        <v>34525</v>
      </c>
      <c r="Y8" s="115">
        <v>30162</v>
      </c>
      <c r="Z8" s="115"/>
      <c r="AA8" s="115" t="str">
        <f>TEXT(Y8,"$###,###")</f>
        <v>$30,162</v>
      </c>
      <c r="AB8" s="115"/>
      <c r="AC8" s="115">
        <f t="shared" si="0"/>
        <v>-0.12637219406227373</v>
      </c>
      <c r="AD8" s="115"/>
      <c r="AE8" s="115">
        <f t="shared" si="1"/>
        <v>8.4981061821916004E-3</v>
      </c>
      <c r="AF8" s="115"/>
    </row>
    <row r="9" spans="1:32" x14ac:dyDescent="0.25">
      <c r="A9" s="55" t="s">
        <v>17</v>
      </c>
      <c r="B9" s="56"/>
      <c r="C9" s="57"/>
      <c r="D9" s="58">
        <f>'Table 10.19'!AC104</f>
        <v>62.030075187969928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55.370370370370367</v>
      </c>
      <c r="P9" s="59" t="s">
        <v>97</v>
      </c>
      <c r="S9" s="115" t="s">
        <v>9</v>
      </c>
      <c r="T9" s="115">
        <v>23199711</v>
      </c>
      <c r="U9" s="115">
        <v>26591978</v>
      </c>
      <c r="V9" s="115">
        <v>28162866</v>
      </c>
      <c r="W9" s="115">
        <v>28223889</v>
      </c>
      <c r="X9" s="115">
        <v>27352330</v>
      </c>
      <c r="Y9" s="115">
        <v>27127992</v>
      </c>
      <c r="Z9" s="115"/>
      <c r="AA9" s="115" t="str">
        <f>TEXT(Y9/1000000,"$#,###.0")&amp;" mil"</f>
        <v>$27.1 mil</v>
      </c>
      <c r="AB9" s="115"/>
      <c r="AC9" s="115">
        <f t="shared" si="0"/>
        <v>-8.2017875625221004E-3</v>
      </c>
      <c r="AD9" s="115"/>
      <c r="AE9" s="115">
        <f t="shared" si="1"/>
        <v>0.1693245661551559</v>
      </c>
      <c r="AF9" s="115"/>
    </row>
    <row r="10" spans="1:32" x14ac:dyDescent="0.25">
      <c r="A10" s="55" t="s">
        <v>20</v>
      </c>
      <c r="B10" s="56"/>
      <c r="C10" s="57"/>
      <c r="D10" s="58">
        <f>'Table 10.19'!AC105</f>
        <v>17.543859649122805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44.629629629629633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83.148148148148152</v>
      </c>
      <c r="P11" s="59" t="s">
        <v>97</v>
      </c>
      <c r="S11" s="115" t="s">
        <v>32</v>
      </c>
      <c r="T11" s="116">
        <v>595</v>
      </c>
      <c r="U11" s="116">
        <v>716</v>
      </c>
      <c r="V11" s="116">
        <v>661</v>
      </c>
      <c r="W11" s="116">
        <v>628</v>
      </c>
      <c r="X11" s="116">
        <v>605</v>
      </c>
      <c r="Y11" s="116">
        <v>640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10.19'!AC108</f>
        <v>18.546365914786968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29.259259259259256</v>
      </c>
      <c r="P12" s="59" t="s">
        <v>97</v>
      </c>
      <c r="S12" s="115" t="s">
        <v>33</v>
      </c>
      <c r="T12" s="116">
        <v>126</v>
      </c>
      <c r="U12" s="116">
        <v>128</v>
      </c>
      <c r="V12" s="116">
        <v>128</v>
      </c>
      <c r="W12" s="116">
        <v>130</v>
      </c>
      <c r="X12" s="116">
        <v>141</v>
      </c>
      <c r="Y12" s="116">
        <v>158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10.19'!AC109</f>
        <v>23.934837092731829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10.19'!AA118</f>
        <v>44.6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10.19'!AC110</f>
        <v>9.147869674185463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17.592592592592592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10.19'!AC111</f>
        <v>27.944862155388471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82.407407407407405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111</v>
      </c>
      <c r="Z15" s="115"/>
      <c r="AA15" s="117">
        <f t="shared" ref="AA15:AA34" si="2">IF(Y15="np",0,Y15/$Y$34)</f>
        <v>0.13909774436090225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18</v>
      </c>
      <c r="Z16" s="115"/>
      <c r="AA16" s="117">
        <f t="shared" si="2"/>
        <v>2.2556390977443608E-2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34</v>
      </c>
      <c r="Z17" s="115"/>
      <c r="AA17" s="117">
        <f t="shared" si="2"/>
        <v>4.2606516290726815E-2</v>
      </c>
      <c r="AB17" s="115"/>
      <c r="AC17" s="115"/>
      <c r="AD17" s="115"/>
      <c r="AE17" s="115"/>
      <c r="AF17" s="115"/>
    </row>
    <row r="18" spans="1:32" x14ac:dyDescent="0.25">
      <c r="A18" s="85" t="str">
        <f>'Table 10.19'!$S$1&amp;" ("&amp;'Table 10.19'!$T$2&amp;" to "&amp;'Table 10.19'!$Y$2&amp;")"</f>
        <v>Franklin Harbour (2011-12 to 2016-17)</v>
      </c>
      <c r="B18" s="85"/>
      <c r="C18" s="85"/>
      <c r="D18" s="85"/>
      <c r="E18" s="85"/>
      <c r="F18" s="85"/>
      <c r="G18" s="85" t="str">
        <f>'Table 10.19'!$S$1&amp;" ("&amp;'Table 10.19'!$T$2&amp;" to "&amp;'Table 10.19'!$Y$2&amp;")"</f>
        <v>Franklin Harbour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3</v>
      </c>
      <c r="Z18" s="115"/>
      <c r="AA18" s="117">
        <f t="shared" si="2"/>
        <v>3.7593984962406013E-3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62</v>
      </c>
      <c r="Z19" s="115"/>
      <c r="AA19" s="117">
        <f t="shared" si="2"/>
        <v>7.7694235588972427E-2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14</v>
      </c>
      <c r="Z20" s="115"/>
      <c r="AA20" s="117">
        <f t="shared" si="2"/>
        <v>1.7543859649122806E-2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46</v>
      </c>
      <c r="Z21" s="115"/>
      <c r="AA21" s="117">
        <f t="shared" si="2"/>
        <v>5.764411027568922E-2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53</v>
      </c>
      <c r="Z22" s="115"/>
      <c r="AA22" s="117">
        <f t="shared" si="2"/>
        <v>6.6416040100250623E-2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42</v>
      </c>
      <c r="Z23" s="115"/>
      <c r="AA23" s="117">
        <f t="shared" si="2"/>
        <v>5.2631578947368418E-2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7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38</v>
      </c>
      <c r="Z25" s="115"/>
      <c r="AA25" s="117">
        <f t="shared" si="2"/>
        <v>4.7619047619047616E-2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6</v>
      </c>
      <c r="Z26" s="115"/>
      <c r="AA26" s="117">
        <f t="shared" si="2"/>
        <v>7.5187969924812026E-3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14</v>
      </c>
      <c r="Z27" s="115"/>
      <c r="AA27" s="117">
        <f t="shared" si="2"/>
        <v>1.7543859649122806E-2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39</v>
      </c>
      <c r="Z28" s="115"/>
      <c r="AA28" s="117">
        <f t="shared" si="2"/>
        <v>4.8872180451127817E-2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33</v>
      </c>
      <c r="Z29" s="115"/>
      <c r="AA29" s="117">
        <f t="shared" si="2"/>
        <v>4.1353383458646614E-2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47</v>
      </c>
      <c r="Z30" s="115"/>
      <c r="AA30" s="117">
        <f t="shared" si="2"/>
        <v>5.889724310776942E-2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10.19'!Y2&amp;")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64</v>
      </c>
      <c r="Z31" s="115"/>
      <c r="AA31" s="117">
        <f t="shared" si="2"/>
        <v>8.0200501253132828E-2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3</v>
      </c>
      <c r="Z32" s="115"/>
      <c r="AA32" s="117">
        <f t="shared" si="2"/>
        <v>3.7593984962406013E-3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15</v>
      </c>
      <c r="Z33" s="115"/>
      <c r="AA33" s="117">
        <f t="shared" si="2"/>
        <v>1.8796992481203006E-2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798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416</v>
      </c>
      <c r="U37" s="115">
        <v>393</v>
      </c>
      <c r="V37" s="115">
        <v>429</v>
      </c>
      <c r="W37" s="115">
        <v>472</v>
      </c>
      <c r="X37" s="115">
        <v>445</v>
      </c>
      <c r="Y37" s="115">
        <v>445</v>
      </c>
      <c r="Z37" s="115"/>
      <c r="AA37" s="115" t="str">
        <f>TEXT(Y37,"###,###")</f>
        <v>445</v>
      </c>
      <c r="AB37" s="115"/>
      <c r="AC37" s="115">
        <f>Y37/X37-1</f>
        <v>0</v>
      </c>
      <c r="AD37" s="115"/>
      <c r="AE37" s="115">
        <f>Y37/T37-1</f>
        <v>6.9711538461538547E-2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78</v>
      </c>
      <c r="U38" s="115">
        <v>130</v>
      </c>
      <c r="V38" s="115">
        <v>99</v>
      </c>
      <c r="W38" s="115">
        <v>77</v>
      </c>
      <c r="X38" s="115">
        <v>83</v>
      </c>
      <c r="Y38" s="115">
        <v>95</v>
      </c>
      <c r="Z38" s="115"/>
      <c r="AA38" s="115" t="str">
        <f>TEXT(Y38,"###,###")</f>
        <v>95</v>
      </c>
      <c r="AB38" s="115"/>
      <c r="AC38" s="115">
        <f>Y38/X38-1</f>
        <v>0.14457831325301207</v>
      </c>
      <c r="AD38" s="115"/>
      <c r="AE38" s="115">
        <f>Y38/T38-1</f>
        <v>0.21794871794871784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494</v>
      </c>
      <c r="U40" s="115">
        <v>523</v>
      </c>
      <c r="V40" s="115">
        <v>528</v>
      </c>
      <c r="W40" s="115">
        <v>549</v>
      </c>
      <c r="X40" s="115">
        <v>528</v>
      </c>
      <c r="Y40" s="115">
        <v>540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82.407407407407405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17.592592592592592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17</v>
      </c>
      <c r="Y45" s="116">
        <v>9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21</v>
      </c>
      <c r="Y46" s="116">
        <v>25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32</v>
      </c>
      <c r="Y47" s="116">
        <v>32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53</v>
      </c>
      <c r="Y48" s="116">
        <v>38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10.19'!S1&amp;" ("&amp;'Table 10.19'!Y2&amp;") *"</f>
        <v>Number of jobs by age and sex of job holders in Franklin Harbour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30</v>
      </c>
      <c r="Y49" s="116">
        <v>28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33</v>
      </c>
      <c r="Y50" s="116">
        <v>38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36</v>
      </c>
      <c r="Y51" s="116">
        <v>40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58</v>
      </c>
      <c r="Y52" s="116">
        <v>57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47</v>
      </c>
      <c r="Y53" s="116">
        <v>51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37</v>
      </c>
      <c r="Y54" s="116">
        <v>40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35</v>
      </c>
      <c r="Y55" s="116">
        <v>35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39</v>
      </c>
      <c r="Y56" s="116">
        <v>33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12</v>
      </c>
      <c r="Y57" s="116">
        <v>11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6</v>
      </c>
      <c r="Y58" s="116">
        <v>5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0</v>
      </c>
      <c r="Y59" s="116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456</v>
      </c>
      <c r="Y61" s="116">
        <v>446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0</v>
      </c>
      <c r="Y63" s="116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10.19'!S1&amp;" ("&amp;'Table 10.19'!Y2&amp;") *"</f>
        <v>Number of employed persons per occupation of main job by sex in Franklin Harbour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2</v>
      </c>
      <c r="Y64" s="116">
        <v>7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12</v>
      </c>
      <c r="Y65" s="116">
        <v>27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28</v>
      </c>
      <c r="Y66" s="116">
        <v>26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28</v>
      </c>
      <c r="Y67" s="116">
        <v>29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18</v>
      </c>
      <c r="Y68" s="116">
        <v>30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27</v>
      </c>
      <c r="Y69" s="116">
        <v>31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25</v>
      </c>
      <c r="Y70" s="116">
        <v>26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33</v>
      </c>
      <c r="Y71" s="116">
        <v>55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34</v>
      </c>
      <c r="Y72" s="116">
        <v>36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37</v>
      </c>
      <c r="Y73" s="116">
        <v>34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27</v>
      </c>
      <c r="Y74" s="116">
        <v>34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13</v>
      </c>
      <c r="Y75" s="116">
        <v>11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0</v>
      </c>
      <c r="Y76" s="116">
        <v>9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0</v>
      </c>
      <c r="Y77" s="116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0</v>
      </c>
      <c r="Y78" s="116">
        <v>4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0</v>
      </c>
      <c r="Y79" s="116">
        <v>3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289</v>
      </c>
      <c r="Y80" s="116">
        <v>352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10.19'!S1</f>
        <v>Franklin Harbour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26</v>
      </c>
      <c r="Y83" s="116">
        <v>33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15</v>
      </c>
      <c r="Y84" s="116">
        <v>13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10.19'!AA4</f>
        <v>798</v>
      </c>
      <c r="D85" s="99">
        <f>'Table 10.19'!AC4</f>
        <v>6.9705093833780207E-2</v>
      </c>
      <c r="E85" s="100">
        <f>'Table 10.19'!AC4</f>
        <v>6.9705093833780207E-2</v>
      </c>
      <c r="F85" s="99">
        <f>'Table 10.19'!AE4</f>
        <v>0.11297071129707104</v>
      </c>
      <c r="G85" s="100">
        <f>'Table 10.19'!AE4</f>
        <v>0.11297071129707104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56</v>
      </c>
      <c r="Y85" s="116">
        <v>53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10.19'!AA5</f>
        <v>446</v>
      </c>
      <c r="D86" s="99">
        <f>'Table 10.19'!AC5</f>
        <v>-2.1929824561403466E-2</v>
      </c>
      <c r="E86" s="100">
        <f>'Table 10.19'!AC5</f>
        <v>-2.1929824561403466E-2</v>
      </c>
      <c r="F86" s="99">
        <f>'Table 10.19'!AE5</f>
        <v>0.18933333333333335</v>
      </c>
      <c r="G86" s="100">
        <f>'Table 10.19'!AE5</f>
        <v>0.18933333333333335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4</v>
      </c>
      <c r="Y86" s="116">
        <v>9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10.19'!AA6</f>
        <v>352</v>
      </c>
      <c r="D87" s="99">
        <f>'Table 10.19'!AC6</f>
        <v>0.22648083623693371</v>
      </c>
      <c r="E87" s="100">
        <f>'Table 10.19'!AC6</f>
        <v>0.22648083623693371</v>
      </c>
      <c r="F87" s="99">
        <f>'Table 10.19'!AE6</f>
        <v>2.0289855072463725E-2</v>
      </c>
      <c r="G87" s="100">
        <f>'Table 10.19'!AE6</f>
        <v>2.0289855072463725E-2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4</v>
      </c>
      <c r="Y87" s="116">
        <v>0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10.19'!AA7</f>
        <v>540</v>
      </c>
      <c r="D88" s="99">
        <f>'Table 10.19'!AC7</f>
        <v>2.2727272727272707E-2</v>
      </c>
      <c r="E88" s="100">
        <f>'Table 10.19'!AC7</f>
        <v>2.2727272727272707E-2</v>
      </c>
      <c r="F88" s="99">
        <f>'Table 10.19'!AE7</f>
        <v>8.6519114688128784E-2</v>
      </c>
      <c r="G88" s="100">
        <f>'Table 10.19'!AE7</f>
        <v>8.6519114688128784E-2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4</v>
      </c>
      <c r="Y88" s="116">
        <v>10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10.19'!AA37</f>
        <v>445</v>
      </c>
      <c r="D89" s="99">
        <f>'Table 10.19'!AC37</f>
        <v>0</v>
      </c>
      <c r="E89" s="100">
        <f>'Table 10.19'!AC37</f>
        <v>0</v>
      </c>
      <c r="F89" s="99">
        <f>'Table 10.19'!AE37</f>
        <v>6.9711538461538547E-2</v>
      </c>
      <c r="G89" s="100">
        <f>'Table 10.19'!AE37</f>
        <v>6.9711538461538547E-2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54</v>
      </c>
      <c r="Y89" s="116">
        <v>53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10.19'!AA38</f>
        <v>95</v>
      </c>
      <c r="D90" s="99">
        <f>'Table 10.19'!AC38</f>
        <v>0.14457831325301207</v>
      </c>
      <c r="E90" s="100">
        <f>'Table 10.19'!AC38</f>
        <v>0.14457831325301207</v>
      </c>
      <c r="F90" s="99">
        <f>'Table 10.19'!AE38</f>
        <v>0.21794871794871784</v>
      </c>
      <c r="G90" s="100">
        <f>'Table 10.19'!AE38</f>
        <v>0.21794871794871784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50</v>
      </c>
      <c r="Y90" s="116">
        <v>45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10.19'!AA114</f>
        <v>51</v>
      </c>
      <c r="D91" s="99">
        <f>'Table 10.19'!AC114</f>
        <v>-0.15000000000000002</v>
      </c>
      <c r="E91" s="100">
        <f>'Table 10.19'!AC114</f>
        <v>-0.15000000000000002</v>
      </c>
      <c r="F91" s="99">
        <f>'Table 10.19'!AE114</f>
        <v>0.41666666666666674</v>
      </c>
      <c r="G91" s="100">
        <f>'Table 10.19'!AE114</f>
        <v>0.41666666666666674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307</v>
      </c>
      <c r="Y91" s="116">
        <v>299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10.19'!AA115</f>
        <v>44</v>
      </c>
      <c r="D92" s="99">
        <f>'Table 10.19'!AC115</f>
        <v>0.83333333333333326</v>
      </c>
      <c r="E92" s="100">
        <f>'Table 10.19'!AC115</f>
        <v>0.83333333333333326</v>
      </c>
      <c r="F92" s="99">
        <f>'Table 10.19'!AE115</f>
        <v>0</v>
      </c>
      <c r="G92" s="100">
        <f>'Table 10.19'!AE115</f>
        <v>0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10.19'!AA8</f>
        <v>$30,162</v>
      </c>
      <c r="D93" s="99">
        <f>'Table 10.19'!AC8</f>
        <v>-0.12637219406227373</v>
      </c>
      <c r="E93" s="100">
        <f>'Table 10.19'!AC8</f>
        <v>-0.12637219406227373</v>
      </c>
      <c r="F93" s="99">
        <f>'Table 10.19'!AE8</f>
        <v>8.4981061821916004E-3</v>
      </c>
      <c r="G93" s="100">
        <f>'Table 10.19'!AE8</f>
        <v>8.4981061821916004E-3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23</v>
      </c>
      <c r="Y93" s="116">
        <v>24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10.19'!AA9</f>
        <v>$27.1 mil</v>
      </c>
      <c r="D94" s="99">
        <f>'Table 10.19'!AC9</f>
        <v>-8.2017875625221004E-3</v>
      </c>
      <c r="E94" s="100">
        <f>'Table 10.19'!AC9</f>
        <v>-8.2017875625221004E-3</v>
      </c>
      <c r="F94" s="99">
        <f>'Table 10.19'!AE9</f>
        <v>0.1693245661551559</v>
      </c>
      <c r="G94" s="100">
        <f>'Table 10.19'!AE9</f>
        <v>0.1693245661551559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37</v>
      </c>
      <c r="Y94" s="116">
        <v>36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7</v>
      </c>
      <c r="Y95" s="116">
        <v>4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29</v>
      </c>
      <c r="Y96" s="116">
        <v>40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25</v>
      </c>
      <c r="Y97" s="116">
        <v>34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26</v>
      </c>
      <c r="Y98" s="116">
        <v>22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4</v>
      </c>
      <c r="Y99" s="116">
        <v>7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12</v>
      </c>
      <c r="Y100" s="116">
        <v>16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218</v>
      </c>
      <c r="Y101" s="116">
        <v>241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487</v>
      </c>
      <c r="Y104" s="115">
        <v>495</v>
      </c>
      <c r="Z104" s="115"/>
      <c r="AA104" s="115" t="str">
        <f>TEXT(Y104,"###,###")</f>
        <v>495</v>
      </c>
      <c r="AB104" s="115"/>
      <c r="AC104" s="115">
        <f>Y104/($Y$4)*100</f>
        <v>62.030075187969928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107</v>
      </c>
      <c r="Y105" s="115">
        <v>140</v>
      </c>
      <c r="Z105" s="115"/>
      <c r="AA105" s="115" t="str">
        <f>TEXT(Y105,"###,###")</f>
        <v>140</v>
      </c>
      <c r="AB105" s="115"/>
      <c r="AC105" s="115">
        <f>Y105/($Y$4)*100</f>
        <v>17.543859649122805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594</v>
      </c>
      <c r="Y106" s="115">
        <v>635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138</v>
      </c>
      <c r="Y108" s="115">
        <v>148</v>
      </c>
      <c r="Z108" s="115"/>
      <c r="AA108" s="115" t="str">
        <f>TEXT(Y108,"###,###")</f>
        <v>148</v>
      </c>
      <c r="AB108" s="115"/>
      <c r="AC108" s="115">
        <f>Y108/($Y$4)*100</f>
        <v>18.546365914786968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206</v>
      </c>
      <c r="Y109" s="115">
        <v>191</v>
      </c>
      <c r="Z109" s="115"/>
      <c r="AA109" s="115" t="str">
        <f>TEXT(Y109,"###,###")</f>
        <v>191</v>
      </c>
      <c r="AB109" s="115"/>
      <c r="AC109" s="115">
        <f t="shared" ref="AC109:AC111" si="3">Y109/($Y$4)*100</f>
        <v>23.934837092731829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49</v>
      </c>
      <c r="Y110" s="115">
        <v>73</v>
      </c>
      <c r="Z110" s="115"/>
      <c r="AA110" s="115" t="str">
        <f>TEXT(Y110,"###,###")</f>
        <v>73</v>
      </c>
      <c r="AB110" s="115"/>
      <c r="AC110" s="115">
        <f t="shared" si="3"/>
        <v>9.147869674185463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202</v>
      </c>
      <c r="Y111" s="115">
        <v>223</v>
      </c>
      <c r="Z111" s="115"/>
      <c r="AA111" s="115" t="str">
        <f>TEXT(Y111,"###,###")</f>
        <v>223</v>
      </c>
      <c r="AB111" s="115"/>
      <c r="AC111" s="115">
        <f t="shared" si="3"/>
        <v>27.944862155388471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746</v>
      </c>
      <c r="Y112" s="115">
        <v>798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36</v>
      </c>
      <c r="U114" s="115">
        <v>68</v>
      </c>
      <c r="V114" s="115">
        <v>45</v>
      </c>
      <c r="W114" s="115">
        <v>43</v>
      </c>
      <c r="X114" s="115">
        <v>60</v>
      </c>
      <c r="Y114" s="115">
        <v>51</v>
      </c>
      <c r="Z114" s="115"/>
      <c r="AA114" s="115" t="str">
        <f>TEXT(Y114,"###,###")</f>
        <v>51</v>
      </c>
      <c r="AB114" s="115"/>
      <c r="AC114" s="115">
        <f>Y114/X114-1</f>
        <v>-0.15000000000000002</v>
      </c>
      <c r="AD114" s="115"/>
      <c r="AE114" s="115">
        <f>Y114/T114-1</f>
        <v>0.41666666666666674</v>
      </c>
      <c r="AF114" s="115"/>
    </row>
    <row r="115" spans="19:32" x14ac:dyDescent="0.25">
      <c r="S115" s="115" t="s">
        <v>104</v>
      </c>
      <c r="T115" s="115">
        <v>44</v>
      </c>
      <c r="U115" s="115">
        <v>65</v>
      </c>
      <c r="V115" s="115">
        <v>53</v>
      </c>
      <c r="W115" s="115">
        <v>32</v>
      </c>
      <c r="X115" s="115">
        <v>24</v>
      </c>
      <c r="Y115" s="115">
        <v>44</v>
      </c>
      <c r="Z115" s="115"/>
      <c r="AA115" s="115" t="str">
        <f>TEXT(Y115,"###,###")</f>
        <v>44</v>
      </c>
      <c r="AB115" s="115"/>
      <c r="AC115" s="115">
        <f>Y115/X115-1</f>
        <v>0.83333333333333326</v>
      </c>
      <c r="AD115" s="115"/>
      <c r="AE115" s="115">
        <f>Y115/T115-1</f>
        <v>0</v>
      </c>
      <c r="AF115" s="115"/>
    </row>
    <row r="116" spans="19:32" x14ac:dyDescent="0.25">
      <c r="S116" s="115" t="s">
        <v>56</v>
      </c>
      <c r="T116" s="115">
        <v>80</v>
      </c>
      <c r="U116" s="115">
        <v>133</v>
      </c>
      <c r="V116" s="115">
        <v>98</v>
      </c>
      <c r="W116" s="115">
        <v>75</v>
      </c>
      <c r="X116" s="115">
        <v>84</v>
      </c>
      <c r="Y116" s="115">
        <v>95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40.31</v>
      </c>
      <c r="V118" s="115">
        <v>41.67</v>
      </c>
      <c r="W118" s="115">
        <v>43.53</v>
      </c>
      <c r="X118" s="115">
        <v>44.9</v>
      </c>
      <c r="Y118" s="115">
        <v>44.61</v>
      </c>
      <c r="Z118" s="115"/>
      <c r="AA118" s="115" t="str">
        <f>TEXT(Y118,"##.0")</f>
        <v>44.6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399</v>
      </c>
      <c r="V120" s="115">
        <v>399</v>
      </c>
      <c r="W120" s="115">
        <v>420</v>
      </c>
      <c r="X120" s="115">
        <v>384</v>
      </c>
      <c r="Y120" s="115">
        <v>382</v>
      </c>
      <c r="Z120" s="115"/>
      <c r="AA120" s="115" t="str">
        <f>TEXT(Y120,"###,###")</f>
        <v>382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72</v>
      </c>
      <c r="V121" s="115">
        <v>73</v>
      </c>
      <c r="W121" s="115">
        <v>71</v>
      </c>
      <c r="X121" s="115">
        <v>93</v>
      </c>
      <c r="Y121" s="115">
        <v>91</v>
      </c>
      <c r="Z121" s="115"/>
      <c r="AA121" s="115" t="str">
        <f t="shared" ref="AA121:AA128" si="4">TEXT(Y121,"###,###")</f>
        <v>91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61</v>
      </c>
      <c r="V122" s="115">
        <v>56</v>
      </c>
      <c r="W122" s="115">
        <v>58</v>
      </c>
      <c r="X122" s="115">
        <v>56</v>
      </c>
      <c r="Y122" s="115">
        <v>67</v>
      </c>
      <c r="Z122" s="115"/>
      <c r="AA122" s="115" t="str">
        <f t="shared" si="4"/>
        <v>67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460</v>
      </c>
      <c r="V124" s="115">
        <v>455</v>
      </c>
      <c r="W124" s="115">
        <v>478</v>
      </c>
      <c r="X124" s="115">
        <v>440</v>
      </c>
      <c r="Y124" s="115">
        <v>449</v>
      </c>
      <c r="Z124" s="115"/>
      <c r="AA124" s="115" t="str">
        <f t="shared" si="4"/>
        <v>449</v>
      </c>
      <c r="AB124" s="115"/>
      <c r="AC124" s="115">
        <f>Y124/$Y$7*100</f>
        <v>83.148148148148152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133</v>
      </c>
      <c r="V125" s="115">
        <v>129</v>
      </c>
      <c r="W125" s="115">
        <v>129</v>
      </c>
      <c r="X125" s="115">
        <v>149</v>
      </c>
      <c r="Y125" s="115">
        <v>158</v>
      </c>
      <c r="Z125" s="115"/>
      <c r="AA125" s="115" t="str">
        <f t="shared" si="4"/>
        <v>158</v>
      </c>
      <c r="AB125" s="115"/>
      <c r="AC125" s="115">
        <f>Y125/$Y$7*100</f>
        <v>29.259259259259256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281</v>
      </c>
      <c r="V127" s="115">
        <v>289</v>
      </c>
      <c r="W127" s="115">
        <v>308</v>
      </c>
      <c r="X127" s="115">
        <v>311</v>
      </c>
      <c r="Y127" s="115">
        <v>299</v>
      </c>
      <c r="Z127" s="115"/>
      <c r="AA127" s="115" t="str">
        <f t="shared" si="4"/>
        <v>299</v>
      </c>
      <c r="AB127" s="115"/>
      <c r="AC127" s="115">
        <f>Y127/$Y$7*100</f>
        <v>55.370370370370367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249</v>
      </c>
      <c r="V128" s="115">
        <v>236</v>
      </c>
      <c r="W128" s="115">
        <v>238</v>
      </c>
      <c r="X128" s="115">
        <v>219</v>
      </c>
      <c r="Y128" s="115">
        <v>241</v>
      </c>
      <c r="Z128" s="115"/>
      <c r="AA128" s="115" t="str">
        <f t="shared" si="4"/>
        <v>241</v>
      </c>
      <c r="AB128" s="115"/>
      <c r="AC128" s="115">
        <f>Y128/$Y$7*100</f>
        <v>44.629629629629633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BBD4EF90-FA07-4B86-91A2-CFA53E43A6C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F7D3C571-30D2-458E-9C79-B302342A66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75D6F918-6A91-4DE7-9B79-568539D7C8A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7F8A6B0E-E5D5-49FD-87F7-60026EFCC7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Gawler</v>
      </c>
      <c r="T1" s="115"/>
      <c r="U1" s="115"/>
      <c r="V1" s="115"/>
      <c r="W1" s="115"/>
      <c r="X1" s="115"/>
      <c r="Y1" s="115" t="str">
        <f>Y3</f>
        <v>10.20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132</v>
      </c>
      <c r="V3" s="115"/>
      <c r="W3" s="115"/>
      <c r="X3" s="115"/>
      <c r="Y3" s="115" t="s">
        <v>200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10.20'!$Y$3&amp;" "&amp;'Table 10.20'!$U$3&amp;", "&amp;'State data for spotlight'!$C$3&amp;", "&amp;'Table 10.20'!$Y$2</f>
        <v>Table 10.20 Gawler,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14757</v>
      </c>
      <c r="U4" s="116">
        <v>14854</v>
      </c>
      <c r="V4" s="116">
        <v>15134</v>
      </c>
      <c r="W4" s="116">
        <v>15214</v>
      </c>
      <c r="X4" s="116">
        <v>15283</v>
      </c>
      <c r="Y4" s="116">
        <v>16240</v>
      </c>
      <c r="Z4" s="115"/>
      <c r="AA4" s="115" t="str">
        <f>TEXT(Y4,"###,###")</f>
        <v>16,240</v>
      </c>
      <c r="AB4" s="115"/>
      <c r="AC4" s="115">
        <f t="shared" ref="AC4:AC9" si="0">Y4/X4-1</f>
        <v>6.2618595825426837E-2</v>
      </c>
      <c r="AD4" s="115"/>
      <c r="AE4" s="115">
        <f>Y4/T4-1</f>
        <v>0.10049468049061461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7508</v>
      </c>
      <c r="U5" s="116">
        <v>7605</v>
      </c>
      <c r="V5" s="116">
        <v>7709</v>
      </c>
      <c r="W5" s="116">
        <v>7720</v>
      </c>
      <c r="X5" s="116">
        <v>7698</v>
      </c>
      <c r="Y5" s="116">
        <v>8270</v>
      </c>
      <c r="Z5" s="115"/>
      <c r="AA5" s="115" t="str">
        <f>TEXT(Y5,"###,###")</f>
        <v>8,270</v>
      </c>
      <c r="AB5" s="115"/>
      <c r="AC5" s="115">
        <f t="shared" si="0"/>
        <v>7.430501428942593E-2</v>
      </c>
      <c r="AD5" s="115"/>
      <c r="AE5" s="115">
        <f t="shared" ref="AE5:AE9" si="1">Y5/T5-1</f>
        <v>0.10149174214171541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7245</v>
      </c>
      <c r="U6" s="116">
        <v>7245</v>
      </c>
      <c r="V6" s="116">
        <v>7427</v>
      </c>
      <c r="W6" s="116">
        <v>7492</v>
      </c>
      <c r="X6" s="116">
        <v>7586</v>
      </c>
      <c r="Y6" s="116">
        <v>7970</v>
      </c>
      <c r="Z6" s="115"/>
      <c r="AA6" s="115" t="str">
        <f>TEXT(Y6,"###,###")</f>
        <v>7,970</v>
      </c>
      <c r="AB6" s="115"/>
      <c r="AC6" s="115">
        <f t="shared" si="0"/>
        <v>5.0619562351700509E-2</v>
      </c>
      <c r="AD6" s="115"/>
      <c r="AE6" s="115">
        <f t="shared" si="1"/>
        <v>0.10006901311249128</v>
      </c>
      <c r="AF6" s="115"/>
    </row>
    <row r="7" spans="1:32" ht="16.5" customHeight="1" thickBot="1" x14ac:dyDescent="0.3">
      <c r="A7" s="46" t="str">
        <f>"QUICK STATS for "&amp;'Table 10.20'!Y2&amp;"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10827</v>
      </c>
      <c r="U7" s="116">
        <v>10947</v>
      </c>
      <c r="V7" s="116">
        <v>11134</v>
      </c>
      <c r="W7" s="116">
        <v>11252</v>
      </c>
      <c r="X7" s="116">
        <v>11475</v>
      </c>
      <c r="Y7" s="116">
        <v>11952</v>
      </c>
      <c r="Z7" s="115"/>
      <c r="AA7" s="115" t="str">
        <f>TEXT(Y7,"###,###")</f>
        <v>11,952</v>
      </c>
      <c r="AB7" s="115"/>
      <c r="AC7" s="115">
        <f t="shared" si="0"/>
        <v>4.1568627450980333E-2</v>
      </c>
      <c r="AD7" s="115"/>
      <c r="AE7" s="115">
        <f t="shared" si="1"/>
        <v>0.10390689941812137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16,240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10.20'!AA7</f>
        <v>11,952</v>
      </c>
      <c r="P8" s="51"/>
      <c r="S8" s="115" t="s">
        <v>96</v>
      </c>
      <c r="T8" s="115">
        <v>38482</v>
      </c>
      <c r="U8" s="115">
        <v>39231.61</v>
      </c>
      <c r="V8" s="115">
        <v>39592.379999999997</v>
      </c>
      <c r="W8" s="115">
        <v>41444.5</v>
      </c>
      <c r="X8" s="115">
        <v>43225.01</v>
      </c>
      <c r="Y8" s="115">
        <v>43851</v>
      </c>
      <c r="Z8" s="115"/>
      <c r="AA8" s="115" t="str">
        <f>TEXT(Y8,"$###,###")</f>
        <v>$43,851</v>
      </c>
      <c r="AB8" s="115"/>
      <c r="AC8" s="115">
        <f t="shared" si="0"/>
        <v>1.4482125047512895E-2</v>
      </c>
      <c r="AD8" s="115"/>
      <c r="AE8" s="115">
        <f t="shared" si="1"/>
        <v>0.13951977547944483</v>
      </c>
      <c r="AF8" s="115"/>
    </row>
    <row r="9" spans="1:32" x14ac:dyDescent="0.25">
      <c r="A9" s="55" t="s">
        <v>17</v>
      </c>
      <c r="B9" s="56"/>
      <c r="C9" s="57"/>
      <c r="D9" s="58">
        <f>'Table 10.20'!AC104</f>
        <v>76.071428571428569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51.020749665327983</v>
      </c>
      <c r="P9" s="59" t="s">
        <v>97</v>
      </c>
      <c r="S9" s="115" t="s">
        <v>9</v>
      </c>
      <c r="T9" s="115">
        <v>499765710</v>
      </c>
      <c r="U9" s="115">
        <v>516776724</v>
      </c>
      <c r="V9" s="115">
        <v>541640980</v>
      </c>
      <c r="W9" s="115">
        <v>558785803</v>
      </c>
      <c r="X9" s="115">
        <v>584288029</v>
      </c>
      <c r="Y9" s="115">
        <v>621533970</v>
      </c>
      <c r="Z9" s="115"/>
      <c r="AA9" s="115" t="str">
        <f>TEXT(Y9/1000000,"$#,###.0")&amp;" mil"</f>
        <v>$621.5 mil</v>
      </c>
      <c r="AB9" s="115"/>
      <c r="AC9" s="115">
        <f t="shared" si="0"/>
        <v>6.3745856754494623E-2</v>
      </c>
      <c r="AD9" s="115"/>
      <c r="AE9" s="115">
        <f t="shared" si="1"/>
        <v>0.24365068984024529</v>
      </c>
      <c r="AF9" s="115"/>
    </row>
    <row r="10" spans="1:32" x14ac:dyDescent="0.25">
      <c r="A10" s="55" t="s">
        <v>20</v>
      </c>
      <c r="B10" s="56"/>
      <c r="C10" s="57"/>
      <c r="D10" s="58">
        <f>'Table 10.20'!AC105</f>
        <v>17.555418719211822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48.979250334672017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93.206157965194109</v>
      </c>
      <c r="P11" s="59" t="s">
        <v>97</v>
      </c>
      <c r="S11" s="115" t="s">
        <v>32</v>
      </c>
      <c r="T11" s="116">
        <v>13230</v>
      </c>
      <c r="U11" s="116">
        <v>13445</v>
      </c>
      <c r="V11" s="116">
        <v>13757</v>
      </c>
      <c r="W11" s="116">
        <v>13858</v>
      </c>
      <c r="X11" s="116">
        <v>13906</v>
      </c>
      <c r="Y11" s="116">
        <v>14829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10.20'!AC108</f>
        <v>11.791871921182267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11.805555555555555</v>
      </c>
      <c r="P12" s="59" t="s">
        <v>97</v>
      </c>
      <c r="S12" s="115" t="s">
        <v>33</v>
      </c>
      <c r="T12" s="116">
        <v>1528</v>
      </c>
      <c r="U12" s="116">
        <v>1410</v>
      </c>
      <c r="V12" s="116">
        <v>1375</v>
      </c>
      <c r="W12" s="116">
        <v>1353</v>
      </c>
      <c r="X12" s="116">
        <v>1380</v>
      </c>
      <c r="Y12" s="116">
        <v>1411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10.20'!AC109</f>
        <v>15.01847290640394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10.20'!AA118</f>
        <v>41.2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10.20'!AC110</f>
        <v>21.459359605911331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13.97255689424364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10.20'!AC111</f>
        <v>45.357142857142854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86.027443105756362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390</v>
      </c>
      <c r="Z15" s="115"/>
      <c r="AA15" s="117">
        <f t="shared" ref="AA15:AA34" si="2">IF(Y15="np",0,Y15/$Y$34)</f>
        <v>2.4014778325123151E-2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98</v>
      </c>
      <c r="Z16" s="115"/>
      <c r="AA16" s="117">
        <f t="shared" si="2"/>
        <v>6.0344827586206896E-3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1411</v>
      </c>
      <c r="Z17" s="115"/>
      <c r="AA17" s="117">
        <f t="shared" si="2"/>
        <v>8.6884236453201966E-2</v>
      </c>
      <c r="AB17" s="115"/>
      <c r="AC17" s="115"/>
      <c r="AD17" s="115"/>
      <c r="AE17" s="115"/>
      <c r="AF17" s="115"/>
    </row>
    <row r="18" spans="1:32" x14ac:dyDescent="0.25">
      <c r="A18" s="85" t="str">
        <f>'Table 10.20'!$S$1&amp;" ("&amp;'Table 10.20'!$T$2&amp;" to "&amp;'Table 10.20'!$Y$2&amp;")"</f>
        <v>Gawler (2011-12 to 2016-17)</v>
      </c>
      <c r="B18" s="85"/>
      <c r="C18" s="85"/>
      <c r="D18" s="85"/>
      <c r="E18" s="85"/>
      <c r="F18" s="85"/>
      <c r="G18" s="85" t="str">
        <f>'Table 10.20'!$S$1&amp;" ("&amp;'Table 10.20'!$T$2&amp;" to "&amp;'Table 10.20'!$Y$2&amp;")"</f>
        <v>Gawler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99</v>
      </c>
      <c r="Z18" s="115"/>
      <c r="AA18" s="117">
        <f t="shared" si="2"/>
        <v>6.0960591133004923E-3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1144</v>
      </c>
      <c r="Z19" s="115"/>
      <c r="AA19" s="117">
        <f t="shared" si="2"/>
        <v>7.0443349753694581E-2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661</v>
      </c>
      <c r="Z20" s="115"/>
      <c r="AA20" s="117">
        <f t="shared" si="2"/>
        <v>4.0701970443349757E-2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1681</v>
      </c>
      <c r="Z21" s="115"/>
      <c r="AA21" s="117">
        <f t="shared" si="2"/>
        <v>0.10350985221674877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971</v>
      </c>
      <c r="Z22" s="115"/>
      <c r="AA22" s="117">
        <f t="shared" si="2"/>
        <v>5.979064039408867E-2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683</v>
      </c>
      <c r="Z23" s="115"/>
      <c r="AA23" s="117">
        <f t="shared" si="2"/>
        <v>4.2056650246305421E-2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100</v>
      </c>
      <c r="Z24" s="115"/>
      <c r="AA24" s="117">
        <f t="shared" si="2"/>
        <v>6.1576354679802959E-3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486</v>
      </c>
      <c r="Z25" s="115"/>
      <c r="AA25" s="117">
        <f t="shared" si="2"/>
        <v>2.9926108374384235E-2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297</v>
      </c>
      <c r="Z26" s="115"/>
      <c r="AA26" s="117">
        <f t="shared" si="2"/>
        <v>1.8288177339901478E-2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694</v>
      </c>
      <c r="Z27" s="115"/>
      <c r="AA27" s="117">
        <f t="shared" si="2"/>
        <v>4.273399014778325E-2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1359</v>
      </c>
      <c r="Z28" s="115"/>
      <c r="AA28" s="117">
        <f t="shared" si="2"/>
        <v>8.3682266009852221E-2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1139</v>
      </c>
      <c r="Z29" s="115"/>
      <c r="AA29" s="117">
        <f t="shared" si="2"/>
        <v>7.013546798029556E-2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1379</v>
      </c>
      <c r="Z30" s="115"/>
      <c r="AA30" s="117">
        <f t="shared" si="2"/>
        <v>8.4913793103448279E-2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10.20'!Y2&amp;")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1823</v>
      </c>
      <c r="Z31" s="115"/>
      <c r="AA31" s="117">
        <f t="shared" si="2"/>
        <v>0.11225369458128079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172</v>
      </c>
      <c r="Z32" s="115"/>
      <c r="AA32" s="117">
        <f t="shared" si="2"/>
        <v>1.0591133004926109E-2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575</v>
      </c>
      <c r="Z33" s="115"/>
      <c r="AA33" s="117">
        <f t="shared" si="2"/>
        <v>3.5406403940886698E-2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16240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9431</v>
      </c>
      <c r="U37" s="115">
        <v>9296</v>
      </c>
      <c r="V37" s="115">
        <v>9532</v>
      </c>
      <c r="W37" s="115">
        <v>9655</v>
      </c>
      <c r="X37" s="115">
        <v>9996</v>
      </c>
      <c r="Y37" s="115">
        <v>10282</v>
      </c>
      <c r="Z37" s="115"/>
      <c r="AA37" s="115" t="str">
        <f>TEXT(Y37,"###,###")</f>
        <v>10,282</v>
      </c>
      <c r="AB37" s="115"/>
      <c r="AC37" s="115">
        <f>Y37/X37-1</f>
        <v>2.8611444577831158E-2</v>
      </c>
      <c r="AD37" s="115"/>
      <c r="AE37" s="115">
        <f>Y37/T37-1</f>
        <v>9.0234333580744286E-2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1399</v>
      </c>
      <c r="U38" s="115">
        <v>1654</v>
      </c>
      <c r="V38" s="115">
        <v>1603</v>
      </c>
      <c r="W38" s="115">
        <v>1601</v>
      </c>
      <c r="X38" s="115">
        <v>1476</v>
      </c>
      <c r="Y38" s="115">
        <v>1670</v>
      </c>
      <c r="Z38" s="115"/>
      <c r="AA38" s="115" t="str">
        <f>TEXT(Y38,"###,###")</f>
        <v>1,670</v>
      </c>
      <c r="AB38" s="115"/>
      <c r="AC38" s="115">
        <f>Y38/X38-1</f>
        <v>0.13143631436314362</v>
      </c>
      <c r="AD38" s="115"/>
      <c r="AE38" s="115">
        <f>Y38/T38-1</f>
        <v>0.19370979270907784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10830</v>
      </c>
      <c r="U40" s="115">
        <v>10950</v>
      </c>
      <c r="V40" s="115">
        <v>11135</v>
      </c>
      <c r="W40" s="115">
        <v>11256</v>
      </c>
      <c r="X40" s="115">
        <v>11472</v>
      </c>
      <c r="Y40" s="115">
        <v>11952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86.027443105756362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13.97255689424364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2</v>
      </c>
      <c r="Y44" s="116">
        <v>9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109</v>
      </c>
      <c r="Y45" s="116">
        <v>134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499</v>
      </c>
      <c r="Y46" s="116">
        <v>539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746</v>
      </c>
      <c r="Y47" s="116">
        <v>853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881</v>
      </c>
      <c r="Y48" s="116">
        <v>1014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10.20'!S1&amp;" ("&amp;'Table 10.20'!Y2&amp;") *"</f>
        <v>Number of jobs by age and sex of job holders in Gawler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895</v>
      </c>
      <c r="Y49" s="116">
        <v>932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667</v>
      </c>
      <c r="Y50" s="116">
        <v>764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739</v>
      </c>
      <c r="Y51" s="116">
        <v>746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777</v>
      </c>
      <c r="Y52" s="116">
        <v>790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726</v>
      </c>
      <c r="Y53" s="116">
        <v>792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778</v>
      </c>
      <c r="Y54" s="116">
        <v>768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521</v>
      </c>
      <c r="Y55" s="116">
        <v>524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240</v>
      </c>
      <c r="Y56" s="116">
        <v>269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55</v>
      </c>
      <c r="Y57" s="116">
        <v>72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29</v>
      </c>
      <c r="Y58" s="116">
        <v>36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14</v>
      </c>
      <c r="Y59" s="116">
        <v>16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21</v>
      </c>
      <c r="Y60" s="116">
        <v>15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7696</v>
      </c>
      <c r="Y61" s="116">
        <v>8270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2</v>
      </c>
      <c r="Y63" s="116">
        <v>5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10.20'!S1&amp;" ("&amp;'Table 10.20'!Y2&amp;") *"</f>
        <v>Number of employed persons per occupation of main job by sex in Gawler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186</v>
      </c>
      <c r="Y64" s="116">
        <v>166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524</v>
      </c>
      <c r="Y65" s="116">
        <v>553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821</v>
      </c>
      <c r="Y66" s="116">
        <v>875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782</v>
      </c>
      <c r="Y67" s="116">
        <v>830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742</v>
      </c>
      <c r="Y68" s="116">
        <v>780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635</v>
      </c>
      <c r="Y69" s="116">
        <v>704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710</v>
      </c>
      <c r="Y70" s="116">
        <v>744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850</v>
      </c>
      <c r="Y71" s="116">
        <v>910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844</v>
      </c>
      <c r="Y72" s="116">
        <v>834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767</v>
      </c>
      <c r="Y73" s="116">
        <v>814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466</v>
      </c>
      <c r="Y74" s="116">
        <v>472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146</v>
      </c>
      <c r="Y75" s="116">
        <v>152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56</v>
      </c>
      <c r="Y76" s="116">
        <v>66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28</v>
      </c>
      <c r="Y77" s="116">
        <v>28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22</v>
      </c>
      <c r="Y78" s="116">
        <v>25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10</v>
      </c>
      <c r="Y79" s="116">
        <v>11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7587</v>
      </c>
      <c r="Y80" s="116">
        <v>7970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10.20'!S1</f>
        <v>Gawler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588</v>
      </c>
      <c r="Y83" s="116">
        <v>609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530</v>
      </c>
      <c r="Y84" s="116">
        <v>559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10.20'!AA4</f>
        <v>16,240</v>
      </c>
      <c r="D85" s="99">
        <f>'Table 10.20'!AC4</f>
        <v>6.2618595825426837E-2</v>
      </c>
      <c r="E85" s="100">
        <f>'Table 10.20'!AC4</f>
        <v>6.2618595825426837E-2</v>
      </c>
      <c r="F85" s="99">
        <f>'Table 10.20'!AE4</f>
        <v>0.10049468049061461</v>
      </c>
      <c r="G85" s="100">
        <f>'Table 10.20'!AE4</f>
        <v>0.10049468049061461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1127</v>
      </c>
      <c r="Y85" s="116">
        <v>1176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10.20'!AA5</f>
        <v>8,270</v>
      </c>
      <c r="D86" s="99">
        <f>'Table 10.20'!AC5</f>
        <v>7.430501428942593E-2</v>
      </c>
      <c r="E86" s="100">
        <f>'Table 10.20'!AC5</f>
        <v>7.430501428942593E-2</v>
      </c>
      <c r="F86" s="99">
        <f>'Table 10.20'!AE5</f>
        <v>0.10149174214171541</v>
      </c>
      <c r="G86" s="100">
        <f>'Table 10.20'!AE5</f>
        <v>0.10149174214171541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316</v>
      </c>
      <c r="Y86" s="116">
        <v>370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10.20'!AA6</f>
        <v>7,970</v>
      </c>
      <c r="D87" s="99">
        <f>'Table 10.20'!AC6</f>
        <v>5.0619562351700509E-2</v>
      </c>
      <c r="E87" s="100">
        <f>'Table 10.20'!AC6</f>
        <v>5.0619562351700509E-2</v>
      </c>
      <c r="F87" s="99">
        <f>'Table 10.20'!AE6</f>
        <v>0.10006901311249128</v>
      </c>
      <c r="G87" s="100">
        <f>'Table 10.20'!AE6</f>
        <v>0.10006901311249128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277</v>
      </c>
      <c r="Y87" s="116">
        <v>284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10.20'!AA7</f>
        <v>11,952</v>
      </c>
      <c r="D88" s="99">
        <f>'Table 10.20'!AC7</f>
        <v>4.1568627450980333E-2</v>
      </c>
      <c r="E88" s="100">
        <f>'Table 10.20'!AC7</f>
        <v>4.1568627450980333E-2</v>
      </c>
      <c r="F88" s="99">
        <f>'Table 10.20'!AE7</f>
        <v>0.10390689941812137</v>
      </c>
      <c r="G88" s="100">
        <f>'Table 10.20'!AE7</f>
        <v>0.10390689941812137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313</v>
      </c>
      <c r="Y88" s="116">
        <v>349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10.20'!AA37</f>
        <v>10,282</v>
      </c>
      <c r="D89" s="99">
        <f>'Table 10.20'!AC37</f>
        <v>2.8611444577831158E-2</v>
      </c>
      <c r="E89" s="100">
        <f>'Table 10.20'!AC37</f>
        <v>2.8611444577831158E-2</v>
      </c>
      <c r="F89" s="99">
        <f>'Table 10.20'!AE37</f>
        <v>9.0234333580744286E-2</v>
      </c>
      <c r="G89" s="100">
        <f>'Table 10.20'!AE37</f>
        <v>9.0234333580744286E-2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708</v>
      </c>
      <c r="Y89" s="116">
        <v>728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10.20'!AA38</f>
        <v>1,670</v>
      </c>
      <c r="D90" s="99">
        <f>'Table 10.20'!AC38</f>
        <v>0.13143631436314362</v>
      </c>
      <c r="E90" s="100">
        <f>'Table 10.20'!AC38</f>
        <v>0.13143631436314362</v>
      </c>
      <c r="F90" s="99">
        <f>'Table 10.20'!AE38</f>
        <v>0.19370979270907784</v>
      </c>
      <c r="G90" s="100">
        <f>'Table 10.20'!AE38</f>
        <v>0.19370979270907784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802</v>
      </c>
      <c r="Y90" s="116">
        <v>867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10.20'!AA114</f>
        <v>748</v>
      </c>
      <c r="D91" s="99">
        <f>'Table 10.20'!AC114</f>
        <v>0.20840064620355414</v>
      </c>
      <c r="E91" s="100">
        <f>'Table 10.20'!AC114</f>
        <v>0.20840064620355414</v>
      </c>
      <c r="F91" s="99">
        <f>'Table 10.20'!AE114</f>
        <v>0.31228070175438605</v>
      </c>
      <c r="G91" s="100">
        <f>'Table 10.20'!AE114</f>
        <v>0.31228070175438605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5839</v>
      </c>
      <c r="Y91" s="116">
        <v>6098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10.20'!AA115</f>
        <v>922</v>
      </c>
      <c r="D92" s="99">
        <f>'Table 10.20'!AC115</f>
        <v>7.2093023255813904E-2</v>
      </c>
      <c r="E92" s="100">
        <f>'Table 10.20'!AC115</f>
        <v>7.2093023255813904E-2</v>
      </c>
      <c r="F92" s="99">
        <f>'Table 10.20'!AE115</f>
        <v>0.10817307692307687</v>
      </c>
      <c r="G92" s="100">
        <f>'Table 10.20'!AE115</f>
        <v>0.10817307692307687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10.20'!AA8</f>
        <v>$43,851</v>
      </c>
      <c r="D93" s="99">
        <f>'Table 10.20'!AC8</f>
        <v>1.4482125047512895E-2</v>
      </c>
      <c r="E93" s="100">
        <f>'Table 10.20'!AC8</f>
        <v>1.4482125047512895E-2</v>
      </c>
      <c r="F93" s="99">
        <f>'Table 10.20'!AE8</f>
        <v>0.13951977547944483</v>
      </c>
      <c r="G93" s="100">
        <f>'Table 10.20'!AE8</f>
        <v>0.13951977547944483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391</v>
      </c>
      <c r="Y93" s="116">
        <v>429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10.20'!AA9</f>
        <v>$621.5 mil</v>
      </c>
      <c r="D94" s="99">
        <f>'Table 10.20'!AC9</f>
        <v>6.3745856754494623E-2</v>
      </c>
      <c r="E94" s="100">
        <f>'Table 10.20'!AC9</f>
        <v>6.3745856754494623E-2</v>
      </c>
      <c r="F94" s="99">
        <f>'Table 10.20'!AE9</f>
        <v>0.24365068984024529</v>
      </c>
      <c r="G94" s="100">
        <f>'Table 10.20'!AE9</f>
        <v>0.24365068984024529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938</v>
      </c>
      <c r="Y94" s="116">
        <v>992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197</v>
      </c>
      <c r="Y95" s="116">
        <v>206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1037</v>
      </c>
      <c r="Y96" s="116">
        <v>1098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1002</v>
      </c>
      <c r="Y97" s="116">
        <v>1087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657</v>
      </c>
      <c r="Y98" s="116">
        <v>659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58</v>
      </c>
      <c r="Y99" s="116">
        <v>65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419</v>
      </c>
      <c r="Y100" s="116">
        <v>419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5638</v>
      </c>
      <c r="Y101" s="116">
        <v>5854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11362</v>
      </c>
      <c r="Y104" s="115">
        <v>12354</v>
      </c>
      <c r="Z104" s="115"/>
      <c r="AA104" s="115" t="str">
        <f>TEXT(Y104,"###,###")</f>
        <v>12,354</v>
      </c>
      <c r="AB104" s="115"/>
      <c r="AC104" s="115">
        <f>Y104/($Y$4)*100</f>
        <v>76.071428571428569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2706</v>
      </c>
      <c r="Y105" s="115">
        <v>2851</v>
      </c>
      <c r="Z105" s="115"/>
      <c r="AA105" s="115" t="str">
        <f>TEXT(Y105,"###,###")</f>
        <v>2,851</v>
      </c>
      <c r="AB105" s="115"/>
      <c r="AC105" s="115">
        <f>Y105/($Y$4)*100</f>
        <v>17.555418719211822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14068</v>
      </c>
      <c r="Y106" s="115">
        <v>15205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1773</v>
      </c>
      <c r="Y108" s="115">
        <v>1915</v>
      </c>
      <c r="Z108" s="115"/>
      <c r="AA108" s="115" t="str">
        <f>TEXT(Y108,"###,###")</f>
        <v>1,915</v>
      </c>
      <c r="AB108" s="115"/>
      <c r="AC108" s="115">
        <f>Y108/($Y$4)*100</f>
        <v>11.791871921182267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2118</v>
      </c>
      <c r="Y109" s="115">
        <v>2439</v>
      </c>
      <c r="Z109" s="115"/>
      <c r="AA109" s="115" t="str">
        <f>TEXT(Y109,"###,###")</f>
        <v>2,439</v>
      </c>
      <c r="AB109" s="115"/>
      <c r="AC109" s="115">
        <f t="shared" ref="AC109:AC111" si="3">Y109/($Y$4)*100</f>
        <v>15.01847290640394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3184</v>
      </c>
      <c r="Y110" s="115">
        <v>3485</v>
      </c>
      <c r="Z110" s="115"/>
      <c r="AA110" s="115" t="str">
        <f>TEXT(Y110,"###,###")</f>
        <v>3,485</v>
      </c>
      <c r="AB110" s="115"/>
      <c r="AC110" s="115">
        <f t="shared" si="3"/>
        <v>21.459359605911331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6984</v>
      </c>
      <c r="Y111" s="115">
        <v>7366</v>
      </c>
      <c r="Z111" s="115"/>
      <c r="AA111" s="115" t="str">
        <f>TEXT(Y111,"###,###")</f>
        <v>7,366</v>
      </c>
      <c r="AB111" s="115"/>
      <c r="AC111" s="115">
        <f t="shared" si="3"/>
        <v>45.357142857142854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15283</v>
      </c>
      <c r="Y112" s="115">
        <v>16240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570</v>
      </c>
      <c r="U114" s="115">
        <v>734</v>
      </c>
      <c r="V114" s="115">
        <v>699</v>
      </c>
      <c r="W114" s="115">
        <v>689</v>
      </c>
      <c r="X114" s="115">
        <v>619</v>
      </c>
      <c r="Y114" s="115">
        <v>748</v>
      </c>
      <c r="Z114" s="115"/>
      <c r="AA114" s="115" t="str">
        <f>TEXT(Y114,"###,###")</f>
        <v>748</v>
      </c>
      <c r="AB114" s="115"/>
      <c r="AC114" s="115">
        <f>Y114/X114-1</f>
        <v>0.20840064620355414</v>
      </c>
      <c r="AD114" s="115"/>
      <c r="AE114" s="115">
        <f>Y114/T114-1</f>
        <v>0.31228070175438605</v>
      </c>
      <c r="AF114" s="115"/>
    </row>
    <row r="115" spans="19:32" x14ac:dyDescent="0.25">
      <c r="S115" s="115" t="s">
        <v>104</v>
      </c>
      <c r="T115" s="115">
        <v>832</v>
      </c>
      <c r="U115" s="115">
        <v>915</v>
      </c>
      <c r="V115" s="115">
        <v>908</v>
      </c>
      <c r="W115" s="115">
        <v>910</v>
      </c>
      <c r="X115" s="115">
        <v>860</v>
      </c>
      <c r="Y115" s="115">
        <v>922</v>
      </c>
      <c r="Z115" s="115"/>
      <c r="AA115" s="115" t="str">
        <f>TEXT(Y115,"###,###")</f>
        <v>922</v>
      </c>
      <c r="AB115" s="115"/>
      <c r="AC115" s="115">
        <f>Y115/X115-1</f>
        <v>7.2093023255813904E-2</v>
      </c>
      <c r="AD115" s="115"/>
      <c r="AE115" s="115">
        <f>Y115/T115-1</f>
        <v>0.10817307692307687</v>
      </c>
      <c r="AF115" s="115"/>
    </row>
    <row r="116" spans="19:32" x14ac:dyDescent="0.25">
      <c r="S116" s="115" t="s">
        <v>56</v>
      </c>
      <c r="T116" s="115">
        <v>1402</v>
      </c>
      <c r="U116" s="115">
        <v>1649</v>
      </c>
      <c r="V116" s="115">
        <v>1607</v>
      </c>
      <c r="W116" s="115">
        <v>1599</v>
      </c>
      <c r="X116" s="115">
        <v>1479</v>
      </c>
      <c r="Y116" s="115">
        <v>1670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38.700000000000003</v>
      </c>
      <c r="V118" s="115">
        <v>43.79</v>
      </c>
      <c r="W118" s="115">
        <v>41.98</v>
      </c>
      <c r="X118" s="115">
        <v>42.29</v>
      </c>
      <c r="Y118" s="115">
        <v>41.23</v>
      </c>
      <c r="Z118" s="115"/>
      <c r="AA118" s="115" t="str">
        <f>TEXT(Y118,"##.0")</f>
        <v>41.2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9541</v>
      </c>
      <c r="V120" s="115">
        <v>9756</v>
      </c>
      <c r="W120" s="115">
        <v>9897</v>
      </c>
      <c r="X120" s="115">
        <v>10098</v>
      </c>
      <c r="Y120" s="115">
        <v>10541</v>
      </c>
      <c r="Z120" s="115"/>
      <c r="AA120" s="115" t="str">
        <f>TEXT(Y120,"###,###")</f>
        <v>10,541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825</v>
      </c>
      <c r="V121" s="115">
        <v>808</v>
      </c>
      <c r="W121" s="115">
        <v>763</v>
      </c>
      <c r="X121" s="115">
        <v>805</v>
      </c>
      <c r="Y121" s="115">
        <v>812</v>
      </c>
      <c r="Z121" s="115"/>
      <c r="AA121" s="115" t="str">
        <f t="shared" ref="AA121:AA128" si="4">TEXT(Y121,"###,###")</f>
        <v>812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581</v>
      </c>
      <c r="V122" s="115">
        <v>571</v>
      </c>
      <c r="W122" s="115">
        <v>593</v>
      </c>
      <c r="X122" s="115">
        <v>574</v>
      </c>
      <c r="Y122" s="115">
        <v>599</v>
      </c>
      <c r="Z122" s="115"/>
      <c r="AA122" s="115" t="str">
        <f t="shared" si="4"/>
        <v>599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10122</v>
      </c>
      <c r="V124" s="115">
        <v>10327</v>
      </c>
      <c r="W124" s="115">
        <v>10490</v>
      </c>
      <c r="X124" s="115">
        <v>10672</v>
      </c>
      <c r="Y124" s="115">
        <v>11140</v>
      </c>
      <c r="Z124" s="115"/>
      <c r="AA124" s="115" t="str">
        <f t="shared" si="4"/>
        <v>11,140</v>
      </c>
      <c r="AB124" s="115"/>
      <c r="AC124" s="115">
        <f>Y124/$Y$7*100</f>
        <v>93.206157965194109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1406</v>
      </c>
      <c r="V125" s="115">
        <v>1379</v>
      </c>
      <c r="W125" s="115">
        <v>1356</v>
      </c>
      <c r="X125" s="115">
        <v>1379</v>
      </c>
      <c r="Y125" s="115">
        <v>1411</v>
      </c>
      <c r="Z125" s="115"/>
      <c r="AA125" s="115" t="str">
        <f t="shared" si="4"/>
        <v>1,411</v>
      </c>
      <c r="AB125" s="115"/>
      <c r="AC125" s="115">
        <f>Y125/$Y$7*100</f>
        <v>11.805555555555555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5686</v>
      </c>
      <c r="V127" s="115">
        <v>5763</v>
      </c>
      <c r="W127" s="115">
        <v>5773</v>
      </c>
      <c r="X127" s="115">
        <v>5840</v>
      </c>
      <c r="Y127" s="115">
        <v>6098</v>
      </c>
      <c r="Z127" s="115"/>
      <c r="AA127" s="115" t="str">
        <f t="shared" si="4"/>
        <v>6,098</v>
      </c>
      <c r="AB127" s="115"/>
      <c r="AC127" s="115">
        <f>Y127/$Y$7*100</f>
        <v>51.020749665327983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5264</v>
      </c>
      <c r="V128" s="115">
        <v>5376</v>
      </c>
      <c r="W128" s="115">
        <v>5480</v>
      </c>
      <c r="X128" s="115">
        <v>5637</v>
      </c>
      <c r="Y128" s="115">
        <v>5854</v>
      </c>
      <c r="Z128" s="115"/>
      <c r="AA128" s="115" t="str">
        <f t="shared" si="4"/>
        <v>5,854</v>
      </c>
      <c r="AB128" s="115"/>
      <c r="AC128" s="115">
        <f>Y128/$Y$7*100</f>
        <v>48.979250334672017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B01006B1-5B00-476F-87E2-DA6F82CB1D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0B90ACE8-5B68-40A3-ABCB-203C70C67D5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5E585B5E-28A6-4E58-A96F-ED98C8A9F4B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5FD10AE5-23B4-4325-B623-907F5126677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Goyder</v>
      </c>
      <c r="T1" s="115"/>
      <c r="U1" s="115"/>
      <c r="V1" s="115"/>
      <c r="W1" s="115"/>
      <c r="X1" s="115"/>
      <c r="Y1" s="115" t="str">
        <f>Y3</f>
        <v>10.21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133</v>
      </c>
      <c r="V3" s="115"/>
      <c r="W3" s="115"/>
      <c r="X3" s="115"/>
      <c r="Y3" s="115" t="s">
        <v>225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10.21'!$Y$3&amp;" "&amp;'Table 10.21'!$U$3&amp;", "&amp;'State data for spotlight'!$C$3&amp;", "&amp;'Table 10.21'!$Y$2</f>
        <v>Table 10.21 Goyder,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2293</v>
      </c>
      <c r="U4" s="116">
        <v>2161</v>
      </c>
      <c r="V4" s="116">
        <v>2362</v>
      </c>
      <c r="W4" s="116">
        <v>2378</v>
      </c>
      <c r="X4" s="116">
        <v>2367</v>
      </c>
      <c r="Y4" s="116">
        <v>2760</v>
      </c>
      <c r="Z4" s="115"/>
      <c r="AA4" s="115" t="str">
        <f>TEXT(Y4,"###,###")</f>
        <v>2,760</v>
      </c>
      <c r="AB4" s="115"/>
      <c r="AC4" s="115">
        <f t="shared" ref="AC4:AC9" si="0">Y4/X4-1</f>
        <v>0.1660329531051965</v>
      </c>
      <c r="AD4" s="115"/>
      <c r="AE4" s="115">
        <f>Y4/T4-1</f>
        <v>0.20366332315743563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1246</v>
      </c>
      <c r="U5" s="116">
        <v>1194</v>
      </c>
      <c r="V5" s="116">
        <v>1333</v>
      </c>
      <c r="W5" s="116">
        <v>1310</v>
      </c>
      <c r="X5" s="116">
        <v>1324</v>
      </c>
      <c r="Y5" s="116">
        <v>1591</v>
      </c>
      <c r="Z5" s="115"/>
      <c r="AA5" s="115" t="str">
        <f>TEXT(Y5,"###,###")</f>
        <v>1,591</v>
      </c>
      <c r="AB5" s="115"/>
      <c r="AC5" s="115">
        <f t="shared" si="0"/>
        <v>0.20166163141993954</v>
      </c>
      <c r="AD5" s="115"/>
      <c r="AE5" s="115">
        <f t="shared" ref="AE5:AE9" si="1">Y5/T5-1</f>
        <v>0.2768860353130016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1049</v>
      </c>
      <c r="U6" s="116">
        <v>971</v>
      </c>
      <c r="V6" s="116">
        <v>1028</v>
      </c>
      <c r="W6" s="116">
        <v>1075</v>
      </c>
      <c r="X6" s="116">
        <v>1046</v>
      </c>
      <c r="Y6" s="116">
        <v>1169</v>
      </c>
      <c r="Z6" s="115"/>
      <c r="AA6" s="115" t="str">
        <f>TEXT(Y6,"###,###")</f>
        <v>1,169</v>
      </c>
      <c r="AB6" s="115"/>
      <c r="AC6" s="115">
        <f t="shared" si="0"/>
        <v>0.11759082217973238</v>
      </c>
      <c r="AD6" s="115"/>
      <c r="AE6" s="115">
        <f t="shared" si="1"/>
        <v>0.11439466158245959</v>
      </c>
      <c r="AF6" s="115"/>
    </row>
    <row r="7" spans="1:32" ht="16.5" customHeight="1" thickBot="1" x14ac:dyDescent="0.3">
      <c r="A7" s="46" t="str">
        <f>"QUICK STATS for "&amp;'Table 10.21'!Y2&amp;"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1480</v>
      </c>
      <c r="U7" s="116">
        <v>1445</v>
      </c>
      <c r="V7" s="116">
        <v>1530</v>
      </c>
      <c r="W7" s="116">
        <v>1546</v>
      </c>
      <c r="X7" s="116">
        <v>1537</v>
      </c>
      <c r="Y7" s="116">
        <v>1766</v>
      </c>
      <c r="Z7" s="115"/>
      <c r="AA7" s="115" t="str">
        <f>TEXT(Y7,"###,###")</f>
        <v>1,766</v>
      </c>
      <c r="AB7" s="115"/>
      <c r="AC7" s="115">
        <f t="shared" si="0"/>
        <v>0.14899154196486664</v>
      </c>
      <c r="AD7" s="115"/>
      <c r="AE7" s="115">
        <f t="shared" si="1"/>
        <v>0.19324324324324316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2,760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10.21'!AA7</f>
        <v>1,766</v>
      </c>
      <c r="P8" s="51"/>
      <c r="S8" s="115" t="s">
        <v>96</v>
      </c>
      <c r="T8" s="115">
        <v>27528.81</v>
      </c>
      <c r="U8" s="115">
        <v>28263.94</v>
      </c>
      <c r="V8" s="115">
        <v>25023</v>
      </c>
      <c r="W8" s="115">
        <v>26118.13</v>
      </c>
      <c r="X8" s="115">
        <v>26519.69</v>
      </c>
      <c r="Y8" s="115">
        <v>25830.240000000002</v>
      </c>
      <c r="Z8" s="115"/>
      <c r="AA8" s="115" t="str">
        <f>TEXT(Y8,"$###,###")</f>
        <v>$25,830</v>
      </c>
      <c r="AB8" s="115"/>
      <c r="AC8" s="115">
        <f t="shared" si="0"/>
        <v>-2.5997664376921303E-2</v>
      </c>
      <c r="AD8" s="115"/>
      <c r="AE8" s="115">
        <f t="shared" si="1"/>
        <v>-6.1701541040095842E-2</v>
      </c>
      <c r="AF8" s="115"/>
    </row>
    <row r="9" spans="1:32" x14ac:dyDescent="0.25">
      <c r="A9" s="55" t="s">
        <v>17</v>
      </c>
      <c r="B9" s="56"/>
      <c r="C9" s="57"/>
      <c r="D9" s="58">
        <f>'Table 10.21'!AC104</f>
        <v>65.434782608695656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55.152887882219702</v>
      </c>
      <c r="P9" s="59" t="s">
        <v>97</v>
      </c>
      <c r="S9" s="115" t="s">
        <v>9</v>
      </c>
      <c r="T9" s="115">
        <v>54307849</v>
      </c>
      <c r="U9" s="115">
        <v>50563008</v>
      </c>
      <c r="V9" s="115">
        <v>58747652</v>
      </c>
      <c r="W9" s="115">
        <v>62465507</v>
      </c>
      <c r="X9" s="115">
        <v>63959056</v>
      </c>
      <c r="Y9" s="115">
        <v>76737710</v>
      </c>
      <c r="Z9" s="115"/>
      <c r="AA9" s="115" t="str">
        <f>TEXT(Y9/1000000,"$#,###.0")&amp;" mil"</f>
        <v>$76.7 mil</v>
      </c>
      <c r="AB9" s="115"/>
      <c r="AC9" s="115">
        <f t="shared" si="0"/>
        <v>0.1997942871452012</v>
      </c>
      <c r="AD9" s="115"/>
      <c r="AE9" s="115">
        <f t="shared" si="1"/>
        <v>0.41301324602268807</v>
      </c>
      <c r="AF9" s="115"/>
    </row>
    <row r="10" spans="1:32" x14ac:dyDescent="0.25">
      <c r="A10" s="55" t="s">
        <v>20</v>
      </c>
      <c r="B10" s="56"/>
      <c r="C10" s="57"/>
      <c r="D10" s="58">
        <f>'Table 10.21'!AC105</f>
        <v>14.347826086956522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44.847112117780298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80.067950169875417</v>
      </c>
      <c r="P11" s="59" t="s">
        <v>97</v>
      </c>
      <c r="S11" s="115" t="s">
        <v>32</v>
      </c>
      <c r="T11" s="116">
        <v>1776</v>
      </c>
      <c r="U11" s="116">
        <v>1641</v>
      </c>
      <c r="V11" s="116">
        <v>1815</v>
      </c>
      <c r="W11" s="116">
        <v>1825</v>
      </c>
      <c r="X11" s="116">
        <v>1822</v>
      </c>
      <c r="Y11" s="116">
        <v>2151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10.21'!AC108</f>
        <v>20.072463768115941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34.484711211778027</v>
      </c>
      <c r="P12" s="59" t="s">
        <v>97</v>
      </c>
      <c r="S12" s="115" t="s">
        <v>33</v>
      </c>
      <c r="T12" s="116">
        <v>516</v>
      </c>
      <c r="U12" s="116">
        <v>517</v>
      </c>
      <c r="V12" s="116">
        <v>546</v>
      </c>
      <c r="W12" s="116">
        <v>556</v>
      </c>
      <c r="X12" s="116">
        <v>544</v>
      </c>
      <c r="Y12" s="116">
        <v>609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10.21'!AC109</f>
        <v>20.615942028985508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10.21'!AA118</f>
        <v>45.4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10.21'!AC110</f>
        <v>16.811594202898551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18.006795016987542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10.21'!AC111</f>
        <v>22.282608695652172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81.993204983012461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631</v>
      </c>
      <c r="Z15" s="115"/>
      <c r="AA15" s="117">
        <f t="shared" ref="AA15:AA34" si="2">IF(Y15="np",0,Y15/$Y$34)</f>
        <v>0.2286231884057971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17</v>
      </c>
      <c r="Z16" s="115"/>
      <c r="AA16" s="117">
        <f t="shared" si="2"/>
        <v>6.1594202898550728E-3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214</v>
      </c>
      <c r="Z17" s="115"/>
      <c r="AA17" s="117">
        <f t="shared" si="2"/>
        <v>7.7536231884057977E-2</v>
      </c>
      <c r="AB17" s="115"/>
      <c r="AC17" s="115"/>
      <c r="AD17" s="115"/>
      <c r="AE17" s="115"/>
      <c r="AF17" s="115"/>
    </row>
    <row r="18" spans="1:32" x14ac:dyDescent="0.25">
      <c r="A18" s="85" t="str">
        <f>'Table 10.21'!$S$1&amp;" ("&amp;'Table 10.21'!$T$2&amp;" to "&amp;'Table 10.21'!$Y$2&amp;")"</f>
        <v>Goyder (2011-12 to 2016-17)</v>
      </c>
      <c r="B18" s="85"/>
      <c r="C18" s="85"/>
      <c r="D18" s="85"/>
      <c r="E18" s="85"/>
      <c r="F18" s="85"/>
      <c r="G18" s="85" t="str">
        <f>'Table 10.21'!$S$1&amp;" ("&amp;'Table 10.21'!$T$2&amp;" to "&amp;'Table 10.21'!$Y$2&amp;")"</f>
        <v>Goyder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11</v>
      </c>
      <c r="Z18" s="115"/>
      <c r="AA18" s="117">
        <f t="shared" si="2"/>
        <v>3.9855072463768114E-3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109</v>
      </c>
      <c r="Z19" s="115"/>
      <c r="AA19" s="117">
        <f t="shared" si="2"/>
        <v>3.9492753623188409E-2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59</v>
      </c>
      <c r="Z20" s="115"/>
      <c r="AA20" s="117">
        <f t="shared" si="2"/>
        <v>2.1376811594202898E-2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171</v>
      </c>
      <c r="Z21" s="115"/>
      <c r="AA21" s="117">
        <f t="shared" si="2"/>
        <v>6.1956521739130438E-2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97</v>
      </c>
      <c r="Z22" s="115"/>
      <c r="AA22" s="117">
        <f t="shared" si="2"/>
        <v>3.5144927536231885E-2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81</v>
      </c>
      <c r="Z23" s="115"/>
      <c r="AA23" s="117">
        <f t="shared" si="2"/>
        <v>2.9347826086956522E-2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5</v>
      </c>
      <c r="Z24" s="115"/>
      <c r="AA24" s="117">
        <f t="shared" si="2"/>
        <v>1.8115942028985507E-3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51</v>
      </c>
      <c r="Z25" s="115"/>
      <c r="AA25" s="117">
        <f t="shared" si="2"/>
        <v>1.8478260869565218E-2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38</v>
      </c>
      <c r="Z26" s="115"/>
      <c r="AA26" s="117">
        <f t="shared" si="2"/>
        <v>1.3768115942028985E-2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77</v>
      </c>
      <c r="Z27" s="115"/>
      <c r="AA27" s="117">
        <f t="shared" si="2"/>
        <v>2.7898550724637681E-2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127</v>
      </c>
      <c r="Z28" s="115"/>
      <c r="AA28" s="117">
        <f t="shared" si="2"/>
        <v>4.6014492753623189E-2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113</v>
      </c>
      <c r="Z29" s="115"/>
      <c r="AA29" s="117">
        <f t="shared" si="2"/>
        <v>4.0942028985507244E-2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160</v>
      </c>
      <c r="Z30" s="115"/>
      <c r="AA30" s="117">
        <f t="shared" si="2"/>
        <v>5.7971014492753624E-2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10.21'!Y2&amp;")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163</v>
      </c>
      <c r="Z31" s="115"/>
      <c r="AA31" s="117">
        <f t="shared" si="2"/>
        <v>5.9057971014492755E-2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20</v>
      </c>
      <c r="Z32" s="115"/>
      <c r="AA32" s="117">
        <f t="shared" si="2"/>
        <v>7.246376811594203E-3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65</v>
      </c>
      <c r="Z33" s="115"/>
      <c r="AA33" s="117">
        <f t="shared" si="2"/>
        <v>2.355072463768116E-2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2760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1228</v>
      </c>
      <c r="U37" s="115">
        <v>1231</v>
      </c>
      <c r="V37" s="115">
        <v>1267</v>
      </c>
      <c r="W37" s="115">
        <v>1271</v>
      </c>
      <c r="X37" s="115">
        <v>1277</v>
      </c>
      <c r="Y37" s="115">
        <v>1448</v>
      </c>
      <c r="Z37" s="115"/>
      <c r="AA37" s="115" t="str">
        <f>TEXT(Y37,"###,###")</f>
        <v>1,448</v>
      </c>
      <c r="AB37" s="115"/>
      <c r="AC37" s="115">
        <f>Y37/X37-1</f>
        <v>0.13390759592795609</v>
      </c>
      <c r="AD37" s="115"/>
      <c r="AE37" s="115">
        <f>Y37/T37-1</f>
        <v>0.1791530944625408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256</v>
      </c>
      <c r="U38" s="115">
        <v>212</v>
      </c>
      <c r="V38" s="115">
        <v>264</v>
      </c>
      <c r="W38" s="115">
        <v>274</v>
      </c>
      <c r="X38" s="115">
        <v>258</v>
      </c>
      <c r="Y38" s="115">
        <v>318</v>
      </c>
      <c r="Z38" s="115"/>
      <c r="AA38" s="115" t="str">
        <f>TEXT(Y38,"###,###")</f>
        <v>318</v>
      </c>
      <c r="AB38" s="115"/>
      <c r="AC38" s="115">
        <f>Y38/X38-1</f>
        <v>0.23255813953488369</v>
      </c>
      <c r="AD38" s="115"/>
      <c r="AE38" s="115">
        <f>Y38/T38-1</f>
        <v>0.2421875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1484</v>
      </c>
      <c r="U40" s="115">
        <v>1443</v>
      </c>
      <c r="V40" s="115">
        <v>1531</v>
      </c>
      <c r="W40" s="115">
        <v>1545</v>
      </c>
      <c r="X40" s="115">
        <v>1535</v>
      </c>
      <c r="Y40" s="115">
        <v>1766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81.993204983012461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18.006795016987542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34</v>
      </c>
      <c r="Y45" s="116">
        <v>36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79</v>
      </c>
      <c r="Y46" s="116">
        <v>119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101</v>
      </c>
      <c r="Y47" s="116">
        <v>148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143</v>
      </c>
      <c r="Y48" s="116">
        <v>168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10.21'!S1&amp;" ("&amp;'Table 10.21'!Y2&amp;") *"</f>
        <v>Number of jobs by age and sex of job holders in Goyder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111</v>
      </c>
      <c r="Y49" s="116">
        <v>146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109</v>
      </c>
      <c r="Y50" s="116">
        <v>122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95</v>
      </c>
      <c r="Y51" s="116">
        <v>107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129</v>
      </c>
      <c r="Y52" s="116">
        <v>137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130</v>
      </c>
      <c r="Y53" s="116">
        <v>153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142</v>
      </c>
      <c r="Y54" s="116">
        <v>175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133</v>
      </c>
      <c r="Y55" s="116">
        <v>161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64</v>
      </c>
      <c r="Y56" s="116">
        <v>67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18</v>
      </c>
      <c r="Y57" s="116">
        <v>25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9</v>
      </c>
      <c r="Y58" s="116">
        <v>13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6</v>
      </c>
      <c r="Y59" s="116">
        <v>9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6</v>
      </c>
      <c r="Y60" s="116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1319</v>
      </c>
      <c r="Y61" s="116">
        <v>1591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0</v>
      </c>
      <c r="Y63" s="116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10.21'!S1&amp;" ("&amp;'Table 10.21'!Y2&amp;") *"</f>
        <v>Number of employed persons per occupation of main job by sex in Goyder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19</v>
      </c>
      <c r="Y64" s="116">
        <v>19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60</v>
      </c>
      <c r="Y65" s="116">
        <v>61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61</v>
      </c>
      <c r="Y66" s="116">
        <v>90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84</v>
      </c>
      <c r="Y67" s="116">
        <v>114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58</v>
      </c>
      <c r="Y68" s="116">
        <v>73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97</v>
      </c>
      <c r="Y69" s="116">
        <v>91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93</v>
      </c>
      <c r="Y70" s="116">
        <v>114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123</v>
      </c>
      <c r="Y71" s="116">
        <v>121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124</v>
      </c>
      <c r="Y72" s="116">
        <v>130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142</v>
      </c>
      <c r="Y73" s="116">
        <v>152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102</v>
      </c>
      <c r="Y74" s="116">
        <v>126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40</v>
      </c>
      <c r="Y75" s="116">
        <v>34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15</v>
      </c>
      <c r="Y76" s="116">
        <v>20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13</v>
      </c>
      <c r="Y77" s="116">
        <v>13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8</v>
      </c>
      <c r="Y78" s="116">
        <v>3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0</v>
      </c>
      <c r="Y79" s="116">
        <v>4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1048</v>
      </c>
      <c r="Y80" s="116">
        <v>1169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10.21'!S1</f>
        <v>Goyder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67</v>
      </c>
      <c r="Y83" s="116">
        <v>86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39</v>
      </c>
      <c r="Y84" s="116">
        <v>40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10.21'!AA4</f>
        <v>2,760</v>
      </c>
      <c r="D85" s="99">
        <f>'Table 10.21'!AC4</f>
        <v>0.1660329531051965</v>
      </c>
      <c r="E85" s="100">
        <f>'Table 10.21'!AC4</f>
        <v>0.1660329531051965</v>
      </c>
      <c r="F85" s="99">
        <f>'Table 10.21'!AE4</f>
        <v>0.20366332315743563</v>
      </c>
      <c r="G85" s="100">
        <f>'Table 10.21'!AE4</f>
        <v>0.20366332315743563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141</v>
      </c>
      <c r="Y85" s="116">
        <v>158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10.21'!AA5</f>
        <v>1,591</v>
      </c>
      <c r="D86" s="99">
        <f>'Table 10.21'!AC5</f>
        <v>0.20166163141993954</v>
      </c>
      <c r="E86" s="100">
        <f>'Table 10.21'!AC5</f>
        <v>0.20166163141993954</v>
      </c>
      <c r="F86" s="99">
        <f>'Table 10.21'!AE5</f>
        <v>0.2768860353130016</v>
      </c>
      <c r="G86" s="100">
        <f>'Table 10.21'!AE5</f>
        <v>0.2768860353130016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20</v>
      </c>
      <c r="Y86" s="116">
        <v>32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10.21'!AA6</f>
        <v>1,169</v>
      </c>
      <c r="D87" s="99">
        <f>'Table 10.21'!AC6</f>
        <v>0.11759082217973238</v>
      </c>
      <c r="E87" s="100">
        <f>'Table 10.21'!AC6</f>
        <v>0.11759082217973238</v>
      </c>
      <c r="F87" s="99">
        <f>'Table 10.21'!AE6</f>
        <v>0.11439466158245959</v>
      </c>
      <c r="G87" s="100">
        <f>'Table 10.21'!AE6</f>
        <v>0.11439466158245959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12</v>
      </c>
      <c r="Y87" s="116">
        <v>17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10.21'!AA7</f>
        <v>1,766</v>
      </c>
      <c r="D88" s="99">
        <f>'Table 10.21'!AC7</f>
        <v>0.14899154196486664</v>
      </c>
      <c r="E88" s="100">
        <f>'Table 10.21'!AC7</f>
        <v>0.14899154196486664</v>
      </c>
      <c r="F88" s="99">
        <f>'Table 10.21'!AE7</f>
        <v>0.19324324324324316</v>
      </c>
      <c r="G88" s="100">
        <f>'Table 10.21'!AE7</f>
        <v>0.19324324324324316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18</v>
      </c>
      <c r="Y88" s="116">
        <v>21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10.21'!AA37</f>
        <v>1,448</v>
      </c>
      <c r="D89" s="99">
        <f>'Table 10.21'!AC37</f>
        <v>0.13390759592795609</v>
      </c>
      <c r="E89" s="100">
        <f>'Table 10.21'!AC37</f>
        <v>0.13390759592795609</v>
      </c>
      <c r="F89" s="99">
        <f>'Table 10.21'!AE37</f>
        <v>0.1791530944625408</v>
      </c>
      <c r="G89" s="100">
        <f>'Table 10.21'!AE37</f>
        <v>0.1791530944625408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77</v>
      </c>
      <c r="Y89" s="116">
        <v>88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10.21'!AA38</f>
        <v>318</v>
      </c>
      <c r="D90" s="99">
        <f>'Table 10.21'!AC38</f>
        <v>0.23255813953488369</v>
      </c>
      <c r="E90" s="100">
        <f>'Table 10.21'!AC38</f>
        <v>0.23255813953488369</v>
      </c>
      <c r="F90" s="99">
        <f>'Table 10.21'!AE38</f>
        <v>0.2421875</v>
      </c>
      <c r="G90" s="100">
        <f>'Table 10.21'!AE38</f>
        <v>0.2421875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174</v>
      </c>
      <c r="Y90" s="116">
        <v>204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10.21'!AA114</f>
        <v>175</v>
      </c>
      <c r="D91" s="99">
        <f>'Table 10.21'!AC114</f>
        <v>0.21527777777777768</v>
      </c>
      <c r="E91" s="100">
        <f>'Table 10.21'!AC114</f>
        <v>0.21527777777777768</v>
      </c>
      <c r="F91" s="99">
        <f>'Table 10.21'!AE114</f>
        <v>0.35658914728682167</v>
      </c>
      <c r="G91" s="100">
        <f>'Table 10.21'!AE114</f>
        <v>0.35658914728682167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839</v>
      </c>
      <c r="Y91" s="116">
        <v>974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10.21'!AA115</f>
        <v>143</v>
      </c>
      <c r="D92" s="99">
        <f>'Table 10.21'!AC115</f>
        <v>0.19166666666666665</v>
      </c>
      <c r="E92" s="100">
        <f>'Table 10.21'!AC115</f>
        <v>0.19166666666666665</v>
      </c>
      <c r="F92" s="99">
        <f>'Table 10.21'!AE115</f>
        <v>0.10000000000000009</v>
      </c>
      <c r="G92" s="100">
        <f>'Table 10.21'!AE115</f>
        <v>0.10000000000000009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10.21'!AA8</f>
        <v>$25,830</v>
      </c>
      <c r="D93" s="99">
        <f>'Table 10.21'!AC8</f>
        <v>-2.5997664376921303E-2</v>
      </c>
      <c r="E93" s="100">
        <f>'Table 10.21'!AC8</f>
        <v>-2.5997664376921303E-2</v>
      </c>
      <c r="F93" s="99">
        <f>'Table 10.21'!AE8</f>
        <v>-6.1701541040095842E-2</v>
      </c>
      <c r="G93" s="100">
        <f>'Table 10.21'!AE8</f>
        <v>-6.1701541040095842E-2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31</v>
      </c>
      <c r="Y93" s="116">
        <v>50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10.21'!AA9</f>
        <v>$76.7 mil</v>
      </c>
      <c r="D94" s="99">
        <f>'Table 10.21'!AC9</f>
        <v>0.1997942871452012</v>
      </c>
      <c r="E94" s="100">
        <f>'Table 10.21'!AC9</f>
        <v>0.1997942871452012</v>
      </c>
      <c r="F94" s="99">
        <f>'Table 10.21'!AE9</f>
        <v>0.41301324602268807</v>
      </c>
      <c r="G94" s="100">
        <f>'Table 10.21'!AE9</f>
        <v>0.41301324602268807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98</v>
      </c>
      <c r="Y94" s="116">
        <v>111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23</v>
      </c>
      <c r="Y95" s="116">
        <v>34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88</v>
      </c>
      <c r="Y96" s="116">
        <v>91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95</v>
      </c>
      <c r="Y97" s="116">
        <v>111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65</v>
      </c>
      <c r="Y98" s="116">
        <v>62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3</v>
      </c>
      <c r="Y99" s="116">
        <v>8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101</v>
      </c>
      <c r="Y100" s="116">
        <v>110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697</v>
      </c>
      <c r="Y101" s="116">
        <v>792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1470</v>
      </c>
      <c r="Y104" s="115">
        <v>1806</v>
      </c>
      <c r="Z104" s="115"/>
      <c r="AA104" s="115" t="str">
        <f>TEXT(Y104,"###,###")</f>
        <v>1,806</v>
      </c>
      <c r="AB104" s="115"/>
      <c r="AC104" s="115">
        <f>Y104/($Y$4)*100</f>
        <v>65.434782608695656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339</v>
      </c>
      <c r="Y105" s="115">
        <v>396</v>
      </c>
      <c r="Z105" s="115"/>
      <c r="AA105" s="115" t="str">
        <f>TEXT(Y105,"###,###")</f>
        <v>396</v>
      </c>
      <c r="AB105" s="115"/>
      <c r="AC105" s="115">
        <f>Y105/($Y$4)*100</f>
        <v>14.347826086956522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1809</v>
      </c>
      <c r="Y106" s="115">
        <v>2202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455</v>
      </c>
      <c r="Y108" s="115">
        <v>554</v>
      </c>
      <c r="Z108" s="115"/>
      <c r="AA108" s="115" t="str">
        <f>TEXT(Y108,"###,###")</f>
        <v>554</v>
      </c>
      <c r="AB108" s="115"/>
      <c r="AC108" s="115">
        <f>Y108/($Y$4)*100</f>
        <v>20.072463768115941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430</v>
      </c>
      <c r="Y109" s="115">
        <v>569</v>
      </c>
      <c r="Z109" s="115"/>
      <c r="AA109" s="115" t="str">
        <f>TEXT(Y109,"###,###")</f>
        <v>569</v>
      </c>
      <c r="AB109" s="115"/>
      <c r="AC109" s="115">
        <f t="shared" ref="AC109:AC111" si="3">Y109/($Y$4)*100</f>
        <v>20.615942028985508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389</v>
      </c>
      <c r="Y110" s="115">
        <v>464</v>
      </c>
      <c r="Z110" s="115"/>
      <c r="AA110" s="115" t="str">
        <f>TEXT(Y110,"###,###")</f>
        <v>464</v>
      </c>
      <c r="AB110" s="115"/>
      <c r="AC110" s="115">
        <f t="shared" si="3"/>
        <v>16.811594202898551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536</v>
      </c>
      <c r="Y111" s="115">
        <v>615</v>
      </c>
      <c r="Z111" s="115"/>
      <c r="AA111" s="115" t="str">
        <f>TEXT(Y111,"###,###")</f>
        <v>615</v>
      </c>
      <c r="AB111" s="115"/>
      <c r="AC111" s="115">
        <f t="shared" si="3"/>
        <v>22.282608695652172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2367</v>
      </c>
      <c r="Y112" s="115">
        <v>2760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129</v>
      </c>
      <c r="U114" s="115">
        <v>117</v>
      </c>
      <c r="V114" s="115">
        <v>152</v>
      </c>
      <c r="W114" s="115">
        <v>153</v>
      </c>
      <c r="X114" s="115">
        <v>144</v>
      </c>
      <c r="Y114" s="115">
        <v>175</v>
      </c>
      <c r="Z114" s="115"/>
      <c r="AA114" s="115" t="str">
        <f>TEXT(Y114,"###,###")</f>
        <v>175</v>
      </c>
      <c r="AB114" s="115"/>
      <c r="AC114" s="115">
        <f>Y114/X114-1</f>
        <v>0.21527777777777768</v>
      </c>
      <c r="AD114" s="115"/>
      <c r="AE114" s="115">
        <f>Y114/T114-1</f>
        <v>0.35658914728682167</v>
      </c>
      <c r="AF114" s="115"/>
    </row>
    <row r="115" spans="19:32" x14ac:dyDescent="0.25">
      <c r="S115" s="115" t="s">
        <v>104</v>
      </c>
      <c r="T115" s="115">
        <v>130</v>
      </c>
      <c r="U115" s="115">
        <v>96</v>
      </c>
      <c r="V115" s="115">
        <v>116</v>
      </c>
      <c r="W115" s="115">
        <v>127</v>
      </c>
      <c r="X115" s="115">
        <v>120</v>
      </c>
      <c r="Y115" s="115">
        <v>143</v>
      </c>
      <c r="Z115" s="115"/>
      <c r="AA115" s="115" t="str">
        <f>TEXT(Y115,"###,###")</f>
        <v>143</v>
      </c>
      <c r="AB115" s="115"/>
      <c r="AC115" s="115">
        <f>Y115/X115-1</f>
        <v>0.19166666666666665</v>
      </c>
      <c r="AD115" s="115"/>
      <c r="AE115" s="115">
        <f>Y115/T115-1</f>
        <v>0.10000000000000009</v>
      </c>
      <c r="AF115" s="115"/>
    </row>
    <row r="116" spans="19:32" x14ac:dyDescent="0.25">
      <c r="S116" s="115" t="s">
        <v>56</v>
      </c>
      <c r="T116" s="115">
        <v>259</v>
      </c>
      <c r="U116" s="115">
        <v>213</v>
      </c>
      <c r="V116" s="115">
        <v>268</v>
      </c>
      <c r="W116" s="115">
        <v>280</v>
      </c>
      <c r="X116" s="115">
        <v>264</v>
      </c>
      <c r="Y116" s="115">
        <v>318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43.51</v>
      </c>
      <c r="V118" s="115">
        <v>48.54</v>
      </c>
      <c r="W118" s="115">
        <v>43.7</v>
      </c>
      <c r="X118" s="115">
        <v>48.64</v>
      </c>
      <c r="Y118" s="115">
        <v>45.43</v>
      </c>
      <c r="Z118" s="115"/>
      <c r="AA118" s="115" t="str">
        <f>TEXT(Y118,"##.0")</f>
        <v>45.4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929</v>
      </c>
      <c r="V120" s="115">
        <v>982</v>
      </c>
      <c r="W120" s="115">
        <v>988</v>
      </c>
      <c r="X120" s="115">
        <v>991</v>
      </c>
      <c r="Y120" s="115">
        <v>1157</v>
      </c>
      <c r="Z120" s="115"/>
      <c r="AA120" s="115" t="str">
        <f>TEXT(Y120,"###,###")</f>
        <v>1,157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290</v>
      </c>
      <c r="V121" s="115">
        <v>307</v>
      </c>
      <c r="W121" s="115">
        <v>312</v>
      </c>
      <c r="X121" s="115">
        <v>304</v>
      </c>
      <c r="Y121" s="115">
        <v>352</v>
      </c>
      <c r="Z121" s="115"/>
      <c r="AA121" s="115" t="str">
        <f t="shared" ref="AA121:AA128" si="4">TEXT(Y121,"###,###")</f>
        <v>352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229</v>
      </c>
      <c r="V122" s="115">
        <v>241</v>
      </c>
      <c r="W122" s="115">
        <v>245</v>
      </c>
      <c r="X122" s="115">
        <v>237</v>
      </c>
      <c r="Y122" s="115">
        <v>257</v>
      </c>
      <c r="Z122" s="115"/>
      <c r="AA122" s="115" t="str">
        <f t="shared" si="4"/>
        <v>257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1158</v>
      </c>
      <c r="V124" s="115">
        <v>1223</v>
      </c>
      <c r="W124" s="115">
        <v>1233</v>
      </c>
      <c r="X124" s="115">
        <v>1228</v>
      </c>
      <c r="Y124" s="115">
        <v>1414</v>
      </c>
      <c r="Z124" s="115"/>
      <c r="AA124" s="115" t="str">
        <f t="shared" si="4"/>
        <v>1,414</v>
      </c>
      <c r="AB124" s="115"/>
      <c r="AC124" s="115">
        <f>Y124/$Y$7*100</f>
        <v>80.067950169875417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519</v>
      </c>
      <c r="V125" s="115">
        <v>548</v>
      </c>
      <c r="W125" s="115">
        <v>557</v>
      </c>
      <c r="X125" s="115">
        <v>541</v>
      </c>
      <c r="Y125" s="115">
        <v>609</v>
      </c>
      <c r="Z125" s="115"/>
      <c r="AA125" s="115" t="str">
        <f t="shared" si="4"/>
        <v>609</v>
      </c>
      <c r="AB125" s="115"/>
      <c r="AC125" s="115">
        <f>Y125/$Y$7*100</f>
        <v>34.484711211778027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779</v>
      </c>
      <c r="V127" s="115">
        <v>832</v>
      </c>
      <c r="W127" s="115">
        <v>838</v>
      </c>
      <c r="X127" s="115">
        <v>835</v>
      </c>
      <c r="Y127" s="115">
        <v>974</v>
      </c>
      <c r="Z127" s="115"/>
      <c r="AA127" s="115" t="str">
        <f t="shared" si="4"/>
        <v>974</v>
      </c>
      <c r="AB127" s="115"/>
      <c r="AC127" s="115">
        <f>Y127/$Y$7*100</f>
        <v>55.152887882219702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666</v>
      </c>
      <c r="V128" s="115">
        <v>700</v>
      </c>
      <c r="W128" s="115">
        <v>710</v>
      </c>
      <c r="X128" s="115">
        <v>701</v>
      </c>
      <c r="Y128" s="115">
        <v>792</v>
      </c>
      <c r="Z128" s="115"/>
      <c r="AA128" s="115" t="str">
        <f t="shared" si="4"/>
        <v>792</v>
      </c>
      <c r="AB128" s="115"/>
      <c r="AC128" s="115">
        <f>Y128/$Y$7*100</f>
        <v>44.847112117780298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378ABD2A-8B23-4123-9F7A-0020E5FD63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D84DA578-577D-48D2-9F03-0CC542E2323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3BB9EEF8-81E3-455F-952A-FCA7B5D914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70F03738-01D0-4FE2-8CD8-FABC04F642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Grant</v>
      </c>
      <c r="T1" s="115"/>
      <c r="U1" s="115"/>
      <c r="V1" s="115"/>
      <c r="W1" s="115"/>
      <c r="X1" s="115"/>
      <c r="Y1" s="115" t="str">
        <f>Y3</f>
        <v>10.22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134</v>
      </c>
      <c r="V3" s="115"/>
      <c r="W3" s="115"/>
      <c r="X3" s="115"/>
      <c r="Y3" s="115" t="s">
        <v>226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10.22'!$Y$3&amp;" "&amp;'Table 10.22'!$U$3&amp;", "&amp;'State data for spotlight'!$C$3&amp;", "&amp;'Table 10.22'!$Y$2</f>
        <v>Table 10.22 Grant,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3410</v>
      </c>
      <c r="U4" s="116">
        <v>3537</v>
      </c>
      <c r="V4" s="116">
        <v>3726</v>
      </c>
      <c r="W4" s="116">
        <v>4033</v>
      </c>
      <c r="X4" s="116">
        <v>4077</v>
      </c>
      <c r="Y4" s="116">
        <v>5213</v>
      </c>
      <c r="Z4" s="115"/>
      <c r="AA4" s="115" t="str">
        <f>TEXT(Y4,"###,###")</f>
        <v>5,213</v>
      </c>
      <c r="AB4" s="115"/>
      <c r="AC4" s="115">
        <f t="shared" ref="AC4:AC9" si="0">Y4/X4-1</f>
        <v>0.27863625214618581</v>
      </c>
      <c r="AD4" s="115"/>
      <c r="AE4" s="115">
        <f>Y4/T4-1</f>
        <v>0.52873900293255138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1826</v>
      </c>
      <c r="U5" s="116">
        <v>1937</v>
      </c>
      <c r="V5" s="116">
        <v>1989</v>
      </c>
      <c r="W5" s="116">
        <v>2129</v>
      </c>
      <c r="X5" s="116">
        <v>2192</v>
      </c>
      <c r="Y5" s="116">
        <v>2787</v>
      </c>
      <c r="Z5" s="115"/>
      <c r="AA5" s="115" t="str">
        <f>TEXT(Y5,"###,###")</f>
        <v>2,787</v>
      </c>
      <c r="AB5" s="115"/>
      <c r="AC5" s="115">
        <f t="shared" si="0"/>
        <v>0.27144160583941601</v>
      </c>
      <c r="AD5" s="115"/>
      <c r="AE5" s="115">
        <f t="shared" ref="AE5:AE9" si="1">Y5/T5-1</f>
        <v>0.52628696604600211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1580</v>
      </c>
      <c r="U6" s="116">
        <v>1599</v>
      </c>
      <c r="V6" s="116">
        <v>1744</v>
      </c>
      <c r="W6" s="116">
        <v>1903</v>
      </c>
      <c r="X6" s="116">
        <v>1889</v>
      </c>
      <c r="Y6" s="116">
        <v>2426</v>
      </c>
      <c r="Z6" s="115"/>
      <c r="AA6" s="115" t="str">
        <f>TEXT(Y6,"###,###")</f>
        <v>2,426</v>
      </c>
      <c r="AB6" s="115"/>
      <c r="AC6" s="115">
        <f t="shared" si="0"/>
        <v>0.28427739544732655</v>
      </c>
      <c r="AD6" s="115"/>
      <c r="AE6" s="115">
        <f t="shared" si="1"/>
        <v>0.53544303797468351</v>
      </c>
      <c r="AF6" s="115"/>
    </row>
    <row r="7" spans="1:32" ht="16.5" customHeight="1" thickBot="1" x14ac:dyDescent="0.3">
      <c r="A7" s="46" t="str">
        <f>"QUICK STATS for "&amp;'Table 10.22'!Y2&amp;"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2328</v>
      </c>
      <c r="U7" s="116">
        <v>2428</v>
      </c>
      <c r="V7" s="116">
        <v>2514</v>
      </c>
      <c r="W7" s="116">
        <v>2774</v>
      </c>
      <c r="X7" s="116">
        <v>2790</v>
      </c>
      <c r="Y7" s="116">
        <v>3530</v>
      </c>
      <c r="Z7" s="115"/>
      <c r="AA7" s="115" t="str">
        <f>TEXT(Y7,"###,###")</f>
        <v>3,530</v>
      </c>
      <c r="AB7" s="115"/>
      <c r="AC7" s="115">
        <f t="shared" si="0"/>
        <v>0.26523297491039433</v>
      </c>
      <c r="AD7" s="115"/>
      <c r="AE7" s="115">
        <f t="shared" si="1"/>
        <v>0.51632302405498276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5,213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10.22'!AA7</f>
        <v>3,530</v>
      </c>
      <c r="P8" s="51"/>
      <c r="S8" s="115" t="s">
        <v>96</v>
      </c>
      <c r="T8" s="115">
        <v>28683.439999999999</v>
      </c>
      <c r="U8" s="115">
        <v>30000</v>
      </c>
      <c r="V8" s="115">
        <v>30430.25</v>
      </c>
      <c r="W8" s="115">
        <v>30410.5</v>
      </c>
      <c r="X8" s="115">
        <v>33587.550000000003</v>
      </c>
      <c r="Y8" s="115">
        <v>35219.620000000003</v>
      </c>
      <c r="Z8" s="115"/>
      <c r="AA8" s="115" t="str">
        <f>TEXT(Y8,"$###,###")</f>
        <v>$35,220</v>
      </c>
      <c r="AB8" s="115"/>
      <c r="AC8" s="115">
        <f t="shared" si="0"/>
        <v>4.8591516797146461E-2</v>
      </c>
      <c r="AD8" s="115"/>
      <c r="AE8" s="115">
        <f t="shared" si="1"/>
        <v>0.2278729468989773</v>
      </c>
      <c r="AF8" s="115"/>
    </row>
    <row r="9" spans="1:32" x14ac:dyDescent="0.25">
      <c r="A9" s="55" t="s">
        <v>17</v>
      </c>
      <c r="B9" s="56"/>
      <c r="C9" s="57"/>
      <c r="D9" s="58">
        <f>'Table 10.22'!AC104</f>
        <v>69.787070784577026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53.484419263456097</v>
      </c>
      <c r="P9" s="59" t="s">
        <v>97</v>
      </c>
      <c r="S9" s="115" t="s">
        <v>9</v>
      </c>
      <c r="T9" s="115">
        <v>96515476</v>
      </c>
      <c r="U9" s="115">
        <v>100213302</v>
      </c>
      <c r="V9" s="115">
        <v>112912723</v>
      </c>
      <c r="W9" s="115">
        <v>131953557</v>
      </c>
      <c r="X9" s="115">
        <v>139097090</v>
      </c>
      <c r="Y9" s="115">
        <v>175160757</v>
      </c>
      <c r="Z9" s="115"/>
      <c r="AA9" s="115" t="str">
        <f>TEXT(Y9/1000000,"$#,###.0")&amp;" mil"</f>
        <v>$175.2 mil</v>
      </c>
      <c r="AB9" s="115"/>
      <c r="AC9" s="115">
        <f t="shared" si="0"/>
        <v>0.2592697446078851</v>
      </c>
      <c r="AD9" s="115"/>
      <c r="AE9" s="115">
        <f t="shared" si="1"/>
        <v>0.81484632578509997</v>
      </c>
      <c r="AF9" s="115"/>
    </row>
    <row r="10" spans="1:32" x14ac:dyDescent="0.25">
      <c r="A10" s="55" t="s">
        <v>20</v>
      </c>
      <c r="B10" s="56"/>
      <c r="C10" s="57"/>
      <c r="D10" s="58">
        <f>'Table 10.22'!AC105</f>
        <v>12.660656052177249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46.51558073654391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84.702549575070819</v>
      </c>
      <c r="P11" s="59" t="s">
        <v>97</v>
      </c>
      <c r="S11" s="115" t="s">
        <v>32</v>
      </c>
      <c r="T11" s="116">
        <v>2769</v>
      </c>
      <c r="U11" s="116">
        <v>2879</v>
      </c>
      <c r="V11" s="116">
        <v>3042</v>
      </c>
      <c r="W11" s="116">
        <v>3240</v>
      </c>
      <c r="X11" s="116">
        <v>3292</v>
      </c>
      <c r="Y11" s="116">
        <v>4165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10.22'!AC108</f>
        <v>18.473048148858624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29.688385269121813</v>
      </c>
      <c r="P12" s="59" t="s">
        <v>97</v>
      </c>
      <c r="S12" s="115" t="s">
        <v>33</v>
      </c>
      <c r="T12" s="116">
        <v>641</v>
      </c>
      <c r="U12" s="116">
        <v>659</v>
      </c>
      <c r="V12" s="116">
        <v>688</v>
      </c>
      <c r="W12" s="116">
        <v>797</v>
      </c>
      <c r="X12" s="116">
        <v>791</v>
      </c>
      <c r="Y12" s="116">
        <v>1048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10.22'!AC109</f>
        <v>18.799155956263188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10.22'!AA118</f>
        <v>42.9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10.22'!AC110</f>
        <v>20.890082486092464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17.223796033994336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10.22'!AC111</f>
        <v>24.285440245539995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82.776203966005667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777</v>
      </c>
      <c r="Z15" s="115"/>
      <c r="AA15" s="117">
        <f t="shared" ref="AA15:AA34" si="2">IF(Y15="np",0,Y15/$Y$34)</f>
        <v>0.1490504507960867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23</v>
      </c>
      <c r="Z16" s="115"/>
      <c r="AA16" s="117">
        <f t="shared" si="2"/>
        <v>4.4120468060617687E-3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378</v>
      </c>
      <c r="Z17" s="115"/>
      <c r="AA17" s="117">
        <f t="shared" si="2"/>
        <v>7.2511030117015152E-2</v>
      </c>
      <c r="AB17" s="115"/>
      <c r="AC17" s="115"/>
      <c r="AD17" s="115"/>
      <c r="AE17" s="115"/>
      <c r="AF17" s="115"/>
    </row>
    <row r="18" spans="1:32" x14ac:dyDescent="0.25">
      <c r="A18" s="85" t="str">
        <f>'Table 10.22'!$S$1&amp;" ("&amp;'Table 10.22'!$T$2&amp;" to "&amp;'Table 10.22'!$Y$2&amp;")"</f>
        <v>Grant (2011-12 to 2016-17)</v>
      </c>
      <c r="B18" s="85"/>
      <c r="C18" s="85"/>
      <c r="D18" s="85"/>
      <c r="E18" s="85"/>
      <c r="F18" s="85"/>
      <c r="G18" s="85" t="str">
        <f>'Table 10.22'!$S$1&amp;" ("&amp;'Table 10.22'!$T$2&amp;" to "&amp;'Table 10.22'!$Y$2&amp;")"</f>
        <v>Grant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29</v>
      </c>
      <c r="Z18" s="115"/>
      <c r="AA18" s="117">
        <f t="shared" si="2"/>
        <v>5.5630155380778819E-3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284</v>
      </c>
      <c r="Z19" s="115"/>
      <c r="AA19" s="117">
        <f t="shared" si="2"/>
        <v>5.4479186648762709E-2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171</v>
      </c>
      <c r="Z20" s="115"/>
      <c r="AA20" s="117">
        <f t="shared" si="2"/>
        <v>3.280260886245924E-2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397</v>
      </c>
      <c r="Z21" s="115"/>
      <c r="AA21" s="117">
        <f t="shared" si="2"/>
        <v>7.6155764435066178E-2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381</v>
      </c>
      <c r="Z22" s="115"/>
      <c r="AA22" s="117">
        <f t="shared" si="2"/>
        <v>7.308651448302321E-2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192</v>
      </c>
      <c r="Z23" s="115"/>
      <c r="AA23" s="117">
        <f t="shared" si="2"/>
        <v>3.6830999424515634E-2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35</v>
      </c>
      <c r="Z24" s="115"/>
      <c r="AA24" s="117">
        <f t="shared" si="2"/>
        <v>6.7139842700939959E-3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108</v>
      </c>
      <c r="Z25" s="115"/>
      <c r="AA25" s="117">
        <f t="shared" si="2"/>
        <v>2.0717437176290043E-2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85</v>
      </c>
      <c r="Z26" s="115"/>
      <c r="AA26" s="117">
        <f t="shared" si="2"/>
        <v>1.6305390370228275E-2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123</v>
      </c>
      <c r="Z27" s="115"/>
      <c r="AA27" s="117">
        <f t="shared" si="2"/>
        <v>2.3594859006330328E-2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227</v>
      </c>
      <c r="Z28" s="115"/>
      <c r="AA28" s="117">
        <f t="shared" si="2"/>
        <v>4.3544983694609629E-2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151</v>
      </c>
      <c r="Z29" s="115"/>
      <c r="AA29" s="117">
        <f t="shared" si="2"/>
        <v>2.8966046422405526E-2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332</v>
      </c>
      <c r="Z30" s="115"/>
      <c r="AA30" s="117">
        <f t="shared" si="2"/>
        <v>6.3686936504891614E-2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10.22'!Y2&amp;")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377</v>
      </c>
      <c r="Z31" s="115"/>
      <c r="AA31" s="117">
        <f t="shared" si="2"/>
        <v>7.2319201995012475E-2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99</v>
      </c>
      <c r="Z32" s="115"/>
      <c r="AA32" s="117">
        <f t="shared" si="2"/>
        <v>1.8990984078265875E-2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121</v>
      </c>
      <c r="Z33" s="115"/>
      <c r="AA33" s="117">
        <f t="shared" si="2"/>
        <v>2.3211202762324957E-2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5213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1949</v>
      </c>
      <c r="U37" s="115">
        <v>2041</v>
      </c>
      <c r="V37" s="115">
        <v>2079</v>
      </c>
      <c r="W37" s="115">
        <v>2346</v>
      </c>
      <c r="X37" s="115">
        <v>2330</v>
      </c>
      <c r="Y37" s="115">
        <v>2922</v>
      </c>
      <c r="Z37" s="115"/>
      <c r="AA37" s="115" t="str">
        <f>TEXT(Y37,"###,###")</f>
        <v>2,922</v>
      </c>
      <c r="AB37" s="115"/>
      <c r="AC37" s="115">
        <f>Y37/X37-1</f>
        <v>0.25407725321888419</v>
      </c>
      <c r="AD37" s="115"/>
      <c r="AE37" s="115">
        <f>Y37/T37-1</f>
        <v>0.49923037455105179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383</v>
      </c>
      <c r="U38" s="115">
        <v>393</v>
      </c>
      <c r="V38" s="115">
        <v>434</v>
      </c>
      <c r="W38" s="115">
        <v>433</v>
      </c>
      <c r="X38" s="115">
        <v>457</v>
      </c>
      <c r="Y38" s="115">
        <v>608</v>
      </c>
      <c r="Z38" s="115"/>
      <c r="AA38" s="115" t="str">
        <f>TEXT(Y38,"###,###")</f>
        <v>608</v>
      </c>
      <c r="AB38" s="115"/>
      <c r="AC38" s="115">
        <f>Y38/X38-1</f>
        <v>0.33041575492341346</v>
      </c>
      <c r="AD38" s="115"/>
      <c r="AE38" s="115">
        <f>Y38/T38-1</f>
        <v>0.58746736292428192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2332</v>
      </c>
      <c r="U40" s="115">
        <v>2434</v>
      </c>
      <c r="V40" s="115">
        <v>2513</v>
      </c>
      <c r="W40" s="115">
        <v>2779</v>
      </c>
      <c r="X40" s="115">
        <v>2787</v>
      </c>
      <c r="Y40" s="115">
        <v>3530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82.776203966005667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17.223796033994336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5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80</v>
      </c>
      <c r="Y45" s="116">
        <v>99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211</v>
      </c>
      <c r="Y46" s="116">
        <v>237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212</v>
      </c>
      <c r="Y47" s="116">
        <v>223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183</v>
      </c>
      <c r="Y48" s="116">
        <v>257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10.22'!S1&amp;" ("&amp;'Table 10.22'!Y2&amp;") *"</f>
        <v>Number of jobs by age and sex of job holders in Grant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172</v>
      </c>
      <c r="Y49" s="116">
        <v>233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185</v>
      </c>
      <c r="Y50" s="116">
        <v>211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186</v>
      </c>
      <c r="Y51" s="116">
        <v>265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253</v>
      </c>
      <c r="Y52" s="116">
        <v>326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215</v>
      </c>
      <c r="Y53" s="116">
        <v>281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180</v>
      </c>
      <c r="Y54" s="116">
        <v>268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159</v>
      </c>
      <c r="Y55" s="116">
        <v>197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96</v>
      </c>
      <c r="Y56" s="116">
        <v>111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24</v>
      </c>
      <c r="Y57" s="116">
        <v>39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16</v>
      </c>
      <c r="Y58" s="116">
        <v>20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11</v>
      </c>
      <c r="Y59" s="116">
        <v>7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9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2190</v>
      </c>
      <c r="Y61" s="116">
        <v>2787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5</v>
      </c>
      <c r="Y63" s="116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10.22'!S1&amp;" ("&amp;'Table 10.22'!Y2&amp;") *"</f>
        <v>Number of employed persons per occupation of main job by sex in Grant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70</v>
      </c>
      <c r="Y64" s="116">
        <v>88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182</v>
      </c>
      <c r="Y65" s="116">
        <v>207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164</v>
      </c>
      <c r="Y66" s="116">
        <v>192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146</v>
      </c>
      <c r="Y67" s="116">
        <v>186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135</v>
      </c>
      <c r="Y68" s="116">
        <v>187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168</v>
      </c>
      <c r="Y69" s="116">
        <v>229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205</v>
      </c>
      <c r="Y70" s="116">
        <v>247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254</v>
      </c>
      <c r="Y71" s="116">
        <v>333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190</v>
      </c>
      <c r="Y72" s="116">
        <v>257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170</v>
      </c>
      <c r="Y73" s="116">
        <v>219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93</v>
      </c>
      <c r="Y74" s="116">
        <v>120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55</v>
      </c>
      <c r="Y75" s="116">
        <v>88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28</v>
      </c>
      <c r="Y76" s="116">
        <v>48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16</v>
      </c>
      <c r="Y77" s="116">
        <v>10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4</v>
      </c>
      <c r="Y78" s="116">
        <v>9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4</v>
      </c>
      <c r="Y79" s="116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1891</v>
      </c>
      <c r="Y80" s="116">
        <v>2426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10.22'!S1</f>
        <v>Grant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128</v>
      </c>
      <c r="Y83" s="116">
        <v>157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95</v>
      </c>
      <c r="Y84" s="116">
        <v>122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10.22'!AA4</f>
        <v>5,213</v>
      </c>
      <c r="D85" s="99">
        <f>'Table 10.22'!AC4</f>
        <v>0.27863625214618581</v>
      </c>
      <c r="E85" s="100">
        <f>'Table 10.22'!AC4</f>
        <v>0.27863625214618581</v>
      </c>
      <c r="F85" s="99">
        <f>'Table 10.22'!AE4</f>
        <v>0.52873900293255138</v>
      </c>
      <c r="G85" s="100">
        <f>'Table 10.22'!AE4</f>
        <v>0.52873900293255138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263</v>
      </c>
      <c r="Y85" s="116">
        <v>347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10.22'!AA5</f>
        <v>2,787</v>
      </c>
      <c r="D86" s="99">
        <f>'Table 10.22'!AC5</f>
        <v>0.27144160583941601</v>
      </c>
      <c r="E86" s="100">
        <f>'Table 10.22'!AC5</f>
        <v>0.27144160583941601</v>
      </c>
      <c r="F86" s="99">
        <f>'Table 10.22'!AE5</f>
        <v>0.52628696604600211</v>
      </c>
      <c r="G86" s="100">
        <f>'Table 10.22'!AE5</f>
        <v>0.52628696604600211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37</v>
      </c>
      <c r="Y86" s="116">
        <v>61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10.22'!AA6</f>
        <v>2,426</v>
      </c>
      <c r="D87" s="99">
        <f>'Table 10.22'!AC6</f>
        <v>0.28427739544732655</v>
      </c>
      <c r="E87" s="100">
        <f>'Table 10.22'!AC6</f>
        <v>0.28427739544732655</v>
      </c>
      <c r="F87" s="99">
        <f>'Table 10.22'!AE6</f>
        <v>0.53544303797468351</v>
      </c>
      <c r="G87" s="100">
        <f>'Table 10.22'!AE6</f>
        <v>0.53544303797468351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39</v>
      </c>
      <c r="Y87" s="116">
        <v>41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10.22'!AA7</f>
        <v>3,530</v>
      </c>
      <c r="D88" s="99">
        <f>'Table 10.22'!AC7</f>
        <v>0.26523297491039433</v>
      </c>
      <c r="E88" s="100">
        <f>'Table 10.22'!AC7</f>
        <v>0.26523297491039433</v>
      </c>
      <c r="F88" s="99">
        <f>'Table 10.22'!AE7</f>
        <v>0.51632302405498276</v>
      </c>
      <c r="G88" s="100">
        <f>'Table 10.22'!AE7</f>
        <v>0.51632302405498276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60</v>
      </c>
      <c r="Y88" s="116">
        <v>85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10.22'!AA37</f>
        <v>2,922</v>
      </c>
      <c r="D89" s="99">
        <f>'Table 10.22'!AC37</f>
        <v>0.25407725321888419</v>
      </c>
      <c r="E89" s="100">
        <f>'Table 10.22'!AC37</f>
        <v>0.25407725321888419</v>
      </c>
      <c r="F89" s="99">
        <f>'Table 10.22'!AE37</f>
        <v>0.49923037455105179</v>
      </c>
      <c r="G89" s="100">
        <f>'Table 10.22'!AE37</f>
        <v>0.49923037455105179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171</v>
      </c>
      <c r="Y89" s="116">
        <v>223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10.22'!AA38</f>
        <v>608</v>
      </c>
      <c r="D90" s="99">
        <f>'Table 10.22'!AC38</f>
        <v>0.33041575492341346</v>
      </c>
      <c r="E90" s="100">
        <f>'Table 10.22'!AC38</f>
        <v>0.33041575492341346</v>
      </c>
      <c r="F90" s="99">
        <f>'Table 10.22'!AE38</f>
        <v>0.58746736292428192</v>
      </c>
      <c r="G90" s="100">
        <f>'Table 10.22'!AE38</f>
        <v>0.58746736292428192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334</v>
      </c>
      <c r="Y90" s="116">
        <v>399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10.22'!AA114</f>
        <v>291</v>
      </c>
      <c r="D91" s="99">
        <f>'Table 10.22'!AC114</f>
        <v>0.29910714285714279</v>
      </c>
      <c r="E91" s="100">
        <f>'Table 10.22'!AC114</f>
        <v>0.29910714285714279</v>
      </c>
      <c r="F91" s="99">
        <f>'Table 10.22'!AE114</f>
        <v>0.5901639344262295</v>
      </c>
      <c r="G91" s="100">
        <f>'Table 10.22'!AE114</f>
        <v>0.5901639344262295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1490</v>
      </c>
      <c r="Y91" s="116">
        <v>1888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10.22'!AA115</f>
        <v>317</v>
      </c>
      <c r="D92" s="99">
        <f>'Table 10.22'!AC115</f>
        <v>0.32635983263598334</v>
      </c>
      <c r="E92" s="100">
        <f>'Table 10.22'!AC115</f>
        <v>0.32635983263598334</v>
      </c>
      <c r="F92" s="99">
        <f>'Table 10.22'!AE115</f>
        <v>0.57711442786069655</v>
      </c>
      <c r="G92" s="100">
        <f>'Table 10.22'!AE115</f>
        <v>0.57711442786069655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10.22'!AA8</f>
        <v>$35,220</v>
      </c>
      <c r="D93" s="99">
        <f>'Table 10.22'!AC8</f>
        <v>4.8591516797146461E-2</v>
      </c>
      <c r="E93" s="100">
        <f>'Table 10.22'!AC8</f>
        <v>4.8591516797146461E-2</v>
      </c>
      <c r="F93" s="99">
        <f>'Table 10.22'!AE8</f>
        <v>0.2278729468989773</v>
      </c>
      <c r="G93" s="100">
        <f>'Table 10.22'!AE8</f>
        <v>0.2278729468989773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70</v>
      </c>
      <c r="Y93" s="116">
        <v>88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10.22'!AA9</f>
        <v>$175.2 mil</v>
      </c>
      <c r="D94" s="99">
        <f>'Table 10.22'!AC9</f>
        <v>0.2592697446078851</v>
      </c>
      <c r="E94" s="100">
        <f>'Table 10.22'!AC9</f>
        <v>0.2592697446078851</v>
      </c>
      <c r="F94" s="99">
        <f>'Table 10.22'!AE9</f>
        <v>0.81484632578509997</v>
      </c>
      <c r="G94" s="100">
        <f>'Table 10.22'!AE9</f>
        <v>0.81484632578509997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180</v>
      </c>
      <c r="Y94" s="116">
        <v>236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50</v>
      </c>
      <c r="Y95" s="116">
        <v>56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179</v>
      </c>
      <c r="Y96" s="116">
        <v>248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220</v>
      </c>
      <c r="Y97" s="116">
        <v>296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169</v>
      </c>
      <c r="Y98" s="116">
        <v>190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10</v>
      </c>
      <c r="Y99" s="116">
        <v>16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145</v>
      </c>
      <c r="Y100" s="116">
        <v>177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1299</v>
      </c>
      <c r="Y101" s="116">
        <v>1642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2769</v>
      </c>
      <c r="Y104" s="115">
        <v>3638</v>
      </c>
      <c r="Z104" s="115"/>
      <c r="AA104" s="115" t="str">
        <f>TEXT(Y104,"###,###")</f>
        <v>3,638</v>
      </c>
      <c r="AB104" s="115"/>
      <c r="AC104" s="115">
        <f>Y104/($Y$4)*100</f>
        <v>69.787070784577026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525</v>
      </c>
      <c r="Y105" s="115">
        <v>660</v>
      </c>
      <c r="Z105" s="115"/>
      <c r="AA105" s="115" t="str">
        <f>TEXT(Y105,"###,###")</f>
        <v>660</v>
      </c>
      <c r="AB105" s="115"/>
      <c r="AC105" s="115">
        <f>Y105/($Y$4)*100</f>
        <v>12.660656052177249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3294</v>
      </c>
      <c r="Y106" s="115">
        <v>4298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736</v>
      </c>
      <c r="Y108" s="115">
        <v>963</v>
      </c>
      <c r="Z108" s="115"/>
      <c r="AA108" s="115" t="str">
        <f>TEXT(Y108,"###,###")</f>
        <v>963</v>
      </c>
      <c r="AB108" s="115"/>
      <c r="AC108" s="115">
        <f>Y108/($Y$4)*100</f>
        <v>18.473048148858624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675</v>
      </c>
      <c r="Y109" s="115">
        <v>980</v>
      </c>
      <c r="Z109" s="115"/>
      <c r="AA109" s="115" t="str">
        <f>TEXT(Y109,"###,###")</f>
        <v>980</v>
      </c>
      <c r="AB109" s="115"/>
      <c r="AC109" s="115">
        <f t="shared" ref="AC109:AC111" si="3">Y109/($Y$4)*100</f>
        <v>18.799155956263188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894</v>
      </c>
      <c r="Y110" s="115">
        <v>1089</v>
      </c>
      <c r="Z110" s="115"/>
      <c r="AA110" s="115" t="str">
        <f>TEXT(Y110,"###,###")</f>
        <v>1,089</v>
      </c>
      <c r="AB110" s="115"/>
      <c r="AC110" s="115">
        <f t="shared" si="3"/>
        <v>20.890082486092464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995</v>
      </c>
      <c r="Y111" s="115">
        <v>1266</v>
      </c>
      <c r="Z111" s="115"/>
      <c r="AA111" s="115" t="str">
        <f>TEXT(Y111,"###,###")</f>
        <v>1,266</v>
      </c>
      <c r="AB111" s="115"/>
      <c r="AC111" s="115">
        <f t="shared" si="3"/>
        <v>24.285440245539995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4077</v>
      </c>
      <c r="Y112" s="115">
        <v>5213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183</v>
      </c>
      <c r="U114" s="115">
        <v>201</v>
      </c>
      <c r="V114" s="115">
        <v>202</v>
      </c>
      <c r="W114" s="115">
        <v>190</v>
      </c>
      <c r="X114" s="115">
        <v>224</v>
      </c>
      <c r="Y114" s="115">
        <v>291</v>
      </c>
      <c r="Z114" s="115"/>
      <c r="AA114" s="115" t="str">
        <f>TEXT(Y114,"###,###")</f>
        <v>291</v>
      </c>
      <c r="AB114" s="115"/>
      <c r="AC114" s="115">
        <f>Y114/X114-1</f>
        <v>0.29910714285714279</v>
      </c>
      <c r="AD114" s="115"/>
      <c r="AE114" s="115">
        <f>Y114/T114-1</f>
        <v>0.5901639344262295</v>
      </c>
      <c r="AF114" s="115"/>
    </row>
    <row r="115" spans="19:32" x14ac:dyDescent="0.25">
      <c r="S115" s="115" t="s">
        <v>104</v>
      </c>
      <c r="T115" s="115">
        <v>201</v>
      </c>
      <c r="U115" s="115">
        <v>191</v>
      </c>
      <c r="V115" s="115">
        <v>231</v>
      </c>
      <c r="W115" s="115">
        <v>235</v>
      </c>
      <c r="X115" s="115">
        <v>239</v>
      </c>
      <c r="Y115" s="115">
        <v>317</v>
      </c>
      <c r="Z115" s="115"/>
      <c r="AA115" s="115" t="str">
        <f>TEXT(Y115,"###,###")</f>
        <v>317</v>
      </c>
      <c r="AB115" s="115"/>
      <c r="AC115" s="115">
        <f>Y115/X115-1</f>
        <v>0.32635983263598334</v>
      </c>
      <c r="AD115" s="115"/>
      <c r="AE115" s="115">
        <f>Y115/T115-1</f>
        <v>0.57711442786069655</v>
      </c>
      <c r="AF115" s="115"/>
    </row>
    <row r="116" spans="19:32" x14ac:dyDescent="0.25">
      <c r="S116" s="115" t="s">
        <v>56</v>
      </c>
      <c r="T116" s="115">
        <v>384</v>
      </c>
      <c r="U116" s="115">
        <v>392</v>
      </c>
      <c r="V116" s="115">
        <v>433</v>
      </c>
      <c r="W116" s="115">
        <v>425</v>
      </c>
      <c r="X116" s="115">
        <v>463</v>
      </c>
      <c r="Y116" s="115">
        <v>608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40.590000000000003</v>
      </c>
      <c r="V118" s="115">
        <v>44.86</v>
      </c>
      <c r="W118" s="115">
        <v>43.98</v>
      </c>
      <c r="X118" s="115">
        <v>45.02</v>
      </c>
      <c r="Y118" s="115">
        <v>42.93</v>
      </c>
      <c r="Z118" s="115"/>
      <c r="AA118" s="115" t="str">
        <f>TEXT(Y118,"##.0")</f>
        <v>42.9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1768</v>
      </c>
      <c r="V120" s="115">
        <v>1828</v>
      </c>
      <c r="W120" s="115">
        <v>1983</v>
      </c>
      <c r="X120" s="115">
        <v>2007</v>
      </c>
      <c r="Y120" s="115">
        <v>2482</v>
      </c>
      <c r="Z120" s="115"/>
      <c r="AA120" s="115" t="str">
        <f>TEXT(Y120,"###,###")</f>
        <v>2,482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363</v>
      </c>
      <c r="V121" s="115">
        <v>368</v>
      </c>
      <c r="W121" s="115">
        <v>412</v>
      </c>
      <c r="X121" s="115">
        <v>405</v>
      </c>
      <c r="Y121" s="115">
        <v>540</v>
      </c>
      <c r="Z121" s="115"/>
      <c r="AA121" s="115" t="str">
        <f t="shared" ref="AA121:AA128" si="4">TEXT(Y121,"###,###")</f>
        <v>540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296</v>
      </c>
      <c r="V122" s="115">
        <v>318</v>
      </c>
      <c r="W122" s="115">
        <v>382</v>
      </c>
      <c r="X122" s="115">
        <v>384</v>
      </c>
      <c r="Y122" s="115">
        <v>508</v>
      </c>
      <c r="Z122" s="115"/>
      <c r="AA122" s="115" t="str">
        <f t="shared" si="4"/>
        <v>508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2064</v>
      </c>
      <c r="V124" s="115">
        <v>2146</v>
      </c>
      <c r="W124" s="115">
        <v>2365</v>
      </c>
      <c r="X124" s="115">
        <v>2391</v>
      </c>
      <c r="Y124" s="115">
        <v>2990</v>
      </c>
      <c r="Z124" s="115"/>
      <c r="AA124" s="115" t="str">
        <f t="shared" si="4"/>
        <v>2,990</v>
      </c>
      <c r="AB124" s="115"/>
      <c r="AC124" s="115">
        <f>Y124/$Y$7*100</f>
        <v>84.702549575070819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659</v>
      </c>
      <c r="V125" s="115">
        <v>686</v>
      </c>
      <c r="W125" s="115">
        <v>794</v>
      </c>
      <c r="X125" s="115">
        <v>789</v>
      </c>
      <c r="Y125" s="115">
        <v>1048</v>
      </c>
      <c r="Z125" s="115"/>
      <c r="AA125" s="115" t="str">
        <f t="shared" si="4"/>
        <v>1,048</v>
      </c>
      <c r="AB125" s="115"/>
      <c r="AC125" s="115">
        <f>Y125/$Y$7*100</f>
        <v>29.688385269121813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1327</v>
      </c>
      <c r="V127" s="115">
        <v>1343</v>
      </c>
      <c r="W127" s="115">
        <v>1497</v>
      </c>
      <c r="X127" s="115">
        <v>1493</v>
      </c>
      <c r="Y127" s="115">
        <v>1888</v>
      </c>
      <c r="Z127" s="115"/>
      <c r="AA127" s="115" t="str">
        <f t="shared" si="4"/>
        <v>1,888</v>
      </c>
      <c r="AB127" s="115"/>
      <c r="AC127" s="115">
        <f>Y127/$Y$7*100</f>
        <v>53.484419263456097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1101</v>
      </c>
      <c r="V128" s="115">
        <v>1170</v>
      </c>
      <c r="W128" s="115">
        <v>1280</v>
      </c>
      <c r="X128" s="115">
        <v>1300</v>
      </c>
      <c r="Y128" s="115">
        <v>1642</v>
      </c>
      <c r="Z128" s="115"/>
      <c r="AA128" s="115" t="str">
        <f t="shared" si="4"/>
        <v>1,642</v>
      </c>
      <c r="AB128" s="115"/>
      <c r="AC128" s="115">
        <f>Y128/$Y$7*100</f>
        <v>46.51558073654391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A4AD860C-0E47-49FE-AEF7-F2247832FA8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3377A0B5-45AA-467A-80B4-712FFA65F6E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FDB2EB12-E595-4281-94DE-F062915593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EF0F9495-6927-4FAB-A964-8ED8D46A17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Holdfast Bay</v>
      </c>
      <c r="T1" s="115"/>
      <c r="U1" s="115"/>
      <c r="V1" s="115"/>
      <c r="W1" s="115"/>
      <c r="X1" s="115"/>
      <c r="Y1" s="115" t="str">
        <f>Y3</f>
        <v>10.23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135</v>
      </c>
      <c r="V3" s="115"/>
      <c r="W3" s="115"/>
      <c r="X3" s="115"/>
      <c r="Y3" s="115" t="s">
        <v>227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10.23'!$Y$3&amp;" "&amp;'Table 10.23'!$U$3&amp;", "&amp;'State data for spotlight'!$C$3&amp;", "&amp;'Table 10.23'!$Y$2</f>
        <v>Table 10.23 Holdfast Bay,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28695</v>
      </c>
      <c r="U4" s="116">
        <v>28750</v>
      </c>
      <c r="V4" s="116">
        <v>28667</v>
      </c>
      <c r="W4" s="116">
        <v>28266</v>
      </c>
      <c r="X4" s="116">
        <v>27857</v>
      </c>
      <c r="Y4" s="116">
        <v>28300</v>
      </c>
      <c r="Z4" s="115"/>
      <c r="AA4" s="115" t="str">
        <f>TEXT(Y4,"###,###")</f>
        <v>28,300</v>
      </c>
      <c r="AB4" s="115"/>
      <c r="AC4" s="115">
        <f t="shared" ref="AC4:AC9" si="0">Y4/X4-1</f>
        <v>1.5902645654593206E-2</v>
      </c>
      <c r="AD4" s="115"/>
      <c r="AE4" s="115">
        <f>Y4/T4-1</f>
        <v>-1.3765464366614411E-2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14119</v>
      </c>
      <c r="U5" s="116">
        <v>14182</v>
      </c>
      <c r="V5" s="116">
        <v>13954</v>
      </c>
      <c r="W5" s="116">
        <v>13777</v>
      </c>
      <c r="X5" s="116">
        <v>13602</v>
      </c>
      <c r="Y5" s="116">
        <v>13871</v>
      </c>
      <c r="Z5" s="115"/>
      <c r="AA5" s="115" t="str">
        <f>TEXT(Y5,"###,###")</f>
        <v>13,871</v>
      </c>
      <c r="AB5" s="115"/>
      <c r="AC5" s="115">
        <f t="shared" si="0"/>
        <v>1.9776503455374295E-2</v>
      </c>
      <c r="AD5" s="115"/>
      <c r="AE5" s="115">
        <f t="shared" ref="AE5:AE9" si="1">Y5/T5-1</f>
        <v>-1.7564983355761732E-2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14576</v>
      </c>
      <c r="U6" s="116">
        <v>14568</v>
      </c>
      <c r="V6" s="116">
        <v>14713</v>
      </c>
      <c r="W6" s="116">
        <v>14489</v>
      </c>
      <c r="X6" s="116">
        <v>14255</v>
      </c>
      <c r="Y6" s="116">
        <v>14429</v>
      </c>
      <c r="Z6" s="115"/>
      <c r="AA6" s="115" t="str">
        <f>TEXT(Y6,"###,###")</f>
        <v>14,429</v>
      </c>
      <c r="AB6" s="115"/>
      <c r="AC6" s="115">
        <f t="shared" si="0"/>
        <v>1.2206243423360297E-2</v>
      </c>
      <c r="AD6" s="115"/>
      <c r="AE6" s="115">
        <f t="shared" si="1"/>
        <v>-1.0085071350164676E-2</v>
      </c>
      <c r="AF6" s="115"/>
    </row>
    <row r="7" spans="1:32" ht="16.5" customHeight="1" thickBot="1" x14ac:dyDescent="0.3">
      <c r="A7" s="46" t="str">
        <f>"QUICK STATS for "&amp;'Table 10.23'!Y2&amp;"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20400</v>
      </c>
      <c r="U7" s="116">
        <v>20488</v>
      </c>
      <c r="V7" s="116">
        <v>20489</v>
      </c>
      <c r="W7" s="116">
        <v>20312</v>
      </c>
      <c r="X7" s="116">
        <v>20108</v>
      </c>
      <c r="Y7" s="116">
        <v>20189</v>
      </c>
      <c r="Z7" s="115"/>
      <c r="AA7" s="115" t="str">
        <f>TEXT(Y7,"###,###")</f>
        <v>20,189</v>
      </c>
      <c r="AB7" s="115"/>
      <c r="AC7" s="115">
        <f t="shared" si="0"/>
        <v>4.0282474636961219E-3</v>
      </c>
      <c r="AD7" s="115"/>
      <c r="AE7" s="115">
        <f t="shared" si="1"/>
        <v>-1.0343137254901991E-2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28,300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10.23'!AA7</f>
        <v>20,189</v>
      </c>
      <c r="P8" s="51"/>
      <c r="S8" s="115" t="s">
        <v>96</v>
      </c>
      <c r="T8" s="115">
        <v>38485.699999999997</v>
      </c>
      <c r="U8" s="115">
        <v>40268.980000000003</v>
      </c>
      <c r="V8" s="115">
        <v>40937.29</v>
      </c>
      <c r="W8" s="115">
        <v>42458.87</v>
      </c>
      <c r="X8" s="115">
        <v>43764.34</v>
      </c>
      <c r="Y8" s="115">
        <v>44342.48</v>
      </c>
      <c r="Z8" s="115"/>
      <c r="AA8" s="115" t="str">
        <f>TEXT(Y8,"$###,###")</f>
        <v>$44,342</v>
      </c>
      <c r="AB8" s="115"/>
      <c r="AC8" s="115">
        <f t="shared" si="0"/>
        <v>1.3210298612980509E-2</v>
      </c>
      <c r="AD8" s="115"/>
      <c r="AE8" s="115">
        <f t="shared" si="1"/>
        <v>0.15218068009676333</v>
      </c>
      <c r="AF8" s="115"/>
    </row>
    <row r="9" spans="1:32" x14ac:dyDescent="0.25">
      <c r="A9" s="55" t="s">
        <v>17</v>
      </c>
      <c r="B9" s="56"/>
      <c r="C9" s="57"/>
      <c r="D9" s="58">
        <f>'Table 10.23'!AC104</f>
        <v>71.491166077738512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49.665659517559071</v>
      </c>
      <c r="P9" s="59" t="s">
        <v>97</v>
      </c>
      <c r="S9" s="115" t="s">
        <v>9</v>
      </c>
      <c r="T9" s="115">
        <v>1145260328</v>
      </c>
      <c r="U9" s="115">
        <v>1191091815</v>
      </c>
      <c r="V9" s="115">
        <v>1214190904</v>
      </c>
      <c r="W9" s="115">
        <v>1234915515</v>
      </c>
      <c r="X9" s="115">
        <v>1257088821</v>
      </c>
      <c r="Y9" s="115">
        <v>1281199045</v>
      </c>
      <c r="Z9" s="115"/>
      <c r="AA9" s="115" t="str">
        <f>TEXT(Y9/1000000,"$#,###.0")&amp;" mil"</f>
        <v>$1,281.2 mil</v>
      </c>
      <c r="AB9" s="115"/>
      <c r="AC9" s="115">
        <f t="shared" si="0"/>
        <v>1.9179411667045621E-2</v>
      </c>
      <c r="AD9" s="115"/>
      <c r="AE9" s="115">
        <f t="shared" si="1"/>
        <v>0.11869678332208844</v>
      </c>
      <c r="AF9" s="115"/>
    </row>
    <row r="10" spans="1:32" x14ac:dyDescent="0.25">
      <c r="A10" s="55" t="s">
        <v>20</v>
      </c>
      <c r="B10" s="56"/>
      <c r="C10" s="57"/>
      <c r="D10" s="58">
        <f>'Table 10.23'!AC105</f>
        <v>21.194346289752648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50.334340482440929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92.273019961365094</v>
      </c>
      <c r="P11" s="59" t="s">
        <v>97</v>
      </c>
      <c r="S11" s="115" t="s">
        <v>32</v>
      </c>
      <c r="T11" s="116">
        <v>25613</v>
      </c>
      <c r="U11" s="116">
        <v>25712</v>
      </c>
      <c r="V11" s="116">
        <v>25734</v>
      </c>
      <c r="W11" s="116">
        <v>25395</v>
      </c>
      <c r="X11" s="116">
        <v>24886</v>
      </c>
      <c r="Y11" s="116">
        <v>25283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10.23'!AC108</f>
        <v>13.618374558303886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14.943781267026598</v>
      </c>
      <c r="P12" s="59" t="s">
        <v>97</v>
      </c>
      <c r="S12" s="115" t="s">
        <v>33</v>
      </c>
      <c r="T12" s="116">
        <v>3083</v>
      </c>
      <c r="U12" s="116">
        <v>3035</v>
      </c>
      <c r="V12" s="116">
        <v>2936</v>
      </c>
      <c r="W12" s="116">
        <v>2869</v>
      </c>
      <c r="X12" s="116">
        <v>2974</v>
      </c>
      <c r="Y12" s="116">
        <v>3017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10.23'!AC109</f>
        <v>13.87279151943463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10.23'!AA118</f>
        <v>43.3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10.23'!AC110</f>
        <v>21.625441696113075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15.954232502848086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10.23'!AC111</f>
        <v>43.568904593639573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84.045767497151914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211</v>
      </c>
      <c r="Z15" s="115"/>
      <c r="AA15" s="117">
        <f t="shared" ref="AA15:AA34" si="2">IF(Y15="np",0,Y15/$Y$34)</f>
        <v>7.4558303886925791E-3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221</v>
      </c>
      <c r="Z16" s="115"/>
      <c r="AA16" s="117">
        <f t="shared" si="2"/>
        <v>7.8091872791519433E-3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1237</v>
      </c>
      <c r="Z17" s="115"/>
      <c r="AA17" s="117">
        <f t="shared" si="2"/>
        <v>4.3710247349823324E-2</v>
      </c>
      <c r="AB17" s="115"/>
      <c r="AC17" s="115"/>
      <c r="AD17" s="115"/>
      <c r="AE17" s="115"/>
      <c r="AF17" s="115"/>
    </row>
    <row r="18" spans="1:32" x14ac:dyDescent="0.25">
      <c r="A18" s="85" t="str">
        <f>'Table 10.23'!$S$1&amp;" ("&amp;'Table 10.23'!$T$2&amp;" to "&amp;'Table 10.23'!$Y$2&amp;")"</f>
        <v>Holdfast Bay (2011-12 to 2016-17)</v>
      </c>
      <c r="B18" s="85"/>
      <c r="C18" s="85"/>
      <c r="D18" s="85"/>
      <c r="E18" s="85"/>
      <c r="F18" s="85"/>
      <c r="G18" s="85" t="str">
        <f>'Table 10.23'!$S$1&amp;" ("&amp;'Table 10.23'!$T$2&amp;" to "&amp;'Table 10.23'!$Y$2&amp;")"</f>
        <v>Holdfast Bay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196</v>
      </c>
      <c r="Z18" s="115"/>
      <c r="AA18" s="117">
        <f t="shared" si="2"/>
        <v>6.9257950530035332E-3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1573</v>
      </c>
      <c r="Z19" s="115"/>
      <c r="AA19" s="117">
        <f t="shared" si="2"/>
        <v>5.5583038869257952E-2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868</v>
      </c>
      <c r="Z20" s="115"/>
      <c r="AA20" s="117">
        <f t="shared" si="2"/>
        <v>3.0671378091872793E-2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2234</v>
      </c>
      <c r="Z21" s="115"/>
      <c r="AA21" s="117">
        <f t="shared" si="2"/>
        <v>7.8939929328621913E-2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2244</v>
      </c>
      <c r="Z22" s="115"/>
      <c r="AA22" s="117">
        <f t="shared" si="2"/>
        <v>7.9293286219081272E-2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720</v>
      </c>
      <c r="Z23" s="115"/>
      <c r="AA23" s="117">
        <f t="shared" si="2"/>
        <v>2.5441696113074206E-2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382</v>
      </c>
      <c r="Z24" s="115"/>
      <c r="AA24" s="117">
        <f t="shared" si="2"/>
        <v>1.3498233215547703E-2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1200</v>
      </c>
      <c r="Z25" s="115"/>
      <c r="AA25" s="117">
        <f t="shared" si="2"/>
        <v>4.2402826855123678E-2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561</v>
      </c>
      <c r="Z26" s="115"/>
      <c r="AA26" s="117">
        <f t="shared" si="2"/>
        <v>1.9823321554770318E-2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2026</v>
      </c>
      <c r="Z27" s="115"/>
      <c r="AA27" s="117">
        <f t="shared" si="2"/>
        <v>7.1590106007067139E-2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2124</v>
      </c>
      <c r="Z28" s="115"/>
      <c r="AA28" s="117">
        <f t="shared" si="2"/>
        <v>7.5053003533568904E-2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1883</v>
      </c>
      <c r="Z29" s="115"/>
      <c r="AA29" s="117">
        <f t="shared" si="2"/>
        <v>6.6537102473498227E-2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3089</v>
      </c>
      <c r="Z30" s="115"/>
      <c r="AA30" s="117">
        <f t="shared" si="2"/>
        <v>0.10915194346289753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10.23'!Y2&amp;")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3758</v>
      </c>
      <c r="Z31" s="115"/>
      <c r="AA31" s="117">
        <f t="shared" si="2"/>
        <v>0.13279151943462897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712</v>
      </c>
      <c r="Z32" s="115"/>
      <c r="AA32" s="117">
        <f t="shared" si="2"/>
        <v>2.5159010600706713E-2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862</v>
      </c>
      <c r="Z33" s="115"/>
      <c r="AA33" s="117">
        <f t="shared" si="2"/>
        <v>3.0459363957597171E-2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28300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17163</v>
      </c>
      <c r="U37" s="115">
        <v>17181</v>
      </c>
      <c r="V37" s="115">
        <v>17217</v>
      </c>
      <c r="W37" s="115">
        <v>17148</v>
      </c>
      <c r="X37" s="115">
        <v>17081</v>
      </c>
      <c r="Y37" s="115">
        <v>16968</v>
      </c>
      <c r="Z37" s="115"/>
      <c r="AA37" s="115" t="str">
        <f>TEXT(Y37,"###,###")</f>
        <v>16,968</v>
      </c>
      <c r="AB37" s="115"/>
      <c r="AC37" s="115">
        <f>Y37/X37-1</f>
        <v>-6.6155377319828679E-3</v>
      </c>
      <c r="AD37" s="115"/>
      <c r="AE37" s="115">
        <f>Y37/T37-1</f>
        <v>-1.1361650061178064E-2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3236</v>
      </c>
      <c r="U38" s="115">
        <v>3308</v>
      </c>
      <c r="V38" s="115">
        <v>3270</v>
      </c>
      <c r="W38" s="115">
        <v>3165</v>
      </c>
      <c r="X38" s="115">
        <v>3030</v>
      </c>
      <c r="Y38" s="115">
        <v>3221</v>
      </c>
      <c r="Z38" s="115"/>
      <c r="AA38" s="115" t="str">
        <f>TEXT(Y38,"###,###")</f>
        <v>3,221</v>
      </c>
      <c r="AB38" s="115"/>
      <c r="AC38" s="115">
        <f>Y38/X38-1</f>
        <v>6.3036303630362944E-2</v>
      </c>
      <c r="AD38" s="115"/>
      <c r="AE38" s="115">
        <f>Y38/T38-1</f>
        <v>-4.6353522867738084E-3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20399</v>
      </c>
      <c r="U40" s="115">
        <v>20489</v>
      </c>
      <c r="V40" s="115">
        <v>20487</v>
      </c>
      <c r="W40" s="115">
        <v>20313</v>
      </c>
      <c r="X40" s="115">
        <v>20111</v>
      </c>
      <c r="Y40" s="115">
        <v>20189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84.045767497151914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15.954232502848086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12</v>
      </c>
      <c r="Y44" s="116">
        <v>11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210</v>
      </c>
      <c r="Y45" s="116">
        <v>218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708</v>
      </c>
      <c r="Y46" s="116">
        <v>697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1288</v>
      </c>
      <c r="Y47" s="116">
        <v>1279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1622</v>
      </c>
      <c r="Y48" s="116">
        <v>1678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10.23'!S1&amp;" ("&amp;'Table 10.23'!Y2&amp;") *"</f>
        <v>Number of jobs by age and sex of job holders in Holdfast Bay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1423</v>
      </c>
      <c r="Y49" s="116">
        <v>1455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1276</v>
      </c>
      <c r="Y50" s="116">
        <v>1311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1222</v>
      </c>
      <c r="Y51" s="116">
        <v>1218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1277</v>
      </c>
      <c r="Y52" s="116">
        <v>1289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1289</v>
      </c>
      <c r="Y53" s="116">
        <v>1293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1295</v>
      </c>
      <c r="Y54" s="116">
        <v>1367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1010</v>
      </c>
      <c r="Y55" s="116">
        <v>1000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569</v>
      </c>
      <c r="Y56" s="116">
        <v>573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221</v>
      </c>
      <c r="Y57" s="116">
        <v>300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106</v>
      </c>
      <c r="Y58" s="116">
        <v>102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45</v>
      </c>
      <c r="Y59" s="116">
        <v>44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42</v>
      </c>
      <c r="Y60" s="116">
        <v>39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13602</v>
      </c>
      <c r="Y61" s="116">
        <v>13871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9</v>
      </c>
      <c r="Y63" s="116">
        <v>14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10.23'!S1&amp;" ("&amp;'Table 10.23'!Y2&amp;") *"</f>
        <v>Number of employed persons per occupation of main job by sex in Holdfast Bay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236</v>
      </c>
      <c r="Y64" s="116">
        <v>227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832</v>
      </c>
      <c r="Y65" s="116">
        <v>828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1444</v>
      </c>
      <c r="Y66" s="116">
        <v>1487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1741</v>
      </c>
      <c r="Y67" s="116">
        <v>1660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1332</v>
      </c>
      <c r="Y68" s="116">
        <v>1383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1301</v>
      </c>
      <c r="Y69" s="116">
        <v>1269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1320</v>
      </c>
      <c r="Y70" s="116">
        <v>1324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1328</v>
      </c>
      <c r="Y71" s="116">
        <v>1389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1421</v>
      </c>
      <c r="Y72" s="116">
        <v>1420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1384</v>
      </c>
      <c r="Y73" s="116">
        <v>1458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986</v>
      </c>
      <c r="Y74" s="116">
        <v>1020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499</v>
      </c>
      <c r="Y75" s="116">
        <v>517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153</v>
      </c>
      <c r="Y76" s="116">
        <v>192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92</v>
      </c>
      <c r="Y77" s="116">
        <v>100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75</v>
      </c>
      <c r="Y78" s="116">
        <v>60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85</v>
      </c>
      <c r="Y79" s="116">
        <v>80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14255</v>
      </c>
      <c r="Y80" s="116">
        <v>14429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10.23'!S1</f>
        <v>Holdfast Bay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1550</v>
      </c>
      <c r="Y83" s="116">
        <v>1576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1986</v>
      </c>
      <c r="Y84" s="116">
        <v>2023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10.23'!AA4</f>
        <v>28,300</v>
      </c>
      <c r="D85" s="99">
        <f>'Table 10.23'!AC4</f>
        <v>1.5902645654593206E-2</v>
      </c>
      <c r="E85" s="100">
        <f>'Table 10.23'!AC4</f>
        <v>1.5902645654593206E-2</v>
      </c>
      <c r="F85" s="99">
        <f>'Table 10.23'!AE4</f>
        <v>-1.3765464366614411E-2</v>
      </c>
      <c r="G85" s="100">
        <f>'Table 10.23'!AE4</f>
        <v>-1.3765464366614411E-2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1267</v>
      </c>
      <c r="Y85" s="116">
        <v>1212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10.23'!AA5</f>
        <v>13,871</v>
      </c>
      <c r="D86" s="99">
        <f>'Table 10.23'!AC5</f>
        <v>1.9776503455374295E-2</v>
      </c>
      <c r="E86" s="100">
        <f>'Table 10.23'!AC5</f>
        <v>1.9776503455374295E-2</v>
      </c>
      <c r="F86" s="99">
        <f>'Table 10.23'!AE5</f>
        <v>-1.7564983355761732E-2</v>
      </c>
      <c r="G86" s="100">
        <f>'Table 10.23'!AE5</f>
        <v>-1.7564983355761732E-2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764</v>
      </c>
      <c r="Y86" s="116">
        <v>814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10.23'!AA6</f>
        <v>14,429</v>
      </c>
      <c r="D87" s="99">
        <f>'Table 10.23'!AC6</f>
        <v>1.2206243423360297E-2</v>
      </c>
      <c r="E87" s="100">
        <f>'Table 10.23'!AC6</f>
        <v>1.2206243423360297E-2</v>
      </c>
      <c r="F87" s="99">
        <f>'Table 10.23'!AE6</f>
        <v>-1.0085071350164676E-2</v>
      </c>
      <c r="G87" s="100">
        <f>'Table 10.23'!AE6</f>
        <v>-1.0085071350164676E-2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654</v>
      </c>
      <c r="Y87" s="116">
        <v>680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10.23'!AA7</f>
        <v>20,189</v>
      </c>
      <c r="D88" s="99">
        <f>'Table 10.23'!AC7</f>
        <v>4.0282474636961219E-3</v>
      </c>
      <c r="E88" s="100">
        <f>'Table 10.23'!AC7</f>
        <v>4.0282474636961219E-3</v>
      </c>
      <c r="F88" s="99">
        <f>'Table 10.23'!AE7</f>
        <v>-1.0343137254901991E-2</v>
      </c>
      <c r="G88" s="100">
        <f>'Table 10.23'!AE7</f>
        <v>-1.0343137254901991E-2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603</v>
      </c>
      <c r="Y88" s="116">
        <v>588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10.23'!AA37</f>
        <v>16,968</v>
      </c>
      <c r="D89" s="99">
        <f>'Table 10.23'!AC37</f>
        <v>-6.6155377319828679E-3</v>
      </c>
      <c r="E89" s="100">
        <f>'Table 10.23'!AC37</f>
        <v>-6.6155377319828679E-3</v>
      </c>
      <c r="F89" s="99">
        <f>'Table 10.23'!AE37</f>
        <v>-1.1361650061178064E-2</v>
      </c>
      <c r="G89" s="100">
        <f>'Table 10.23'!AE37</f>
        <v>-1.1361650061178064E-2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331</v>
      </c>
      <c r="Y89" s="116">
        <v>332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10.23'!AA38</f>
        <v>3,221</v>
      </c>
      <c r="D90" s="99">
        <f>'Table 10.23'!AC38</f>
        <v>6.3036303630362944E-2</v>
      </c>
      <c r="E90" s="100">
        <f>'Table 10.23'!AC38</f>
        <v>6.3036303630362944E-2</v>
      </c>
      <c r="F90" s="99">
        <f>'Table 10.23'!AE38</f>
        <v>-4.6353522867738084E-3</v>
      </c>
      <c r="G90" s="100">
        <f>'Table 10.23'!AE38</f>
        <v>-4.6353522867738084E-3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641</v>
      </c>
      <c r="Y90" s="116">
        <v>626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10.23'!AA114</f>
        <v>1,406</v>
      </c>
      <c r="D91" s="99">
        <f>'Table 10.23'!AC114</f>
        <v>0.1001564945226916</v>
      </c>
      <c r="E91" s="100">
        <f>'Table 10.23'!AC114</f>
        <v>0.1001564945226916</v>
      </c>
      <c r="F91" s="99">
        <f>'Table 10.23'!AE114</f>
        <v>6.35400907715582E-2</v>
      </c>
      <c r="G91" s="100">
        <f>'Table 10.23'!AE114</f>
        <v>6.35400907715582E-2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9978</v>
      </c>
      <c r="Y91" s="116">
        <v>10027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10.23'!AA115</f>
        <v>1,815</v>
      </c>
      <c r="D92" s="99">
        <f>'Table 10.23'!AC115</f>
        <v>3.5958904109589129E-2</v>
      </c>
      <c r="E92" s="100">
        <f>'Table 10.23'!AC115</f>
        <v>3.5958904109589129E-2</v>
      </c>
      <c r="F92" s="99">
        <f>'Table 10.23'!AE115</f>
        <v>-5.2219321148825104E-2</v>
      </c>
      <c r="G92" s="100">
        <f>'Table 10.23'!AE115</f>
        <v>-5.2219321148825104E-2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10.23'!AA8</f>
        <v>$44,342</v>
      </c>
      <c r="D93" s="99">
        <f>'Table 10.23'!AC8</f>
        <v>1.3210298612980509E-2</v>
      </c>
      <c r="E93" s="100">
        <f>'Table 10.23'!AC8</f>
        <v>1.3210298612980509E-2</v>
      </c>
      <c r="F93" s="99">
        <f>'Table 10.23'!AE8</f>
        <v>0.15218068009676333</v>
      </c>
      <c r="G93" s="100">
        <f>'Table 10.23'!AE8</f>
        <v>0.15218068009676333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1018</v>
      </c>
      <c r="Y93" s="116">
        <v>1070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10.23'!AA9</f>
        <v>$1,281.2 mil</v>
      </c>
      <c r="D94" s="99">
        <f>'Table 10.23'!AC9</f>
        <v>1.9179411667045621E-2</v>
      </c>
      <c r="E94" s="100">
        <f>'Table 10.23'!AC9</f>
        <v>1.9179411667045621E-2</v>
      </c>
      <c r="F94" s="99">
        <f>'Table 10.23'!AE9</f>
        <v>0.11869678332208844</v>
      </c>
      <c r="G94" s="100">
        <f>'Table 10.23'!AE9</f>
        <v>0.11869678332208844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2648</v>
      </c>
      <c r="Y94" s="116">
        <v>2626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255</v>
      </c>
      <c r="Y95" s="116">
        <v>243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1298</v>
      </c>
      <c r="Y96" s="116">
        <v>1347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1819</v>
      </c>
      <c r="Y97" s="116">
        <v>1954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924</v>
      </c>
      <c r="Y98" s="116">
        <v>885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35</v>
      </c>
      <c r="Y99" s="116">
        <v>40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254</v>
      </c>
      <c r="Y100" s="116">
        <v>252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10133</v>
      </c>
      <c r="Y101" s="116">
        <v>10162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19209</v>
      </c>
      <c r="Y104" s="115">
        <v>20232</v>
      </c>
      <c r="Z104" s="115"/>
      <c r="AA104" s="115" t="str">
        <f>TEXT(Y104,"###,###")</f>
        <v>20,232</v>
      </c>
      <c r="AB104" s="115"/>
      <c r="AC104" s="115">
        <f>Y104/($Y$4)*100</f>
        <v>71.491166077738512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6046</v>
      </c>
      <c r="Y105" s="115">
        <v>5998</v>
      </c>
      <c r="Z105" s="115"/>
      <c r="AA105" s="115" t="str">
        <f>TEXT(Y105,"###,###")</f>
        <v>5,998</v>
      </c>
      <c r="AB105" s="115"/>
      <c r="AC105" s="115">
        <f>Y105/($Y$4)*100</f>
        <v>21.194346289752648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25255</v>
      </c>
      <c r="Y106" s="115">
        <v>26230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3322</v>
      </c>
      <c r="Y108" s="115">
        <v>3854</v>
      </c>
      <c r="Z108" s="115"/>
      <c r="AA108" s="115" t="str">
        <f>TEXT(Y108,"###,###")</f>
        <v>3,854</v>
      </c>
      <c r="AB108" s="115"/>
      <c r="AC108" s="115">
        <f>Y108/($Y$4)*100</f>
        <v>13.618374558303886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3584</v>
      </c>
      <c r="Y109" s="115">
        <v>3926</v>
      </c>
      <c r="Z109" s="115"/>
      <c r="AA109" s="115" t="str">
        <f>TEXT(Y109,"###,###")</f>
        <v>3,926</v>
      </c>
      <c r="AB109" s="115"/>
      <c r="AC109" s="115">
        <f t="shared" ref="AC109:AC111" si="3">Y109/($Y$4)*100</f>
        <v>13.87279151943463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6238</v>
      </c>
      <c r="Y110" s="115">
        <v>6120</v>
      </c>
      <c r="Z110" s="115"/>
      <c r="AA110" s="115" t="str">
        <f>TEXT(Y110,"###,###")</f>
        <v>6,120</v>
      </c>
      <c r="AB110" s="115"/>
      <c r="AC110" s="115">
        <f t="shared" si="3"/>
        <v>21.625441696113075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12116</v>
      </c>
      <c r="Y111" s="115">
        <v>12330</v>
      </c>
      <c r="Z111" s="115"/>
      <c r="AA111" s="115" t="str">
        <f>TEXT(Y111,"###,###")</f>
        <v>12,330</v>
      </c>
      <c r="AB111" s="115"/>
      <c r="AC111" s="115">
        <f t="shared" si="3"/>
        <v>43.568904593639573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27857</v>
      </c>
      <c r="Y112" s="115">
        <v>28300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1322</v>
      </c>
      <c r="U114" s="115">
        <v>1420</v>
      </c>
      <c r="V114" s="115">
        <v>1369</v>
      </c>
      <c r="W114" s="115">
        <v>1334</v>
      </c>
      <c r="X114" s="115">
        <v>1278</v>
      </c>
      <c r="Y114" s="115">
        <v>1406</v>
      </c>
      <c r="Z114" s="115"/>
      <c r="AA114" s="115" t="str">
        <f>TEXT(Y114,"###,###")</f>
        <v>1,406</v>
      </c>
      <c r="AB114" s="115"/>
      <c r="AC114" s="115">
        <f>Y114/X114-1</f>
        <v>0.1001564945226916</v>
      </c>
      <c r="AD114" s="115"/>
      <c r="AE114" s="115">
        <f>Y114/T114-1</f>
        <v>6.35400907715582E-2</v>
      </c>
      <c r="AF114" s="115"/>
    </row>
    <row r="115" spans="19:32" x14ac:dyDescent="0.25">
      <c r="S115" s="115" t="s">
        <v>104</v>
      </c>
      <c r="T115" s="115">
        <v>1915</v>
      </c>
      <c r="U115" s="115">
        <v>1883</v>
      </c>
      <c r="V115" s="115">
        <v>1902</v>
      </c>
      <c r="W115" s="115">
        <v>1830</v>
      </c>
      <c r="X115" s="115">
        <v>1752</v>
      </c>
      <c r="Y115" s="115">
        <v>1815</v>
      </c>
      <c r="Z115" s="115"/>
      <c r="AA115" s="115" t="str">
        <f>TEXT(Y115,"###,###")</f>
        <v>1,815</v>
      </c>
      <c r="AB115" s="115"/>
      <c r="AC115" s="115">
        <f>Y115/X115-1</f>
        <v>3.5958904109589129E-2</v>
      </c>
      <c r="AD115" s="115"/>
      <c r="AE115" s="115">
        <f>Y115/T115-1</f>
        <v>-5.2219321148825104E-2</v>
      </c>
      <c r="AF115" s="115"/>
    </row>
    <row r="116" spans="19:32" x14ac:dyDescent="0.25">
      <c r="S116" s="115" t="s">
        <v>56</v>
      </c>
      <c r="T116" s="115">
        <v>3237</v>
      </c>
      <c r="U116" s="115">
        <v>3303</v>
      </c>
      <c r="V116" s="115">
        <v>3271</v>
      </c>
      <c r="W116" s="115">
        <v>3164</v>
      </c>
      <c r="X116" s="115">
        <v>3030</v>
      </c>
      <c r="Y116" s="115">
        <v>3221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39.450000000000003</v>
      </c>
      <c r="V118" s="115">
        <v>40.78</v>
      </c>
      <c r="W118" s="115">
        <v>45.94</v>
      </c>
      <c r="X118" s="115">
        <v>43.04</v>
      </c>
      <c r="Y118" s="115">
        <v>43.28</v>
      </c>
      <c r="Z118" s="115"/>
      <c r="AA118" s="115" t="str">
        <f>TEXT(Y118,"##.0")</f>
        <v>43.3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17451</v>
      </c>
      <c r="V120" s="115">
        <v>17556</v>
      </c>
      <c r="W120" s="115">
        <v>17441</v>
      </c>
      <c r="X120" s="115">
        <v>17137</v>
      </c>
      <c r="Y120" s="115">
        <v>17172</v>
      </c>
      <c r="Z120" s="115"/>
      <c r="AA120" s="115" t="str">
        <f>TEXT(Y120,"###,###")</f>
        <v>17,172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1550</v>
      </c>
      <c r="V121" s="115">
        <v>1495</v>
      </c>
      <c r="W121" s="115">
        <v>1500</v>
      </c>
      <c r="X121" s="115">
        <v>1556</v>
      </c>
      <c r="Y121" s="115">
        <v>1560</v>
      </c>
      <c r="Z121" s="115"/>
      <c r="AA121" s="115" t="str">
        <f t="shared" ref="AA121:AA128" si="4">TEXT(Y121,"###,###")</f>
        <v>1,560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1483</v>
      </c>
      <c r="V122" s="115">
        <v>1438</v>
      </c>
      <c r="W122" s="115">
        <v>1371</v>
      </c>
      <c r="X122" s="115">
        <v>1414</v>
      </c>
      <c r="Y122" s="115">
        <v>1457</v>
      </c>
      <c r="Z122" s="115"/>
      <c r="AA122" s="115" t="str">
        <f t="shared" si="4"/>
        <v>1,457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18934</v>
      </c>
      <c r="V124" s="115">
        <v>18994</v>
      </c>
      <c r="W124" s="115">
        <v>18812</v>
      </c>
      <c r="X124" s="115">
        <v>18551</v>
      </c>
      <c r="Y124" s="115">
        <v>18629</v>
      </c>
      <c r="Z124" s="115"/>
      <c r="AA124" s="115" t="str">
        <f t="shared" si="4"/>
        <v>18,629</v>
      </c>
      <c r="AB124" s="115"/>
      <c r="AC124" s="115">
        <f>Y124/$Y$7*100</f>
        <v>92.273019961365094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3033</v>
      </c>
      <c r="V125" s="115">
        <v>2933</v>
      </c>
      <c r="W125" s="115">
        <v>2871</v>
      </c>
      <c r="X125" s="115">
        <v>2970</v>
      </c>
      <c r="Y125" s="115">
        <v>3017</v>
      </c>
      <c r="Z125" s="115"/>
      <c r="AA125" s="115" t="str">
        <f t="shared" si="4"/>
        <v>3,017</v>
      </c>
      <c r="AB125" s="115"/>
      <c r="AC125" s="115">
        <f>Y125/$Y$7*100</f>
        <v>14.943781267026598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10309</v>
      </c>
      <c r="V127" s="115">
        <v>10202</v>
      </c>
      <c r="W127" s="115">
        <v>10048</v>
      </c>
      <c r="X127" s="115">
        <v>9974</v>
      </c>
      <c r="Y127" s="115">
        <v>10027</v>
      </c>
      <c r="Z127" s="115"/>
      <c r="AA127" s="115" t="str">
        <f t="shared" si="4"/>
        <v>10,027</v>
      </c>
      <c r="AB127" s="115"/>
      <c r="AC127" s="115">
        <f>Y127/$Y$7*100</f>
        <v>49.665659517559071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10179</v>
      </c>
      <c r="V128" s="115">
        <v>10287</v>
      </c>
      <c r="W128" s="115">
        <v>10264</v>
      </c>
      <c r="X128" s="115">
        <v>10133</v>
      </c>
      <c r="Y128" s="115">
        <v>10162</v>
      </c>
      <c r="Z128" s="115"/>
      <c r="AA128" s="115" t="str">
        <f t="shared" si="4"/>
        <v>10,162</v>
      </c>
      <c r="AB128" s="115"/>
      <c r="AC128" s="115">
        <f>Y128/$Y$7*100</f>
        <v>50.334340482440929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736A1A8D-7126-4292-9BB1-BEEA8A5657C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E6F71760-688D-4B09-A1FC-C788781055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029CDF96-553C-4FFB-9DA9-9EB97C2032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B4EE1911-BC58-4765-9113-A01F8E75E6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Kangaroo Island</v>
      </c>
      <c r="T1" s="115"/>
      <c r="U1" s="115"/>
      <c r="V1" s="115"/>
      <c r="W1" s="115"/>
      <c r="X1" s="115"/>
      <c r="Y1" s="115" t="str">
        <f>Y3</f>
        <v>10.24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136</v>
      </c>
      <c r="V3" s="115"/>
      <c r="W3" s="115"/>
      <c r="X3" s="115"/>
      <c r="Y3" s="115" t="s">
        <v>228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10.24'!$Y$3&amp;" "&amp;'Table 10.24'!$U$3&amp;", "&amp;'State data for spotlight'!$C$3&amp;", "&amp;'Table 10.24'!$Y$2</f>
        <v>Table 10.24 Kangaroo Island,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2920</v>
      </c>
      <c r="U4" s="116">
        <v>2919</v>
      </c>
      <c r="V4" s="116">
        <v>3090</v>
      </c>
      <c r="W4" s="116">
        <v>3111</v>
      </c>
      <c r="X4" s="116">
        <v>3021</v>
      </c>
      <c r="Y4" s="116">
        <v>3671</v>
      </c>
      <c r="Z4" s="115"/>
      <c r="AA4" s="115" t="str">
        <f>TEXT(Y4,"###,###")</f>
        <v>3,671</v>
      </c>
      <c r="AB4" s="115"/>
      <c r="AC4" s="115">
        <f t="shared" ref="AC4:AC9" si="0">Y4/X4-1</f>
        <v>0.21516054286660036</v>
      </c>
      <c r="AD4" s="115"/>
      <c r="AE4" s="115">
        <f>Y4/T4-1</f>
        <v>0.25719178082191774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1524</v>
      </c>
      <c r="U5" s="116">
        <v>1465</v>
      </c>
      <c r="V5" s="116">
        <v>1590</v>
      </c>
      <c r="W5" s="116">
        <v>1562</v>
      </c>
      <c r="X5" s="116">
        <v>1537</v>
      </c>
      <c r="Y5" s="116">
        <v>1862</v>
      </c>
      <c r="Z5" s="115"/>
      <c r="AA5" s="115" t="str">
        <f>TEXT(Y5,"###,###")</f>
        <v>1,862</v>
      </c>
      <c r="AB5" s="115"/>
      <c r="AC5" s="115">
        <f t="shared" si="0"/>
        <v>0.21145087833441778</v>
      </c>
      <c r="AD5" s="115"/>
      <c r="AE5" s="115">
        <f t="shared" ref="AE5:AE9" si="1">Y5/T5-1</f>
        <v>0.22178477690288712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1399</v>
      </c>
      <c r="U6" s="116">
        <v>1460</v>
      </c>
      <c r="V6" s="116">
        <v>1499</v>
      </c>
      <c r="W6" s="116">
        <v>1548</v>
      </c>
      <c r="X6" s="116">
        <v>1482</v>
      </c>
      <c r="Y6" s="116">
        <v>1809</v>
      </c>
      <c r="Z6" s="115"/>
      <c r="AA6" s="115" t="str">
        <f>TEXT(Y6,"###,###")</f>
        <v>1,809</v>
      </c>
      <c r="AB6" s="115"/>
      <c r="AC6" s="115">
        <f t="shared" si="0"/>
        <v>0.22064777327935214</v>
      </c>
      <c r="AD6" s="115"/>
      <c r="AE6" s="115">
        <f t="shared" si="1"/>
        <v>0.29306647605432445</v>
      </c>
      <c r="AF6" s="115"/>
    </row>
    <row r="7" spans="1:32" ht="16.5" customHeight="1" thickBot="1" x14ac:dyDescent="0.3">
      <c r="A7" s="46" t="str">
        <f>"QUICK STATS for "&amp;'Table 10.24'!Y2&amp;"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1834</v>
      </c>
      <c r="U7" s="116">
        <v>1885</v>
      </c>
      <c r="V7" s="116">
        <v>1982</v>
      </c>
      <c r="W7" s="116">
        <v>2063</v>
      </c>
      <c r="X7" s="116">
        <v>1935</v>
      </c>
      <c r="Y7" s="116">
        <v>2277</v>
      </c>
      <c r="Z7" s="115"/>
      <c r="AA7" s="115" t="str">
        <f>TEXT(Y7,"###,###")</f>
        <v>2,277</v>
      </c>
      <c r="AB7" s="115"/>
      <c r="AC7" s="115">
        <f t="shared" si="0"/>
        <v>0.17674418604651154</v>
      </c>
      <c r="AD7" s="115"/>
      <c r="AE7" s="115">
        <f t="shared" si="1"/>
        <v>0.24154852780806979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3,671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10.24'!AA7</f>
        <v>2,277</v>
      </c>
      <c r="P8" s="51"/>
      <c r="S8" s="115" t="s">
        <v>96</v>
      </c>
      <c r="T8" s="115">
        <v>22741.27</v>
      </c>
      <c r="U8" s="115">
        <v>25283</v>
      </c>
      <c r="V8" s="115">
        <v>24600</v>
      </c>
      <c r="W8" s="115">
        <v>25233.14</v>
      </c>
      <c r="X8" s="115">
        <v>26141.040000000001</v>
      </c>
      <c r="Y8" s="115">
        <v>26000</v>
      </c>
      <c r="Z8" s="115"/>
      <c r="AA8" s="115" t="str">
        <f>TEXT(Y8,"$###,###")</f>
        <v>$26,000</v>
      </c>
      <c r="AB8" s="115"/>
      <c r="AC8" s="115">
        <f t="shared" si="0"/>
        <v>-5.3953476984848203E-3</v>
      </c>
      <c r="AD8" s="115"/>
      <c r="AE8" s="115">
        <f t="shared" si="1"/>
        <v>0.14329586694146812</v>
      </c>
      <c r="AF8" s="115"/>
    </row>
    <row r="9" spans="1:32" x14ac:dyDescent="0.25">
      <c r="A9" s="55" t="s">
        <v>17</v>
      </c>
      <c r="B9" s="56"/>
      <c r="C9" s="57"/>
      <c r="D9" s="58">
        <f>'Table 10.24'!AC104</f>
        <v>66.766548624353035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50.680720245937636</v>
      </c>
      <c r="P9" s="59" t="s">
        <v>97</v>
      </c>
      <c r="S9" s="115" t="s">
        <v>9</v>
      </c>
      <c r="T9" s="115">
        <v>61540260</v>
      </c>
      <c r="U9" s="115">
        <v>60902302</v>
      </c>
      <c r="V9" s="115">
        <v>67193404</v>
      </c>
      <c r="W9" s="115">
        <v>71377995</v>
      </c>
      <c r="X9" s="115">
        <v>72646040</v>
      </c>
      <c r="Y9" s="115">
        <v>91460503</v>
      </c>
      <c r="Z9" s="115"/>
      <c r="AA9" s="115" t="str">
        <f>TEXT(Y9/1000000,"$#,###.0")&amp;" mil"</f>
        <v>$91.5 mil</v>
      </c>
      <c r="AB9" s="115"/>
      <c r="AC9" s="115">
        <f t="shared" si="0"/>
        <v>0.25898814305638673</v>
      </c>
      <c r="AD9" s="115"/>
      <c r="AE9" s="115">
        <f t="shared" si="1"/>
        <v>0.4861897398548527</v>
      </c>
      <c r="AF9" s="115"/>
    </row>
    <row r="10" spans="1:32" x14ac:dyDescent="0.25">
      <c r="A10" s="55" t="s">
        <v>20</v>
      </c>
      <c r="B10" s="56"/>
      <c r="C10" s="57"/>
      <c r="D10" s="58">
        <f>'Table 10.24'!AC105</f>
        <v>16.099155543448653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49.319279754062364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82.433025911286791</v>
      </c>
      <c r="P11" s="59" t="s">
        <v>97</v>
      </c>
      <c r="S11" s="115" t="s">
        <v>32</v>
      </c>
      <c r="T11" s="116">
        <v>2303</v>
      </c>
      <c r="U11" s="116">
        <v>2271</v>
      </c>
      <c r="V11" s="116">
        <v>2423</v>
      </c>
      <c r="W11" s="116">
        <v>2421</v>
      </c>
      <c r="X11" s="116">
        <v>2390</v>
      </c>
      <c r="Y11" s="116">
        <v>2895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10.24'!AC108</f>
        <v>20.64832470716426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34.079929732103651</v>
      </c>
      <c r="P12" s="59" t="s">
        <v>97</v>
      </c>
      <c r="S12" s="115" t="s">
        <v>33</v>
      </c>
      <c r="T12" s="116">
        <v>617</v>
      </c>
      <c r="U12" s="116">
        <v>650</v>
      </c>
      <c r="V12" s="116">
        <v>668</v>
      </c>
      <c r="W12" s="116">
        <v>690</v>
      </c>
      <c r="X12" s="116">
        <v>628</v>
      </c>
      <c r="Y12" s="116">
        <v>776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10.24'!AC109</f>
        <v>21.356578588940341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10.24'!AA118</f>
        <v>44.4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10.24'!AC110</f>
        <v>15.745028602560609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20.245937637241983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10.24'!AC111</f>
        <v>25.115772269136478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79.75406236275802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628</v>
      </c>
      <c r="Z15" s="115"/>
      <c r="AA15" s="117">
        <f t="shared" ref="AA15:AA34" si="2">IF(Y15="np",0,Y15/$Y$34)</f>
        <v>0.17107055298283846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13</v>
      </c>
      <c r="Z16" s="115"/>
      <c r="AA16" s="117">
        <f t="shared" si="2"/>
        <v>3.541269408880414E-3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105</v>
      </c>
      <c r="Z17" s="115"/>
      <c r="AA17" s="117">
        <f t="shared" si="2"/>
        <v>2.8602560610187958E-2</v>
      </c>
      <c r="AB17" s="115"/>
      <c r="AC17" s="115"/>
      <c r="AD17" s="115"/>
      <c r="AE17" s="115"/>
      <c r="AF17" s="115"/>
    </row>
    <row r="18" spans="1:32" x14ac:dyDescent="0.25">
      <c r="A18" s="85" t="str">
        <f>'Table 10.24'!$S$1&amp;" ("&amp;'Table 10.24'!$T$2&amp;" to "&amp;'Table 10.24'!$Y$2&amp;")"</f>
        <v>Kangaroo Island (2011-12 to 2016-17)</v>
      </c>
      <c r="B18" s="85"/>
      <c r="C18" s="85"/>
      <c r="D18" s="85"/>
      <c r="E18" s="85"/>
      <c r="F18" s="85"/>
      <c r="G18" s="85" t="str">
        <f>'Table 10.24'!$S$1&amp;" ("&amp;'Table 10.24'!$T$2&amp;" to "&amp;'Table 10.24'!$Y$2&amp;")"</f>
        <v>Kangaroo Island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14</v>
      </c>
      <c r="Z18" s="115"/>
      <c r="AA18" s="117">
        <f t="shared" si="2"/>
        <v>3.8136747480250611E-3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175</v>
      </c>
      <c r="Z19" s="115"/>
      <c r="AA19" s="117">
        <f t="shared" si="2"/>
        <v>4.767093435031327E-2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103</v>
      </c>
      <c r="Z20" s="115"/>
      <c r="AA20" s="117">
        <f t="shared" si="2"/>
        <v>2.8057749931898666E-2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291</v>
      </c>
      <c r="Z21" s="115"/>
      <c r="AA21" s="117">
        <f t="shared" si="2"/>
        <v>7.926995369109234E-2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368</v>
      </c>
      <c r="Z22" s="115"/>
      <c r="AA22" s="117">
        <f t="shared" si="2"/>
        <v>0.10024516480523019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184</v>
      </c>
      <c r="Z23" s="115"/>
      <c r="AA23" s="117">
        <f t="shared" si="2"/>
        <v>5.0122582402615093E-2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13</v>
      </c>
      <c r="Z24" s="115"/>
      <c r="AA24" s="117">
        <f t="shared" si="2"/>
        <v>3.541269408880414E-3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39</v>
      </c>
      <c r="Z25" s="115"/>
      <c r="AA25" s="117">
        <f t="shared" si="2"/>
        <v>1.0623808226641242E-2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45</v>
      </c>
      <c r="Z26" s="115"/>
      <c r="AA26" s="117">
        <f t="shared" si="2"/>
        <v>1.2258240261509125E-2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118</v>
      </c>
      <c r="Z27" s="115"/>
      <c r="AA27" s="117">
        <f t="shared" si="2"/>
        <v>3.2143830019068377E-2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159</v>
      </c>
      <c r="Z28" s="115"/>
      <c r="AA28" s="117">
        <f t="shared" si="2"/>
        <v>4.3312448923998909E-2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218</v>
      </c>
      <c r="Z29" s="115"/>
      <c r="AA29" s="117">
        <f t="shared" si="2"/>
        <v>5.9384363933533101E-2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233</v>
      </c>
      <c r="Z30" s="115"/>
      <c r="AA30" s="117">
        <f t="shared" si="2"/>
        <v>6.3470444020702801E-2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10.24'!Y2&amp;")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206</v>
      </c>
      <c r="Z31" s="115"/>
      <c r="AA31" s="117">
        <f t="shared" si="2"/>
        <v>5.6115499863797332E-2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41</v>
      </c>
      <c r="Z32" s="115"/>
      <c r="AA32" s="117">
        <f t="shared" si="2"/>
        <v>1.1168618904930537E-2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57</v>
      </c>
      <c r="Z33" s="115"/>
      <c r="AA33" s="117">
        <f t="shared" si="2"/>
        <v>1.5527104331244893E-2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3671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1483</v>
      </c>
      <c r="U37" s="115">
        <v>1557</v>
      </c>
      <c r="V37" s="115">
        <v>1635</v>
      </c>
      <c r="W37" s="115">
        <v>1709</v>
      </c>
      <c r="X37" s="115">
        <v>1568</v>
      </c>
      <c r="Y37" s="115">
        <v>1816</v>
      </c>
      <c r="Z37" s="115"/>
      <c r="AA37" s="115" t="str">
        <f>TEXT(Y37,"###,###")</f>
        <v>1,816</v>
      </c>
      <c r="AB37" s="115"/>
      <c r="AC37" s="115">
        <f>Y37/X37-1</f>
        <v>0.15816326530612246</v>
      </c>
      <c r="AD37" s="115"/>
      <c r="AE37" s="115">
        <f>Y37/T37-1</f>
        <v>0.22454484153742404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356</v>
      </c>
      <c r="U38" s="115">
        <v>328</v>
      </c>
      <c r="V38" s="115">
        <v>348</v>
      </c>
      <c r="W38" s="115">
        <v>357</v>
      </c>
      <c r="X38" s="115">
        <v>369</v>
      </c>
      <c r="Y38" s="115">
        <v>461</v>
      </c>
      <c r="Z38" s="115"/>
      <c r="AA38" s="115" t="str">
        <f>TEXT(Y38,"###,###")</f>
        <v>461</v>
      </c>
      <c r="AB38" s="115"/>
      <c r="AC38" s="115">
        <f>Y38/X38-1</f>
        <v>0.24932249322493227</v>
      </c>
      <c r="AD38" s="115"/>
      <c r="AE38" s="115">
        <f>Y38/T38-1</f>
        <v>0.29494382022471921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1839</v>
      </c>
      <c r="U40" s="115">
        <v>1885</v>
      </c>
      <c r="V40" s="115">
        <v>1983</v>
      </c>
      <c r="W40" s="115">
        <v>2066</v>
      </c>
      <c r="X40" s="115">
        <v>1937</v>
      </c>
      <c r="Y40" s="115">
        <v>2277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79.75406236275802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20.245937637241983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47</v>
      </c>
      <c r="Y45" s="116">
        <v>39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94</v>
      </c>
      <c r="Y46" s="116">
        <v>119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126</v>
      </c>
      <c r="Y47" s="116">
        <v>152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161</v>
      </c>
      <c r="Y48" s="116">
        <v>178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10.24'!S1&amp;" ("&amp;'Table 10.24'!Y2&amp;") *"</f>
        <v>Number of jobs by age and sex of job holders in Kangaroo Island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164</v>
      </c>
      <c r="Y49" s="116">
        <v>178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120</v>
      </c>
      <c r="Y50" s="116">
        <v>198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138</v>
      </c>
      <c r="Y51" s="116">
        <v>151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124</v>
      </c>
      <c r="Y52" s="116">
        <v>146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137</v>
      </c>
      <c r="Y53" s="116">
        <v>167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172</v>
      </c>
      <c r="Y54" s="116">
        <v>191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137</v>
      </c>
      <c r="Y55" s="116">
        <v>173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64</v>
      </c>
      <c r="Y56" s="116">
        <v>86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29</v>
      </c>
      <c r="Y57" s="116">
        <v>49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16</v>
      </c>
      <c r="Y58" s="116">
        <v>28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0</v>
      </c>
      <c r="Y59" s="116">
        <v>4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4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1537</v>
      </c>
      <c r="Y61" s="116">
        <v>1862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6</v>
      </c>
      <c r="Y63" s="116">
        <v>5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10.24'!S1&amp;" ("&amp;'Table 10.24'!Y2&amp;") *"</f>
        <v>Number of employed persons per occupation of main job by sex in Kangaroo Island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26</v>
      </c>
      <c r="Y64" s="116">
        <v>31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95</v>
      </c>
      <c r="Y65" s="116">
        <v>105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115</v>
      </c>
      <c r="Y66" s="116">
        <v>132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137</v>
      </c>
      <c r="Y67" s="116">
        <v>199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145</v>
      </c>
      <c r="Y68" s="116">
        <v>168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115</v>
      </c>
      <c r="Y69" s="116">
        <v>123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120</v>
      </c>
      <c r="Y70" s="116">
        <v>166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175</v>
      </c>
      <c r="Y71" s="116">
        <v>192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159</v>
      </c>
      <c r="Y72" s="116">
        <v>199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169</v>
      </c>
      <c r="Y73" s="116">
        <v>192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103</v>
      </c>
      <c r="Y74" s="116">
        <v>165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65</v>
      </c>
      <c r="Y75" s="116">
        <v>81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27</v>
      </c>
      <c r="Y76" s="116">
        <v>31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6</v>
      </c>
      <c r="Y77" s="116">
        <v>11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3</v>
      </c>
      <c r="Y78" s="116">
        <v>7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0</v>
      </c>
      <c r="Y79" s="116">
        <v>6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1484</v>
      </c>
      <c r="Y80" s="116">
        <v>1809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10.24'!S1</f>
        <v>Kangaroo Island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89</v>
      </c>
      <c r="Y83" s="116">
        <v>103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72</v>
      </c>
      <c r="Y84" s="116">
        <v>83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10.24'!AA4</f>
        <v>3,671</v>
      </c>
      <c r="D85" s="99">
        <f>'Table 10.24'!AC4</f>
        <v>0.21516054286660036</v>
      </c>
      <c r="E85" s="100">
        <f>'Table 10.24'!AC4</f>
        <v>0.21516054286660036</v>
      </c>
      <c r="F85" s="99">
        <f>'Table 10.24'!AE4</f>
        <v>0.25719178082191774</v>
      </c>
      <c r="G85" s="100">
        <f>'Table 10.24'!AE4</f>
        <v>0.25719178082191774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139</v>
      </c>
      <c r="Y85" s="116">
        <v>157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10.24'!AA5</f>
        <v>1,862</v>
      </c>
      <c r="D86" s="99">
        <f>'Table 10.24'!AC5</f>
        <v>0.21145087833441778</v>
      </c>
      <c r="E86" s="100">
        <f>'Table 10.24'!AC5</f>
        <v>0.21145087833441778</v>
      </c>
      <c r="F86" s="99">
        <f>'Table 10.24'!AE5</f>
        <v>0.22178477690288712</v>
      </c>
      <c r="G86" s="100">
        <f>'Table 10.24'!AE5</f>
        <v>0.22178477690288712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71</v>
      </c>
      <c r="Y86" s="116">
        <v>76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10.24'!AA6</f>
        <v>1,809</v>
      </c>
      <c r="D87" s="99">
        <f>'Table 10.24'!AC6</f>
        <v>0.22064777327935214</v>
      </c>
      <c r="E87" s="100">
        <f>'Table 10.24'!AC6</f>
        <v>0.22064777327935214</v>
      </c>
      <c r="F87" s="99">
        <f>'Table 10.24'!AE6</f>
        <v>0.29306647605432445</v>
      </c>
      <c r="G87" s="100">
        <f>'Table 10.24'!AE6</f>
        <v>0.29306647605432445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24</v>
      </c>
      <c r="Y87" s="116">
        <v>29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10.24'!AA7</f>
        <v>2,277</v>
      </c>
      <c r="D88" s="99">
        <f>'Table 10.24'!AC7</f>
        <v>0.17674418604651154</v>
      </c>
      <c r="E88" s="100">
        <f>'Table 10.24'!AC7</f>
        <v>0.17674418604651154</v>
      </c>
      <c r="F88" s="99">
        <f>'Table 10.24'!AE7</f>
        <v>0.24154852780806979</v>
      </c>
      <c r="G88" s="100">
        <f>'Table 10.24'!AE7</f>
        <v>0.24154852780806979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36</v>
      </c>
      <c r="Y88" s="116">
        <v>38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10.24'!AA37</f>
        <v>1,816</v>
      </c>
      <c r="D89" s="99">
        <f>'Table 10.24'!AC37</f>
        <v>0.15816326530612246</v>
      </c>
      <c r="E89" s="100">
        <f>'Table 10.24'!AC37</f>
        <v>0.15816326530612246</v>
      </c>
      <c r="F89" s="99">
        <f>'Table 10.24'!AE37</f>
        <v>0.22454484153742404</v>
      </c>
      <c r="G89" s="100">
        <f>'Table 10.24'!AE37</f>
        <v>0.22454484153742404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65</v>
      </c>
      <c r="Y89" s="116">
        <v>79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10.24'!AA38</f>
        <v>461</v>
      </c>
      <c r="D90" s="99">
        <f>'Table 10.24'!AC38</f>
        <v>0.24932249322493227</v>
      </c>
      <c r="E90" s="100">
        <f>'Table 10.24'!AC38</f>
        <v>0.24932249322493227</v>
      </c>
      <c r="F90" s="99">
        <f>'Table 10.24'!AE38</f>
        <v>0.29494382022471921</v>
      </c>
      <c r="G90" s="100">
        <f>'Table 10.24'!AE38</f>
        <v>0.29494382022471921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159</v>
      </c>
      <c r="Y90" s="116">
        <v>201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10.24'!AA114</f>
        <v>200</v>
      </c>
      <c r="D91" s="99">
        <f>'Table 10.24'!AC114</f>
        <v>0.19760479041916157</v>
      </c>
      <c r="E91" s="100">
        <f>'Table 10.24'!AC114</f>
        <v>0.19760479041916157</v>
      </c>
      <c r="F91" s="99">
        <f>'Table 10.24'!AE114</f>
        <v>0.29032258064516125</v>
      </c>
      <c r="G91" s="100">
        <f>'Table 10.24'!AE114</f>
        <v>0.29032258064516125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976</v>
      </c>
      <c r="Y91" s="116">
        <v>1154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10.24'!AA115</f>
        <v>261</v>
      </c>
      <c r="D92" s="99">
        <f>'Table 10.24'!AC115</f>
        <v>0.29850746268656714</v>
      </c>
      <c r="E92" s="100">
        <f>'Table 10.24'!AC115</f>
        <v>0.29850746268656714</v>
      </c>
      <c r="F92" s="99">
        <f>'Table 10.24'!AE115</f>
        <v>0.29207920792079212</v>
      </c>
      <c r="G92" s="100">
        <f>'Table 10.24'!AE115</f>
        <v>0.29207920792079212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10.24'!AA8</f>
        <v>$26,000</v>
      </c>
      <c r="D93" s="99">
        <f>'Table 10.24'!AC8</f>
        <v>-5.3953476984848203E-3</v>
      </c>
      <c r="E93" s="100">
        <f>'Table 10.24'!AC8</f>
        <v>-5.3953476984848203E-3</v>
      </c>
      <c r="F93" s="99">
        <f>'Table 10.24'!AE8</f>
        <v>0.14329586694146812</v>
      </c>
      <c r="G93" s="100">
        <f>'Table 10.24'!AE8</f>
        <v>0.14329586694146812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43</v>
      </c>
      <c r="Y93" s="116">
        <v>53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10.24'!AA9</f>
        <v>$91.5 mil</v>
      </c>
      <c r="D94" s="99">
        <f>'Table 10.24'!AC9</f>
        <v>0.25898814305638673</v>
      </c>
      <c r="E94" s="100">
        <f>'Table 10.24'!AC9</f>
        <v>0.25898814305638673</v>
      </c>
      <c r="F94" s="99">
        <f>'Table 10.24'!AE9</f>
        <v>0.4861897398548527</v>
      </c>
      <c r="G94" s="100">
        <f>'Table 10.24'!AE9</f>
        <v>0.4861897398548527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137</v>
      </c>
      <c r="Y94" s="116">
        <v>165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31</v>
      </c>
      <c r="Y95" s="116">
        <v>43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166</v>
      </c>
      <c r="Y96" s="116">
        <v>191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123</v>
      </c>
      <c r="Y97" s="116">
        <v>144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96</v>
      </c>
      <c r="Y98" s="116">
        <v>104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2</v>
      </c>
      <c r="Y99" s="116">
        <v>6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107</v>
      </c>
      <c r="Y100" s="116">
        <v>138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958</v>
      </c>
      <c r="Y101" s="116">
        <v>1123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1887</v>
      </c>
      <c r="Y104" s="115">
        <v>2451</v>
      </c>
      <c r="Z104" s="115"/>
      <c r="AA104" s="115" t="str">
        <f>TEXT(Y104,"###,###")</f>
        <v>2,451</v>
      </c>
      <c r="AB104" s="115"/>
      <c r="AC104" s="115">
        <f>Y104/($Y$4)*100</f>
        <v>66.766548624353035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523</v>
      </c>
      <c r="Y105" s="115">
        <v>591</v>
      </c>
      <c r="Z105" s="115"/>
      <c r="AA105" s="115" t="str">
        <f>TEXT(Y105,"###,###")</f>
        <v>591</v>
      </c>
      <c r="AB105" s="115"/>
      <c r="AC105" s="115">
        <f>Y105/($Y$4)*100</f>
        <v>16.099155543448653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2410</v>
      </c>
      <c r="Y106" s="115">
        <v>3042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517</v>
      </c>
      <c r="Y108" s="115">
        <v>758</v>
      </c>
      <c r="Z108" s="115"/>
      <c r="AA108" s="115" t="str">
        <f>TEXT(Y108,"###,###")</f>
        <v>758</v>
      </c>
      <c r="AB108" s="115"/>
      <c r="AC108" s="115">
        <f>Y108/($Y$4)*100</f>
        <v>20.64832470716426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602</v>
      </c>
      <c r="Y109" s="115">
        <v>784</v>
      </c>
      <c r="Z109" s="115"/>
      <c r="AA109" s="115" t="str">
        <f>TEXT(Y109,"###,###")</f>
        <v>784</v>
      </c>
      <c r="AB109" s="115"/>
      <c r="AC109" s="115">
        <f t="shared" ref="AC109:AC111" si="3">Y109/($Y$4)*100</f>
        <v>21.356578588940341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498</v>
      </c>
      <c r="Y110" s="115">
        <v>578</v>
      </c>
      <c r="Z110" s="115"/>
      <c r="AA110" s="115" t="str">
        <f>TEXT(Y110,"###,###")</f>
        <v>578</v>
      </c>
      <c r="AB110" s="115"/>
      <c r="AC110" s="115">
        <f t="shared" si="3"/>
        <v>15.745028602560609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792</v>
      </c>
      <c r="Y111" s="115">
        <v>922</v>
      </c>
      <c r="Z111" s="115"/>
      <c r="AA111" s="115" t="str">
        <f>TEXT(Y111,"###,###")</f>
        <v>922</v>
      </c>
      <c r="AB111" s="115"/>
      <c r="AC111" s="115">
        <f t="shared" si="3"/>
        <v>25.115772269136478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3016</v>
      </c>
      <c r="Y112" s="115">
        <v>3671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155</v>
      </c>
      <c r="U114" s="115">
        <v>131</v>
      </c>
      <c r="V114" s="115">
        <v>145</v>
      </c>
      <c r="W114" s="115">
        <v>148</v>
      </c>
      <c r="X114" s="115">
        <v>167</v>
      </c>
      <c r="Y114" s="115">
        <v>200</v>
      </c>
      <c r="Z114" s="115"/>
      <c r="AA114" s="115" t="str">
        <f>TEXT(Y114,"###,###")</f>
        <v>200</v>
      </c>
      <c r="AB114" s="115"/>
      <c r="AC114" s="115">
        <f>Y114/X114-1</f>
        <v>0.19760479041916157</v>
      </c>
      <c r="AD114" s="115"/>
      <c r="AE114" s="115">
        <f>Y114/T114-1</f>
        <v>0.29032258064516125</v>
      </c>
      <c r="AF114" s="115"/>
    </row>
    <row r="115" spans="19:32" x14ac:dyDescent="0.25">
      <c r="S115" s="115" t="s">
        <v>104</v>
      </c>
      <c r="T115" s="115">
        <v>202</v>
      </c>
      <c r="U115" s="115">
        <v>197</v>
      </c>
      <c r="V115" s="115">
        <v>200</v>
      </c>
      <c r="W115" s="115">
        <v>202</v>
      </c>
      <c r="X115" s="115">
        <v>201</v>
      </c>
      <c r="Y115" s="115">
        <v>261</v>
      </c>
      <c r="Z115" s="115"/>
      <c r="AA115" s="115" t="str">
        <f>TEXT(Y115,"###,###")</f>
        <v>261</v>
      </c>
      <c r="AB115" s="115"/>
      <c r="AC115" s="115">
        <f>Y115/X115-1</f>
        <v>0.29850746268656714</v>
      </c>
      <c r="AD115" s="115"/>
      <c r="AE115" s="115">
        <f>Y115/T115-1</f>
        <v>0.29207920792079212</v>
      </c>
      <c r="AF115" s="115"/>
    </row>
    <row r="116" spans="19:32" x14ac:dyDescent="0.25">
      <c r="S116" s="115" t="s">
        <v>56</v>
      </c>
      <c r="T116" s="115">
        <v>357</v>
      </c>
      <c r="U116" s="115">
        <v>328</v>
      </c>
      <c r="V116" s="115">
        <v>345</v>
      </c>
      <c r="W116" s="115">
        <v>350</v>
      </c>
      <c r="X116" s="115">
        <v>368</v>
      </c>
      <c r="Y116" s="115">
        <v>461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42.75</v>
      </c>
      <c r="V118" s="115">
        <v>46.75</v>
      </c>
      <c r="W118" s="115">
        <v>41.92</v>
      </c>
      <c r="X118" s="115">
        <v>42.89</v>
      </c>
      <c r="Y118" s="115">
        <v>44.43</v>
      </c>
      <c r="Z118" s="115"/>
      <c r="AA118" s="115" t="str">
        <f>TEXT(Y118,"##.0")</f>
        <v>44.4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1233</v>
      </c>
      <c r="V120" s="115">
        <v>1312</v>
      </c>
      <c r="W120" s="115">
        <v>1373</v>
      </c>
      <c r="X120" s="115">
        <v>1304</v>
      </c>
      <c r="Y120" s="115">
        <v>1501</v>
      </c>
      <c r="Z120" s="115"/>
      <c r="AA120" s="115" t="str">
        <f>TEXT(Y120,"###,###")</f>
        <v>1,501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323</v>
      </c>
      <c r="V121" s="115">
        <v>331</v>
      </c>
      <c r="W121" s="115">
        <v>377</v>
      </c>
      <c r="X121" s="115">
        <v>338</v>
      </c>
      <c r="Y121" s="115">
        <v>400</v>
      </c>
      <c r="Z121" s="115"/>
      <c r="AA121" s="115" t="str">
        <f t="shared" ref="AA121:AA128" si="4">TEXT(Y121,"###,###")</f>
        <v>400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331</v>
      </c>
      <c r="V122" s="115">
        <v>339</v>
      </c>
      <c r="W122" s="115">
        <v>310</v>
      </c>
      <c r="X122" s="115">
        <v>292</v>
      </c>
      <c r="Y122" s="115">
        <v>376</v>
      </c>
      <c r="Z122" s="115"/>
      <c r="AA122" s="115" t="str">
        <f t="shared" si="4"/>
        <v>376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1564</v>
      </c>
      <c r="V124" s="115">
        <v>1651</v>
      </c>
      <c r="W124" s="115">
        <v>1683</v>
      </c>
      <c r="X124" s="115">
        <v>1596</v>
      </c>
      <c r="Y124" s="115">
        <v>1877</v>
      </c>
      <c r="Z124" s="115"/>
      <c r="AA124" s="115" t="str">
        <f t="shared" si="4"/>
        <v>1,877</v>
      </c>
      <c r="AB124" s="115"/>
      <c r="AC124" s="115">
        <f>Y124/$Y$7*100</f>
        <v>82.433025911286791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654</v>
      </c>
      <c r="V125" s="115">
        <v>670</v>
      </c>
      <c r="W125" s="115">
        <v>687</v>
      </c>
      <c r="X125" s="115">
        <v>630</v>
      </c>
      <c r="Y125" s="115">
        <v>776</v>
      </c>
      <c r="Z125" s="115"/>
      <c r="AA125" s="115" t="str">
        <f t="shared" si="4"/>
        <v>776</v>
      </c>
      <c r="AB125" s="115"/>
      <c r="AC125" s="115">
        <f>Y125/$Y$7*100</f>
        <v>34.079929732103651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966</v>
      </c>
      <c r="V127" s="115">
        <v>1018</v>
      </c>
      <c r="W127" s="115">
        <v>1046</v>
      </c>
      <c r="X127" s="115">
        <v>976</v>
      </c>
      <c r="Y127" s="115">
        <v>1154</v>
      </c>
      <c r="Z127" s="115"/>
      <c r="AA127" s="115" t="str">
        <f t="shared" si="4"/>
        <v>1,154</v>
      </c>
      <c r="AB127" s="115"/>
      <c r="AC127" s="115">
        <f>Y127/$Y$7*100</f>
        <v>50.680720245937636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916</v>
      </c>
      <c r="V128" s="115">
        <v>964</v>
      </c>
      <c r="W128" s="115">
        <v>1014</v>
      </c>
      <c r="X128" s="115">
        <v>957</v>
      </c>
      <c r="Y128" s="115">
        <v>1123</v>
      </c>
      <c r="Z128" s="115"/>
      <c r="AA128" s="115" t="str">
        <f t="shared" si="4"/>
        <v>1,123</v>
      </c>
      <c r="AB128" s="115"/>
      <c r="AC128" s="115">
        <f>Y128/$Y$7*100</f>
        <v>49.319279754062364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F6AB5743-5236-423B-A9EE-871A7397D7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4F291660-51F9-43A6-A009-10A904B8BC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8AC5B52D-2BC8-47D6-9662-887841EEFC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A53A4729-6B9A-466C-9044-3E15F0ACB2D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Karoonda East Murray</v>
      </c>
      <c r="T1" s="115"/>
      <c r="U1" s="115"/>
      <c r="V1" s="115"/>
      <c r="W1" s="115"/>
      <c r="X1" s="115"/>
      <c r="Y1" s="115" t="str">
        <f>Y3</f>
        <v>10.25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137</v>
      </c>
      <c r="V3" s="115"/>
      <c r="W3" s="115"/>
      <c r="X3" s="115"/>
      <c r="Y3" s="115" t="s">
        <v>229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10.25'!$Y$3&amp;" "&amp;'Table 10.25'!$U$3&amp;", "&amp;'State data for spotlight'!$C$3&amp;", "&amp;'Table 10.25'!$Y$2</f>
        <v>Table 10.25 Karoonda East Murray,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888</v>
      </c>
      <c r="U4" s="116">
        <v>846</v>
      </c>
      <c r="V4" s="116">
        <v>830</v>
      </c>
      <c r="W4" s="116">
        <v>868</v>
      </c>
      <c r="X4" s="116">
        <v>594</v>
      </c>
      <c r="Y4" s="116">
        <v>692</v>
      </c>
      <c r="Z4" s="115"/>
      <c r="AA4" s="115" t="str">
        <f>TEXT(Y4,"###,###")</f>
        <v>692</v>
      </c>
      <c r="AB4" s="115"/>
      <c r="AC4" s="115">
        <f t="shared" ref="AC4:AC9" si="0">Y4/X4-1</f>
        <v>0.16498316498316501</v>
      </c>
      <c r="AD4" s="115"/>
      <c r="AE4" s="115">
        <f>Y4/T4-1</f>
        <v>-0.22072072072072069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498</v>
      </c>
      <c r="U5" s="116">
        <v>467</v>
      </c>
      <c r="V5" s="116">
        <v>447</v>
      </c>
      <c r="W5" s="116">
        <v>489</v>
      </c>
      <c r="X5" s="116">
        <v>315</v>
      </c>
      <c r="Y5" s="116">
        <v>352</v>
      </c>
      <c r="Z5" s="115"/>
      <c r="AA5" s="115" t="str">
        <f>TEXT(Y5,"###,###")</f>
        <v>352</v>
      </c>
      <c r="AB5" s="115"/>
      <c r="AC5" s="115">
        <f t="shared" si="0"/>
        <v>0.11746031746031749</v>
      </c>
      <c r="AD5" s="115"/>
      <c r="AE5" s="115">
        <f t="shared" ref="AE5:AE9" si="1">Y5/T5-1</f>
        <v>-0.29317269076305219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394</v>
      </c>
      <c r="U6" s="116">
        <v>376</v>
      </c>
      <c r="V6" s="116">
        <v>382</v>
      </c>
      <c r="W6" s="116">
        <v>375</v>
      </c>
      <c r="X6" s="116">
        <v>282</v>
      </c>
      <c r="Y6" s="116">
        <v>340</v>
      </c>
      <c r="Z6" s="115"/>
      <c r="AA6" s="115" t="str">
        <f>TEXT(Y6,"###,###")</f>
        <v>340</v>
      </c>
      <c r="AB6" s="115"/>
      <c r="AC6" s="115">
        <f t="shared" si="0"/>
        <v>0.20567375886524819</v>
      </c>
      <c r="AD6" s="115"/>
      <c r="AE6" s="115">
        <f t="shared" si="1"/>
        <v>-0.13705583756345174</v>
      </c>
      <c r="AF6" s="115"/>
    </row>
    <row r="7" spans="1:32" ht="16.5" customHeight="1" thickBot="1" x14ac:dyDescent="0.3">
      <c r="A7" s="46" t="str">
        <f>"QUICK STATS for "&amp;'Table 10.25'!Y2&amp;"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591</v>
      </c>
      <c r="U7" s="116">
        <v>571</v>
      </c>
      <c r="V7" s="116">
        <v>563</v>
      </c>
      <c r="W7" s="116">
        <v>567</v>
      </c>
      <c r="X7" s="116">
        <v>406</v>
      </c>
      <c r="Y7" s="116">
        <v>449</v>
      </c>
      <c r="Z7" s="115"/>
      <c r="AA7" s="115" t="str">
        <f>TEXT(Y7,"###,###")</f>
        <v>449</v>
      </c>
      <c r="AB7" s="115"/>
      <c r="AC7" s="115">
        <f t="shared" si="0"/>
        <v>0.10591133004926112</v>
      </c>
      <c r="AD7" s="115"/>
      <c r="AE7" s="115">
        <f t="shared" si="1"/>
        <v>-0.24027072758037227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692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10.25'!AA7</f>
        <v>449</v>
      </c>
      <c r="P8" s="51"/>
      <c r="S8" s="115" t="s">
        <v>96</v>
      </c>
      <c r="T8" s="115">
        <v>20901.419999999998</v>
      </c>
      <c r="U8" s="115">
        <v>22453</v>
      </c>
      <c r="V8" s="115">
        <v>23893</v>
      </c>
      <c r="W8" s="115">
        <v>22630</v>
      </c>
      <c r="X8" s="115">
        <v>21918.74</v>
      </c>
      <c r="Y8" s="115">
        <v>20908.810000000001</v>
      </c>
      <c r="Z8" s="115"/>
      <c r="AA8" s="115" t="str">
        <f>TEXT(Y8,"$###,###")</f>
        <v>$20,909</v>
      </c>
      <c r="AB8" s="115"/>
      <c r="AC8" s="115">
        <f t="shared" si="0"/>
        <v>-4.6076097439907593E-2</v>
      </c>
      <c r="AD8" s="115"/>
      <c r="AE8" s="115">
        <f t="shared" si="1"/>
        <v>3.5356449466128481E-4</v>
      </c>
      <c r="AF8" s="115"/>
    </row>
    <row r="9" spans="1:32" x14ac:dyDescent="0.25">
      <c r="A9" s="55" t="s">
        <v>17</v>
      </c>
      <c r="B9" s="56"/>
      <c r="C9" s="57"/>
      <c r="D9" s="58">
        <f>'Table 10.25'!AC104</f>
        <v>53.323699421965323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54.565701559020042</v>
      </c>
      <c r="P9" s="59" t="s">
        <v>97</v>
      </c>
      <c r="S9" s="115" t="s">
        <v>9</v>
      </c>
      <c r="T9" s="115">
        <v>19149250</v>
      </c>
      <c r="U9" s="115">
        <v>17238478</v>
      </c>
      <c r="V9" s="115">
        <v>15943992</v>
      </c>
      <c r="W9" s="115">
        <v>20842707</v>
      </c>
      <c r="X9" s="115">
        <v>11713069</v>
      </c>
      <c r="Y9" s="115">
        <v>18801148</v>
      </c>
      <c r="Z9" s="115"/>
      <c r="AA9" s="115" t="str">
        <f>TEXT(Y9/1000000,"$#,###.0")&amp;" mil"</f>
        <v>$18.8 mil</v>
      </c>
      <c r="AB9" s="115"/>
      <c r="AC9" s="115">
        <f t="shared" si="0"/>
        <v>0.60514276830436153</v>
      </c>
      <c r="AD9" s="115"/>
      <c r="AE9" s="115">
        <f t="shared" si="1"/>
        <v>-1.8178362076843757E-2</v>
      </c>
      <c r="AF9" s="115"/>
    </row>
    <row r="10" spans="1:32" x14ac:dyDescent="0.25">
      <c r="A10" s="55" t="s">
        <v>20</v>
      </c>
      <c r="B10" s="56"/>
      <c r="C10" s="57"/>
      <c r="D10" s="58">
        <f>'Table 10.25'!AC105</f>
        <v>15.462427745664739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45.434298440979951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65.033407572383069</v>
      </c>
      <c r="P11" s="59" t="s">
        <v>97</v>
      </c>
      <c r="S11" s="115" t="s">
        <v>32</v>
      </c>
      <c r="T11" s="116">
        <v>536</v>
      </c>
      <c r="U11" s="116">
        <v>496</v>
      </c>
      <c r="V11" s="116">
        <v>491</v>
      </c>
      <c r="W11" s="116">
        <v>536</v>
      </c>
      <c r="X11" s="116">
        <v>388</v>
      </c>
      <c r="Y11" s="116">
        <v>462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10.25'!AC108</f>
        <v>22.687861271676301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51.224944320712694</v>
      </c>
      <c r="P12" s="59" t="s">
        <v>97</v>
      </c>
      <c r="S12" s="115" t="s">
        <v>33</v>
      </c>
      <c r="T12" s="116">
        <v>354</v>
      </c>
      <c r="U12" s="116">
        <v>350</v>
      </c>
      <c r="V12" s="116">
        <v>338</v>
      </c>
      <c r="W12" s="116">
        <v>326</v>
      </c>
      <c r="X12" s="116">
        <v>207</v>
      </c>
      <c r="Y12" s="116">
        <v>230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10.25'!AC109</f>
        <v>16.329479768786126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10.25'!AA118</f>
        <v>46.6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10.25'!AC110</f>
        <v>7.5144508670520231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15.367483296213807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10.25'!AC111</f>
        <v>22.254335260115607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84.63251670378618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182</v>
      </c>
      <c r="Z15" s="115"/>
      <c r="AA15" s="117">
        <f t="shared" ref="AA15:AA34" si="2">IF(Y15="np",0,Y15/$Y$34)</f>
        <v>0.26300578034682082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0</v>
      </c>
      <c r="Z16" s="115"/>
      <c r="AA16" s="117">
        <f t="shared" si="2"/>
        <v>0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7</v>
      </c>
      <c r="Z17" s="115"/>
      <c r="AA17" s="117">
        <f t="shared" si="2"/>
        <v>1.0115606936416185E-2</v>
      </c>
      <c r="AB17" s="115"/>
      <c r="AC17" s="115"/>
      <c r="AD17" s="115"/>
      <c r="AE17" s="115"/>
      <c r="AF17" s="115"/>
    </row>
    <row r="18" spans="1:32" x14ac:dyDescent="0.25">
      <c r="A18" s="85" t="str">
        <f>'Table 10.25'!$S$1&amp;" ("&amp;'Table 10.25'!$T$2&amp;" to "&amp;'Table 10.25'!$Y$2&amp;")"</f>
        <v>Karoonda East Murray (2011-12 to 2016-17)</v>
      </c>
      <c r="B18" s="85"/>
      <c r="C18" s="85"/>
      <c r="D18" s="85"/>
      <c r="E18" s="85"/>
      <c r="F18" s="85"/>
      <c r="G18" s="85" t="str">
        <f>'Table 10.25'!$S$1&amp;" ("&amp;'Table 10.25'!$T$2&amp;" to "&amp;'Table 10.25'!$Y$2&amp;")"</f>
        <v>Karoonda East Murray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0</v>
      </c>
      <c r="Z18" s="115"/>
      <c r="AA18" s="117">
        <f t="shared" si="2"/>
        <v>0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18</v>
      </c>
      <c r="Z19" s="115"/>
      <c r="AA19" s="117">
        <f t="shared" si="2"/>
        <v>2.6011560693641619E-2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24</v>
      </c>
      <c r="Z20" s="115"/>
      <c r="AA20" s="117">
        <f t="shared" si="2"/>
        <v>3.4682080924855488E-2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16</v>
      </c>
      <c r="Z21" s="115"/>
      <c r="AA21" s="117">
        <f t="shared" si="2"/>
        <v>2.3121387283236993E-2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11</v>
      </c>
      <c r="Z22" s="115"/>
      <c r="AA22" s="117">
        <f t="shared" si="2"/>
        <v>1.5895953757225433E-2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33</v>
      </c>
      <c r="Z23" s="115"/>
      <c r="AA23" s="117">
        <f t="shared" si="2"/>
        <v>4.7687861271676298E-2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7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3</v>
      </c>
      <c r="Z25" s="115"/>
      <c r="AA25" s="117">
        <f t="shared" si="2"/>
        <v>4.335260115606936E-3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0</v>
      </c>
      <c r="Z26" s="115"/>
      <c r="AA26" s="117">
        <f t="shared" si="2"/>
        <v>0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14</v>
      </c>
      <c r="Z27" s="115"/>
      <c r="AA27" s="117">
        <f t="shared" si="2"/>
        <v>2.023121387283237E-2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28</v>
      </c>
      <c r="Z28" s="115"/>
      <c r="AA28" s="117">
        <f t="shared" si="2"/>
        <v>4.046242774566474E-2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27</v>
      </c>
      <c r="Z29" s="115"/>
      <c r="AA29" s="117">
        <f t="shared" si="2"/>
        <v>3.9017341040462429E-2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46</v>
      </c>
      <c r="Z30" s="115"/>
      <c r="AA30" s="117">
        <f t="shared" si="2"/>
        <v>6.6473988439306353E-2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10.25'!Y2&amp;")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41</v>
      </c>
      <c r="Z31" s="115"/>
      <c r="AA31" s="117">
        <f t="shared" si="2"/>
        <v>5.9248554913294796E-2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0</v>
      </c>
      <c r="Z32" s="115"/>
      <c r="AA32" s="117">
        <f t="shared" si="2"/>
        <v>0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11</v>
      </c>
      <c r="Z33" s="115"/>
      <c r="AA33" s="117">
        <f t="shared" si="2"/>
        <v>1.5895953757225433E-2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692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512</v>
      </c>
      <c r="U37" s="115">
        <v>500</v>
      </c>
      <c r="V37" s="115">
        <v>489</v>
      </c>
      <c r="W37" s="115">
        <v>484</v>
      </c>
      <c r="X37" s="115">
        <v>358</v>
      </c>
      <c r="Y37" s="115">
        <v>380</v>
      </c>
      <c r="Z37" s="115"/>
      <c r="AA37" s="115" t="str">
        <f>TEXT(Y37,"###,###")</f>
        <v>380</v>
      </c>
      <c r="AB37" s="115"/>
      <c r="AC37" s="115">
        <f>Y37/X37-1</f>
        <v>6.1452513966480549E-2</v>
      </c>
      <c r="AD37" s="115"/>
      <c r="AE37" s="115">
        <f>Y37/T37-1</f>
        <v>-0.2578125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76</v>
      </c>
      <c r="U38" s="115">
        <v>72</v>
      </c>
      <c r="V38" s="115">
        <v>75</v>
      </c>
      <c r="W38" s="115">
        <v>82</v>
      </c>
      <c r="X38" s="115">
        <v>52</v>
      </c>
      <c r="Y38" s="115">
        <v>69</v>
      </c>
      <c r="Z38" s="115"/>
      <c r="AA38" s="115" t="str">
        <f>TEXT(Y38,"###,###")</f>
        <v>69</v>
      </c>
      <c r="AB38" s="115"/>
      <c r="AC38" s="115">
        <f>Y38/X38-1</f>
        <v>0.32692307692307687</v>
      </c>
      <c r="AD38" s="115"/>
      <c r="AE38" s="115">
        <f>Y38/T38-1</f>
        <v>-9.210526315789469E-2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588</v>
      </c>
      <c r="U40" s="115">
        <v>572</v>
      </c>
      <c r="V40" s="115">
        <v>564</v>
      </c>
      <c r="W40" s="115">
        <v>566</v>
      </c>
      <c r="X40" s="115">
        <v>410</v>
      </c>
      <c r="Y40" s="115">
        <v>449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84.63251670378618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15.367483296213807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16</v>
      </c>
      <c r="Y45" s="116">
        <v>9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25</v>
      </c>
      <c r="Y46" s="116">
        <v>28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16</v>
      </c>
      <c r="Y47" s="116">
        <v>16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24</v>
      </c>
      <c r="Y48" s="116">
        <v>21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10.25'!S1&amp;" ("&amp;'Table 10.25'!Y2&amp;") *"</f>
        <v>Number of jobs by age and sex of job holders in Karoonda East Murray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26</v>
      </c>
      <c r="Y49" s="116">
        <v>26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29</v>
      </c>
      <c r="Y50" s="116">
        <v>18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21</v>
      </c>
      <c r="Y51" s="116">
        <v>41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40</v>
      </c>
      <c r="Y52" s="116">
        <v>39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16</v>
      </c>
      <c r="Y53" s="116">
        <v>24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42</v>
      </c>
      <c r="Y54" s="116">
        <v>56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18</v>
      </c>
      <c r="Y55" s="116">
        <v>32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22</v>
      </c>
      <c r="Y56" s="116">
        <v>23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10</v>
      </c>
      <c r="Y57" s="116">
        <v>13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9</v>
      </c>
      <c r="Y58" s="116">
        <v>4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0</v>
      </c>
      <c r="Y59" s="116">
        <v>4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317</v>
      </c>
      <c r="Y61" s="116">
        <v>352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0</v>
      </c>
      <c r="Y63" s="116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10.25'!S1&amp;" ("&amp;'Table 10.25'!Y2&amp;") *"</f>
        <v>Number of employed persons per occupation of main job by sex in Karoonda East Murray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1</v>
      </c>
      <c r="Y64" s="116">
        <v>4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30</v>
      </c>
      <c r="Y65" s="116">
        <v>36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26</v>
      </c>
      <c r="Y66" s="116">
        <v>26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17</v>
      </c>
      <c r="Y67" s="116">
        <v>20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4</v>
      </c>
      <c r="Y68" s="116">
        <v>13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27</v>
      </c>
      <c r="Y69" s="116">
        <v>27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40</v>
      </c>
      <c r="Y70" s="116">
        <v>45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27</v>
      </c>
      <c r="Y71" s="116">
        <v>27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24</v>
      </c>
      <c r="Y72" s="116">
        <v>40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26</v>
      </c>
      <c r="Y73" s="116">
        <v>36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30</v>
      </c>
      <c r="Y74" s="116">
        <v>33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11</v>
      </c>
      <c r="Y75" s="116">
        <v>21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0</v>
      </c>
      <c r="Y76" s="116">
        <v>11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2</v>
      </c>
      <c r="Y77" s="116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0</v>
      </c>
      <c r="Y78" s="116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0</v>
      </c>
      <c r="Y79" s="116">
        <v>3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281</v>
      </c>
      <c r="Y80" s="116">
        <v>340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10.25'!S1</f>
        <v>Karoonda East Murray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8</v>
      </c>
      <c r="Y83" s="116">
        <v>14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0</v>
      </c>
      <c r="Y84" s="116">
        <v>4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10.25'!AA4</f>
        <v>692</v>
      </c>
      <c r="D85" s="99">
        <f>'Table 10.25'!AC4</f>
        <v>0.16498316498316501</v>
      </c>
      <c r="E85" s="100">
        <f>'Table 10.25'!AC4</f>
        <v>0.16498316498316501</v>
      </c>
      <c r="F85" s="99">
        <f>'Table 10.25'!AE4</f>
        <v>-0.22072072072072069</v>
      </c>
      <c r="G85" s="100">
        <f>'Table 10.25'!AE4</f>
        <v>-0.22072072072072069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24</v>
      </c>
      <c r="Y85" s="116">
        <v>24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10.25'!AA5</f>
        <v>352</v>
      </c>
      <c r="D86" s="99">
        <f>'Table 10.25'!AC5</f>
        <v>0.11746031746031749</v>
      </c>
      <c r="E86" s="100">
        <f>'Table 10.25'!AC5</f>
        <v>0.11746031746031749</v>
      </c>
      <c r="F86" s="99">
        <f>'Table 10.25'!AE5</f>
        <v>-0.29317269076305219</v>
      </c>
      <c r="G86" s="100">
        <f>'Table 10.25'!AE5</f>
        <v>-0.29317269076305219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7</v>
      </c>
      <c r="Y86" s="116">
        <v>5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10.25'!AA6</f>
        <v>340</v>
      </c>
      <c r="D87" s="99">
        <f>'Table 10.25'!AC6</f>
        <v>0.20567375886524819</v>
      </c>
      <c r="E87" s="100">
        <f>'Table 10.25'!AC6</f>
        <v>0.20567375886524819</v>
      </c>
      <c r="F87" s="99">
        <f>'Table 10.25'!AE6</f>
        <v>-0.13705583756345174</v>
      </c>
      <c r="G87" s="100">
        <f>'Table 10.25'!AE6</f>
        <v>-0.13705583756345174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6</v>
      </c>
      <c r="Y87" s="116">
        <v>0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10.25'!AA7</f>
        <v>449</v>
      </c>
      <c r="D88" s="99">
        <f>'Table 10.25'!AC7</f>
        <v>0.10591133004926112</v>
      </c>
      <c r="E88" s="100">
        <f>'Table 10.25'!AC7</f>
        <v>0.10591133004926112</v>
      </c>
      <c r="F88" s="99">
        <f>'Table 10.25'!AE7</f>
        <v>-0.24027072758037227</v>
      </c>
      <c r="G88" s="100">
        <f>'Table 10.25'!AE7</f>
        <v>-0.24027072758037227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5</v>
      </c>
      <c r="Y88" s="116">
        <v>0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10.25'!AA37</f>
        <v>380</v>
      </c>
      <c r="D89" s="99">
        <f>'Table 10.25'!AC37</f>
        <v>6.1452513966480549E-2</v>
      </c>
      <c r="E89" s="100">
        <f>'Table 10.25'!AC37</f>
        <v>6.1452513966480549E-2</v>
      </c>
      <c r="F89" s="99">
        <f>'Table 10.25'!AE37</f>
        <v>-0.2578125</v>
      </c>
      <c r="G89" s="100">
        <f>'Table 10.25'!AE37</f>
        <v>-0.2578125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17</v>
      </c>
      <c r="Y89" s="116">
        <v>16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10.25'!AA38</f>
        <v>69</v>
      </c>
      <c r="D90" s="99">
        <f>'Table 10.25'!AC38</f>
        <v>0.32692307692307687</v>
      </c>
      <c r="E90" s="100">
        <f>'Table 10.25'!AC38</f>
        <v>0.32692307692307687</v>
      </c>
      <c r="F90" s="99">
        <f>'Table 10.25'!AE38</f>
        <v>-9.210526315789469E-2</v>
      </c>
      <c r="G90" s="100">
        <f>'Table 10.25'!AE38</f>
        <v>-9.210526315789469E-2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40</v>
      </c>
      <c r="Y90" s="116">
        <v>49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10.25'!AA114</f>
        <v>31</v>
      </c>
      <c r="D91" s="99">
        <f>'Table 10.25'!AC114</f>
        <v>0.55000000000000004</v>
      </c>
      <c r="E91" s="100">
        <f>'Table 10.25'!AC114</f>
        <v>0.55000000000000004</v>
      </c>
      <c r="F91" s="99">
        <f>'Table 10.25'!AE114</f>
        <v>-8.8235294117647078E-2</v>
      </c>
      <c r="G91" s="100">
        <f>'Table 10.25'!AE114</f>
        <v>-8.8235294117647078E-2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226</v>
      </c>
      <c r="Y91" s="116">
        <v>245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10.25'!AA115</f>
        <v>38</v>
      </c>
      <c r="D92" s="99">
        <f>'Table 10.25'!AC115</f>
        <v>0.1875</v>
      </c>
      <c r="E92" s="100">
        <f>'Table 10.25'!AC115</f>
        <v>0.1875</v>
      </c>
      <c r="F92" s="99">
        <f>'Table 10.25'!AE115</f>
        <v>-9.5238095238095233E-2</v>
      </c>
      <c r="G92" s="100">
        <f>'Table 10.25'!AE115</f>
        <v>-9.5238095238095233E-2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10.25'!AA8</f>
        <v>$20,909</v>
      </c>
      <c r="D93" s="99">
        <f>'Table 10.25'!AC8</f>
        <v>-4.6076097439907593E-2</v>
      </c>
      <c r="E93" s="100">
        <f>'Table 10.25'!AC8</f>
        <v>-4.6076097439907593E-2</v>
      </c>
      <c r="F93" s="99">
        <f>'Table 10.25'!AE8</f>
        <v>3.5356449466128481E-4</v>
      </c>
      <c r="G93" s="100">
        <f>'Table 10.25'!AE8</f>
        <v>3.5356449466128481E-4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0</v>
      </c>
      <c r="Y93" s="116">
        <v>9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10.25'!AA9</f>
        <v>$18.8 mil</v>
      </c>
      <c r="D94" s="99">
        <f>'Table 10.25'!AC9</f>
        <v>0.60514276830436153</v>
      </c>
      <c r="E94" s="100">
        <f>'Table 10.25'!AC9</f>
        <v>0.60514276830436153</v>
      </c>
      <c r="F94" s="99">
        <f>'Table 10.25'!AE9</f>
        <v>-1.8178362076843757E-2</v>
      </c>
      <c r="G94" s="100">
        <f>'Table 10.25'!AE9</f>
        <v>-1.8178362076843757E-2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23</v>
      </c>
      <c r="Y94" s="116">
        <v>23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0</v>
      </c>
      <c r="Y95" s="116">
        <v>4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29</v>
      </c>
      <c r="Y96" s="116">
        <v>30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14</v>
      </c>
      <c r="Y97" s="116">
        <v>22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11</v>
      </c>
      <c r="Y98" s="116">
        <v>14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2</v>
      </c>
      <c r="Y99" s="116">
        <v>4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11</v>
      </c>
      <c r="Y100" s="116">
        <v>20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181</v>
      </c>
      <c r="Y101" s="116">
        <v>204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306</v>
      </c>
      <c r="Y104" s="115">
        <v>369</v>
      </c>
      <c r="Z104" s="115"/>
      <c r="AA104" s="115" t="str">
        <f>TEXT(Y104,"###,###")</f>
        <v>369</v>
      </c>
      <c r="AB104" s="115"/>
      <c r="AC104" s="115">
        <f>Y104/($Y$4)*100</f>
        <v>53.323699421965323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91</v>
      </c>
      <c r="Y105" s="115">
        <v>107</v>
      </c>
      <c r="Z105" s="115"/>
      <c r="AA105" s="115" t="str">
        <f>TEXT(Y105,"###,###")</f>
        <v>107</v>
      </c>
      <c r="AB105" s="115"/>
      <c r="AC105" s="115">
        <f>Y105/($Y$4)*100</f>
        <v>15.462427745664739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397</v>
      </c>
      <c r="Y106" s="115">
        <v>476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112</v>
      </c>
      <c r="Y108" s="115">
        <v>157</v>
      </c>
      <c r="Z108" s="115"/>
      <c r="AA108" s="115" t="str">
        <f>TEXT(Y108,"###,###")</f>
        <v>157</v>
      </c>
      <c r="AB108" s="115"/>
      <c r="AC108" s="115">
        <f>Y108/($Y$4)*100</f>
        <v>22.687861271676301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116</v>
      </c>
      <c r="Y109" s="115">
        <v>113</v>
      </c>
      <c r="Z109" s="115"/>
      <c r="AA109" s="115" t="str">
        <f>TEXT(Y109,"###,###")</f>
        <v>113</v>
      </c>
      <c r="AB109" s="115"/>
      <c r="AC109" s="115">
        <f t="shared" ref="AC109:AC111" si="3">Y109/($Y$4)*100</f>
        <v>16.329479768786126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41</v>
      </c>
      <c r="Y110" s="115">
        <v>52</v>
      </c>
      <c r="Z110" s="115"/>
      <c r="AA110" s="115" t="str">
        <f>TEXT(Y110,"###,###")</f>
        <v>52</v>
      </c>
      <c r="AB110" s="115"/>
      <c r="AC110" s="115">
        <f t="shared" si="3"/>
        <v>7.5144508670520231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121</v>
      </c>
      <c r="Y111" s="115">
        <v>154</v>
      </c>
      <c r="Z111" s="115"/>
      <c r="AA111" s="115" t="str">
        <f>TEXT(Y111,"###,###")</f>
        <v>154</v>
      </c>
      <c r="AB111" s="115"/>
      <c r="AC111" s="115">
        <f t="shared" si="3"/>
        <v>22.254335260115607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599</v>
      </c>
      <c r="Y112" s="115">
        <v>692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34</v>
      </c>
      <c r="U114" s="115">
        <v>34</v>
      </c>
      <c r="V114" s="115">
        <v>33</v>
      </c>
      <c r="W114" s="115">
        <v>47</v>
      </c>
      <c r="X114" s="115">
        <v>20</v>
      </c>
      <c r="Y114" s="115">
        <v>31</v>
      </c>
      <c r="Z114" s="115"/>
      <c r="AA114" s="115" t="str">
        <f>TEXT(Y114,"###,###")</f>
        <v>31</v>
      </c>
      <c r="AB114" s="115"/>
      <c r="AC114" s="115">
        <f>Y114/X114-1</f>
        <v>0.55000000000000004</v>
      </c>
      <c r="AD114" s="115"/>
      <c r="AE114" s="115">
        <f>Y114/T114-1</f>
        <v>-8.8235294117647078E-2</v>
      </c>
      <c r="AF114" s="115"/>
    </row>
    <row r="115" spans="19:32" x14ac:dyDescent="0.25">
      <c r="S115" s="115" t="s">
        <v>104</v>
      </c>
      <c r="T115" s="115">
        <v>42</v>
      </c>
      <c r="U115" s="115">
        <v>38</v>
      </c>
      <c r="V115" s="115">
        <v>41</v>
      </c>
      <c r="W115" s="115">
        <v>38</v>
      </c>
      <c r="X115" s="115">
        <v>32</v>
      </c>
      <c r="Y115" s="115">
        <v>38</v>
      </c>
      <c r="Z115" s="115"/>
      <c r="AA115" s="115" t="str">
        <f>TEXT(Y115,"###,###")</f>
        <v>38</v>
      </c>
      <c r="AB115" s="115"/>
      <c r="AC115" s="115">
        <f>Y115/X115-1</f>
        <v>0.1875</v>
      </c>
      <c r="AD115" s="115"/>
      <c r="AE115" s="115">
        <f>Y115/T115-1</f>
        <v>-9.5238095238095233E-2</v>
      </c>
      <c r="AF115" s="115"/>
    </row>
    <row r="116" spans="19:32" x14ac:dyDescent="0.25">
      <c r="S116" s="115" t="s">
        <v>56</v>
      </c>
      <c r="T116" s="115">
        <v>76</v>
      </c>
      <c r="U116" s="115">
        <v>72</v>
      </c>
      <c r="V116" s="115">
        <v>74</v>
      </c>
      <c r="W116" s="115">
        <v>85</v>
      </c>
      <c r="X116" s="115">
        <v>52</v>
      </c>
      <c r="Y116" s="115">
        <v>69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48.98</v>
      </c>
      <c r="V118" s="115">
        <v>47.89</v>
      </c>
      <c r="W118" s="115">
        <v>45.18</v>
      </c>
      <c r="X118" s="115">
        <v>48.36</v>
      </c>
      <c r="Y118" s="115">
        <v>46.56</v>
      </c>
      <c r="Z118" s="115"/>
      <c r="AA118" s="115" t="str">
        <f>TEXT(Y118,"##.0")</f>
        <v>46.6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222</v>
      </c>
      <c r="V120" s="115">
        <v>226</v>
      </c>
      <c r="W120" s="115">
        <v>239</v>
      </c>
      <c r="X120" s="115">
        <v>199</v>
      </c>
      <c r="Y120" s="115">
        <v>219</v>
      </c>
      <c r="Z120" s="115"/>
      <c r="AA120" s="115" t="str">
        <f>TEXT(Y120,"###,###")</f>
        <v>219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226</v>
      </c>
      <c r="V121" s="115">
        <v>230</v>
      </c>
      <c r="W121" s="115">
        <v>218</v>
      </c>
      <c r="X121" s="115">
        <v>149</v>
      </c>
      <c r="Y121" s="115">
        <v>157</v>
      </c>
      <c r="Z121" s="115"/>
      <c r="AA121" s="115" t="str">
        <f t="shared" ref="AA121:AA128" si="4">TEXT(Y121,"###,###")</f>
        <v>157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124</v>
      </c>
      <c r="V122" s="115">
        <v>114</v>
      </c>
      <c r="W122" s="115">
        <v>111</v>
      </c>
      <c r="X122" s="115">
        <v>57</v>
      </c>
      <c r="Y122" s="115">
        <v>73</v>
      </c>
      <c r="Z122" s="115"/>
      <c r="AA122" s="115" t="str">
        <f t="shared" si="4"/>
        <v>73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346</v>
      </c>
      <c r="V124" s="115">
        <v>340</v>
      </c>
      <c r="W124" s="115">
        <v>350</v>
      </c>
      <c r="X124" s="115">
        <v>256</v>
      </c>
      <c r="Y124" s="115">
        <v>292</v>
      </c>
      <c r="Z124" s="115"/>
      <c r="AA124" s="115" t="str">
        <f t="shared" si="4"/>
        <v>292</v>
      </c>
      <c r="AB124" s="115"/>
      <c r="AC124" s="115">
        <f>Y124/$Y$7*100</f>
        <v>65.033407572383069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350</v>
      </c>
      <c r="V125" s="115">
        <v>344</v>
      </c>
      <c r="W125" s="115">
        <v>329</v>
      </c>
      <c r="X125" s="115">
        <v>206</v>
      </c>
      <c r="Y125" s="115">
        <v>230</v>
      </c>
      <c r="Z125" s="115"/>
      <c r="AA125" s="115" t="str">
        <f t="shared" si="4"/>
        <v>230</v>
      </c>
      <c r="AB125" s="115"/>
      <c r="AC125" s="115">
        <f>Y125/$Y$7*100</f>
        <v>51.224944320712694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322</v>
      </c>
      <c r="V127" s="115">
        <v>318</v>
      </c>
      <c r="W127" s="115">
        <v>323</v>
      </c>
      <c r="X127" s="115">
        <v>226</v>
      </c>
      <c r="Y127" s="115">
        <v>245</v>
      </c>
      <c r="Z127" s="115"/>
      <c r="AA127" s="115" t="str">
        <f t="shared" si="4"/>
        <v>245</v>
      </c>
      <c r="AB127" s="115"/>
      <c r="AC127" s="115">
        <f>Y127/$Y$7*100</f>
        <v>54.565701559020042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245</v>
      </c>
      <c r="V128" s="115">
        <v>246</v>
      </c>
      <c r="W128" s="115">
        <v>244</v>
      </c>
      <c r="X128" s="115">
        <v>179</v>
      </c>
      <c r="Y128" s="115">
        <v>204</v>
      </c>
      <c r="Z128" s="115"/>
      <c r="AA128" s="115" t="str">
        <f t="shared" si="4"/>
        <v>204</v>
      </c>
      <c r="AB128" s="115"/>
      <c r="AC128" s="115">
        <f>Y128/$Y$7*100</f>
        <v>45.434298440979951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48F8C4A2-8C91-4531-A5D8-B61A127939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3E8523FD-3AB9-42D9-8D0A-32BEED01BF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627BBF71-D4C7-4297-B066-27A97163C80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225F4FC3-9418-4C05-AB14-680C76F9F0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Kimba</v>
      </c>
      <c r="T1" s="115"/>
      <c r="U1" s="115"/>
      <c r="V1" s="115"/>
      <c r="W1" s="115"/>
      <c r="X1" s="115"/>
      <c r="Y1" s="115" t="str">
        <f>Y3</f>
        <v>10.26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138</v>
      </c>
      <c r="V3" s="115"/>
      <c r="W3" s="115"/>
      <c r="X3" s="115"/>
      <c r="Y3" s="115" t="s">
        <v>230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10.26'!$Y$3&amp;" "&amp;'Table 10.26'!$U$3&amp;", "&amp;'State data for spotlight'!$C$3&amp;", "&amp;'Table 10.26'!$Y$2</f>
        <v>Table 10.26 Kimba,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483</v>
      </c>
      <c r="U4" s="116">
        <v>490</v>
      </c>
      <c r="V4" s="116">
        <v>530</v>
      </c>
      <c r="W4" s="116">
        <v>568</v>
      </c>
      <c r="X4" s="116">
        <v>568</v>
      </c>
      <c r="Y4" s="116">
        <v>671</v>
      </c>
      <c r="Z4" s="115"/>
      <c r="AA4" s="115" t="str">
        <f>TEXT(Y4,"###,###")</f>
        <v>671</v>
      </c>
      <c r="AB4" s="115"/>
      <c r="AC4" s="115">
        <f t="shared" ref="AC4:AC9" si="0">Y4/X4-1</f>
        <v>0.18133802816901401</v>
      </c>
      <c r="AD4" s="115"/>
      <c r="AE4" s="115">
        <f>Y4/T4-1</f>
        <v>0.38923395445134568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261</v>
      </c>
      <c r="U5" s="116">
        <v>264</v>
      </c>
      <c r="V5" s="116">
        <v>272</v>
      </c>
      <c r="W5" s="116">
        <v>309</v>
      </c>
      <c r="X5" s="116">
        <v>303</v>
      </c>
      <c r="Y5" s="116">
        <v>370</v>
      </c>
      <c r="Z5" s="115"/>
      <c r="AA5" s="115" t="str">
        <f>TEXT(Y5,"###,###")</f>
        <v>370</v>
      </c>
      <c r="AB5" s="115"/>
      <c r="AC5" s="115">
        <f t="shared" si="0"/>
        <v>0.22112211221122102</v>
      </c>
      <c r="AD5" s="115"/>
      <c r="AE5" s="115">
        <f t="shared" ref="AE5:AE9" si="1">Y5/T5-1</f>
        <v>0.41762452107279691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221</v>
      </c>
      <c r="U6" s="116">
        <v>227</v>
      </c>
      <c r="V6" s="116">
        <v>254</v>
      </c>
      <c r="W6" s="116">
        <v>261</v>
      </c>
      <c r="X6" s="116">
        <v>270</v>
      </c>
      <c r="Y6" s="116">
        <v>301</v>
      </c>
      <c r="Z6" s="115"/>
      <c r="AA6" s="115" t="str">
        <f>TEXT(Y6,"###,###")</f>
        <v>301</v>
      </c>
      <c r="AB6" s="115"/>
      <c r="AC6" s="115">
        <f t="shared" si="0"/>
        <v>0.11481481481481493</v>
      </c>
      <c r="AD6" s="115"/>
      <c r="AE6" s="115">
        <f t="shared" si="1"/>
        <v>0.36199095022624439</v>
      </c>
      <c r="AF6" s="115"/>
    </row>
    <row r="7" spans="1:32" ht="16.5" customHeight="1" thickBot="1" x14ac:dyDescent="0.3">
      <c r="A7" s="46" t="str">
        <f>"QUICK STATS for "&amp;'Table 10.26'!Y2&amp;"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311</v>
      </c>
      <c r="U7" s="116">
        <v>334</v>
      </c>
      <c r="V7" s="116">
        <v>346</v>
      </c>
      <c r="W7" s="116">
        <v>372</v>
      </c>
      <c r="X7" s="116">
        <v>399</v>
      </c>
      <c r="Y7" s="116">
        <v>455</v>
      </c>
      <c r="Z7" s="115"/>
      <c r="AA7" s="115" t="str">
        <f>TEXT(Y7,"###,###")</f>
        <v>455</v>
      </c>
      <c r="AB7" s="115"/>
      <c r="AC7" s="115">
        <f t="shared" si="0"/>
        <v>0.14035087719298245</v>
      </c>
      <c r="AD7" s="115"/>
      <c r="AE7" s="115">
        <f t="shared" si="1"/>
        <v>0.46302250803858525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671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10.26'!AA7</f>
        <v>455</v>
      </c>
      <c r="P8" s="51"/>
      <c r="S8" s="115" t="s">
        <v>96</v>
      </c>
      <c r="T8" s="115">
        <v>22054.95</v>
      </c>
      <c r="U8" s="115">
        <v>22540.5</v>
      </c>
      <c r="V8" s="115">
        <v>21928</v>
      </c>
      <c r="W8" s="115">
        <v>20483</v>
      </c>
      <c r="X8" s="115">
        <v>24896.47</v>
      </c>
      <c r="Y8" s="115">
        <v>25125</v>
      </c>
      <c r="Z8" s="115"/>
      <c r="AA8" s="115" t="str">
        <f>TEXT(Y8,"$###,###")</f>
        <v>$25,125</v>
      </c>
      <c r="AB8" s="115"/>
      <c r="AC8" s="115">
        <f t="shared" si="0"/>
        <v>9.1792129566963254E-3</v>
      </c>
      <c r="AD8" s="115"/>
      <c r="AE8" s="115">
        <f t="shared" si="1"/>
        <v>0.13920004352764348</v>
      </c>
      <c r="AF8" s="115"/>
    </row>
    <row r="9" spans="1:32" x14ac:dyDescent="0.25">
      <c r="A9" s="55" t="s">
        <v>17</v>
      </c>
      <c r="B9" s="56"/>
      <c r="C9" s="57"/>
      <c r="D9" s="58">
        <f>'Table 10.26'!AC104</f>
        <v>56.184798807749623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56.043956043956044</v>
      </c>
      <c r="P9" s="59" t="s">
        <v>97</v>
      </c>
      <c r="S9" s="115" t="s">
        <v>9</v>
      </c>
      <c r="T9" s="115">
        <v>13465550</v>
      </c>
      <c r="U9" s="115">
        <v>12629778</v>
      </c>
      <c r="V9" s="115">
        <v>14932708</v>
      </c>
      <c r="W9" s="115">
        <v>19907947</v>
      </c>
      <c r="X9" s="115">
        <v>18285692</v>
      </c>
      <c r="Y9" s="115">
        <v>19665815</v>
      </c>
      <c r="Z9" s="115"/>
      <c r="AA9" s="115" t="str">
        <f>TEXT(Y9/1000000,"$#,###.0")&amp;" mil"</f>
        <v>$19.7 mil</v>
      </c>
      <c r="AB9" s="115"/>
      <c r="AC9" s="115">
        <f t="shared" si="0"/>
        <v>7.5475568548349248E-2</v>
      </c>
      <c r="AD9" s="115"/>
      <c r="AE9" s="115">
        <f t="shared" si="1"/>
        <v>0.46045389902380518</v>
      </c>
      <c r="AF9" s="115"/>
    </row>
    <row r="10" spans="1:32" x14ac:dyDescent="0.25">
      <c r="A10" s="55" t="s">
        <v>20</v>
      </c>
      <c r="B10" s="56"/>
      <c r="C10" s="57"/>
      <c r="D10" s="58">
        <f>'Table 10.26'!AC105</f>
        <v>15.350223546944857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43.956043956043956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72.307692307692307</v>
      </c>
      <c r="P11" s="59" t="s">
        <v>97</v>
      </c>
      <c r="S11" s="115" t="s">
        <v>32</v>
      </c>
      <c r="T11" s="116">
        <v>362</v>
      </c>
      <c r="U11" s="116">
        <v>357</v>
      </c>
      <c r="V11" s="116">
        <v>395</v>
      </c>
      <c r="W11" s="116">
        <v>410</v>
      </c>
      <c r="X11" s="116">
        <v>397</v>
      </c>
      <c r="Y11" s="116">
        <v>472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10.26'!AC108</f>
        <v>23.69597615499255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43.736263736263737</v>
      </c>
      <c r="P12" s="59" t="s">
        <v>97</v>
      </c>
      <c r="S12" s="115" t="s">
        <v>33</v>
      </c>
      <c r="T12" s="116">
        <v>121</v>
      </c>
      <c r="U12" s="116">
        <v>134</v>
      </c>
      <c r="V12" s="116">
        <v>136</v>
      </c>
      <c r="W12" s="116">
        <v>152</v>
      </c>
      <c r="X12" s="116">
        <v>176</v>
      </c>
      <c r="Y12" s="116">
        <v>199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10.26'!AC109</f>
        <v>20.417287630402384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10.26'!AA118</f>
        <v>42.2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10.26'!AC110</f>
        <v>9.0909090909090917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15.604395604395604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10.26'!AC111</f>
        <v>18.330849478390462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84.395604395604394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146</v>
      </c>
      <c r="Z15" s="115"/>
      <c r="AA15" s="117">
        <f t="shared" ref="AA15:AA34" si="2">IF(Y15="np",0,Y15/$Y$34)</f>
        <v>0.21758569299552907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5</v>
      </c>
      <c r="Z16" s="115"/>
      <c r="AA16" s="117">
        <f t="shared" si="2"/>
        <v>7.4515648286140089E-3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24</v>
      </c>
      <c r="Z17" s="115"/>
      <c r="AA17" s="117">
        <f t="shared" si="2"/>
        <v>3.5767511177347243E-2</v>
      </c>
      <c r="AB17" s="115"/>
      <c r="AC17" s="115"/>
      <c r="AD17" s="115"/>
      <c r="AE17" s="115"/>
      <c r="AF17" s="115"/>
    </row>
    <row r="18" spans="1:32" x14ac:dyDescent="0.25">
      <c r="A18" s="85" t="str">
        <f>'Table 10.26'!$S$1&amp;" ("&amp;'Table 10.26'!$T$2&amp;" to "&amp;'Table 10.26'!$Y$2&amp;")"</f>
        <v>Kimba (2011-12 to 2016-17)</v>
      </c>
      <c r="B18" s="85"/>
      <c r="C18" s="85"/>
      <c r="D18" s="85"/>
      <c r="E18" s="85"/>
      <c r="F18" s="85"/>
      <c r="G18" s="85" t="str">
        <f>'Table 10.26'!$S$1&amp;" ("&amp;'Table 10.26'!$T$2&amp;" to "&amp;'Table 10.26'!$Y$2&amp;")"</f>
        <v>Kimba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0</v>
      </c>
      <c r="Z18" s="115"/>
      <c r="AA18" s="117">
        <f t="shared" si="2"/>
        <v>0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13</v>
      </c>
      <c r="Z19" s="115"/>
      <c r="AA19" s="117">
        <f t="shared" si="2"/>
        <v>1.9374068554396422E-2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15</v>
      </c>
      <c r="Z20" s="115"/>
      <c r="AA20" s="117">
        <f t="shared" si="2"/>
        <v>2.2354694485842028E-2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64</v>
      </c>
      <c r="Z21" s="115"/>
      <c r="AA21" s="117">
        <f t="shared" si="2"/>
        <v>9.5380029806259314E-2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27</v>
      </c>
      <c r="Z22" s="115"/>
      <c r="AA22" s="117">
        <f t="shared" si="2"/>
        <v>4.0238450074515646E-2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14</v>
      </c>
      <c r="Z23" s="115"/>
      <c r="AA23" s="117">
        <f t="shared" si="2"/>
        <v>2.0864381520119227E-2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7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16</v>
      </c>
      <c r="Z25" s="115"/>
      <c r="AA25" s="117">
        <f t="shared" si="2"/>
        <v>2.3845007451564829E-2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4</v>
      </c>
      <c r="Z26" s="115"/>
      <c r="AA26" s="117">
        <f t="shared" si="2"/>
        <v>5.9612518628912071E-3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7</v>
      </c>
      <c r="Z27" s="115"/>
      <c r="AA27" s="117">
        <f t="shared" si="2"/>
        <v>1.0432190760059613E-2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17</v>
      </c>
      <c r="Z28" s="115"/>
      <c r="AA28" s="117">
        <f t="shared" si="2"/>
        <v>2.533532041728763E-2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28</v>
      </c>
      <c r="Z29" s="115"/>
      <c r="AA29" s="117">
        <f t="shared" si="2"/>
        <v>4.1728763040238454E-2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46</v>
      </c>
      <c r="Z30" s="115"/>
      <c r="AA30" s="117">
        <f t="shared" si="2"/>
        <v>6.8554396423248884E-2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10.26'!Y2&amp;")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36</v>
      </c>
      <c r="Z31" s="115"/>
      <c r="AA31" s="117">
        <f t="shared" si="2"/>
        <v>5.3651266766020868E-2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0</v>
      </c>
      <c r="Z32" s="115"/>
      <c r="AA32" s="117">
        <f t="shared" si="2"/>
        <v>0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22</v>
      </c>
      <c r="Z33" s="115"/>
      <c r="AA33" s="117">
        <f t="shared" si="2"/>
        <v>3.2786885245901641E-2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671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257</v>
      </c>
      <c r="U37" s="115">
        <v>270</v>
      </c>
      <c r="V37" s="115">
        <v>276</v>
      </c>
      <c r="W37" s="115">
        <v>296</v>
      </c>
      <c r="X37" s="115">
        <v>338</v>
      </c>
      <c r="Y37" s="115">
        <v>384</v>
      </c>
      <c r="Z37" s="115"/>
      <c r="AA37" s="115" t="str">
        <f>TEXT(Y37,"###,###")</f>
        <v>384</v>
      </c>
      <c r="AB37" s="115"/>
      <c r="AC37" s="115">
        <f>Y37/X37-1</f>
        <v>0.13609467455621305</v>
      </c>
      <c r="AD37" s="115"/>
      <c r="AE37" s="115">
        <f>Y37/T37-1</f>
        <v>0.49416342412451364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58</v>
      </c>
      <c r="U38" s="115">
        <v>61</v>
      </c>
      <c r="V38" s="115">
        <v>61</v>
      </c>
      <c r="W38" s="115">
        <v>72</v>
      </c>
      <c r="X38" s="115">
        <v>61</v>
      </c>
      <c r="Y38" s="115">
        <v>71</v>
      </c>
      <c r="Z38" s="115"/>
      <c r="AA38" s="115" t="str">
        <f>TEXT(Y38,"###,###")</f>
        <v>71</v>
      </c>
      <c r="AB38" s="115"/>
      <c r="AC38" s="115">
        <f>Y38/X38-1</f>
        <v>0.16393442622950816</v>
      </c>
      <c r="AD38" s="115"/>
      <c r="AE38" s="115">
        <f>Y38/T38-1</f>
        <v>0.22413793103448265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315</v>
      </c>
      <c r="U40" s="115">
        <v>331</v>
      </c>
      <c r="V40" s="115">
        <v>337</v>
      </c>
      <c r="W40" s="115">
        <v>368</v>
      </c>
      <c r="X40" s="115">
        <v>399</v>
      </c>
      <c r="Y40" s="115">
        <v>455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84.395604395604394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15.604395604395604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10</v>
      </c>
      <c r="Y45" s="116">
        <v>6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25</v>
      </c>
      <c r="Y46" s="116">
        <v>36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24</v>
      </c>
      <c r="Y47" s="116">
        <v>31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34</v>
      </c>
      <c r="Y48" s="116">
        <v>35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10.26'!S1&amp;" ("&amp;'Table 10.26'!Y2&amp;") *"</f>
        <v>Number of jobs by age and sex of job holders in Kimba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32</v>
      </c>
      <c r="Y49" s="116">
        <v>34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28</v>
      </c>
      <c r="Y50" s="116">
        <v>37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20</v>
      </c>
      <c r="Y51" s="116">
        <v>30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30</v>
      </c>
      <c r="Y52" s="116">
        <v>39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28</v>
      </c>
      <c r="Y53" s="116">
        <v>35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23</v>
      </c>
      <c r="Y54" s="116">
        <v>31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19</v>
      </c>
      <c r="Y55" s="116">
        <v>23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6</v>
      </c>
      <c r="Y56" s="116">
        <v>13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9</v>
      </c>
      <c r="Y57" s="116">
        <v>7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6</v>
      </c>
      <c r="Y58" s="116">
        <v>10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0</v>
      </c>
      <c r="Y59" s="116">
        <v>6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299</v>
      </c>
      <c r="Y61" s="116">
        <v>370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0</v>
      </c>
      <c r="Y63" s="116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10.26'!S1&amp;" ("&amp;'Table 10.26'!Y2&amp;") *"</f>
        <v>Number of employed persons per occupation of main job by sex in Kimba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10</v>
      </c>
      <c r="Y64" s="116">
        <v>4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18</v>
      </c>
      <c r="Y65" s="116">
        <v>18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12</v>
      </c>
      <c r="Y66" s="116">
        <v>35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42</v>
      </c>
      <c r="Y67" s="116">
        <v>34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36</v>
      </c>
      <c r="Y68" s="116">
        <v>40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21</v>
      </c>
      <c r="Y69" s="116">
        <v>30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26</v>
      </c>
      <c r="Y70" s="116">
        <v>26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33</v>
      </c>
      <c r="Y71" s="116">
        <v>31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19</v>
      </c>
      <c r="Y72" s="116">
        <v>27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12</v>
      </c>
      <c r="Y73" s="116">
        <v>17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21</v>
      </c>
      <c r="Y74" s="116">
        <v>22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8</v>
      </c>
      <c r="Y75" s="116">
        <v>11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2</v>
      </c>
      <c r="Y76" s="116">
        <v>7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0</v>
      </c>
      <c r="Y77" s="116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0</v>
      </c>
      <c r="Y78" s="116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0</v>
      </c>
      <c r="Y79" s="116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268</v>
      </c>
      <c r="Y80" s="116">
        <v>301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10.26'!S1</f>
        <v>Kimba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26</v>
      </c>
      <c r="Y83" s="116">
        <v>31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7</v>
      </c>
      <c r="Y84" s="116">
        <v>13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10.26'!AA4</f>
        <v>671</v>
      </c>
      <c r="D85" s="99">
        <f>'Table 10.26'!AC4</f>
        <v>0.18133802816901401</v>
      </c>
      <c r="E85" s="100">
        <f>'Table 10.26'!AC4</f>
        <v>0.18133802816901401</v>
      </c>
      <c r="F85" s="99">
        <f>'Table 10.26'!AE4</f>
        <v>0.38923395445134568</v>
      </c>
      <c r="G85" s="100">
        <f>'Table 10.26'!AE4</f>
        <v>0.38923395445134568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28</v>
      </c>
      <c r="Y85" s="116">
        <v>42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10.26'!AA5</f>
        <v>370</v>
      </c>
      <c r="D86" s="99">
        <f>'Table 10.26'!AC5</f>
        <v>0.22112211221122102</v>
      </c>
      <c r="E86" s="100">
        <f>'Table 10.26'!AC5</f>
        <v>0.22112211221122102</v>
      </c>
      <c r="F86" s="99">
        <f>'Table 10.26'!AE5</f>
        <v>0.41762452107279691</v>
      </c>
      <c r="G86" s="100">
        <f>'Table 10.26'!AE5</f>
        <v>0.41762452107279691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6</v>
      </c>
      <c r="Y86" s="116">
        <v>0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10.26'!AA6</f>
        <v>301</v>
      </c>
      <c r="D87" s="99">
        <f>'Table 10.26'!AC6</f>
        <v>0.11481481481481493</v>
      </c>
      <c r="E87" s="100">
        <f>'Table 10.26'!AC6</f>
        <v>0.11481481481481493</v>
      </c>
      <c r="F87" s="99">
        <f>'Table 10.26'!AE6</f>
        <v>0.36199095022624439</v>
      </c>
      <c r="G87" s="100">
        <f>'Table 10.26'!AE6</f>
        <v>0.36199095022624439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0</v>
      </c>
      <c r="Y87" s="116">
        <v>4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10.26'!AA7</f>
        <v>455</v>
      </c>
      <c r="D88" s="99">
        <f>'Table 10.26'!AC7</f>
        <v>0.14035087719298245</v>
      </c>
      <c r="E88" s="100">
        <f>'Table 10.26'!AC7</f>
        <v>0.14035087719298245</v>
      </c>
      <c r="F88" s="99">
        <f>'Table 10.26'!AE7</f>
        <v>0.46302250803858525</v>
      </c>
      <c r="G88" s="100">
        <f>'Table 10.26'!AE7</f>
        <v>0.46302250803858525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9</v>
      </c>
      <c r="Y88" s="116">
        <v>6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10.26'!AA37</f>
        <v>384</v>
      </c>
      <c r="D89" s="99">
        <f>'Table 10.26'!AC37</f>
        <v>0.13609467455621305</v>
      </c>
      <c r="E89" s="100">
        <f>'Table 10.26'!AC37</f>
        <v>0.13609467455621305</v>
      </c>
      <c r="F89" s="99">
        <f>'Table 10.26'!AE37</f>
        <v>0.49416342412451364</v>
      </c>
      <c r="G89" s="100">
        <f>'Table 10.26'!AE37</f>
        <v>0.49416342412451364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27</v>
      </c>
      <c r="Y89" s="116">
        <v>28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10.26'!AA38</f>
        <v>71</v>
      </c>
      <c r="D90" s="99">
        <f>'Table 10.26'!AC38</f>
        <v>0.16393442622950816</v>
      </c>
      <c r="E90" s="100">
        <f>'Table 10.26'!AC38</f>
        <v>0.16393442622950816</v>
      </c>
      <c r="F90" s="99">
        <f>'Table 10.26'!AE38</f>
        <v>0.22413793103448265</v>
      </c>
      <c r="G90" s="100">
        <f>'Table 10.26'!AE38</f>
        <v>0.22413793103448265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21</v>
      </c>
      <c r="Y90" s="116">
        <v>31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10.26'!AA114</f>
        <v>34</v>
      </c>
      <c r="D91" s="99">
        <f>'Table 10.26'!AC114</f>
        <v>0.30769230769230771</v>
      </c>
      <c r="E91" s="100">
        <f>'Table 10.26'!AC114</f>
        <v>0.30769230769230771</v>
      </c>
      <c r="F91" s="99">
        <f>'Table 10.26'!AE114</f>
        <v>0.3600000000000001</v>
      </c>
      <c r="G91" s="100">
        <f>'Table 10.26'!AE114</f>
        <v>0.3600000000000001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218</v>
      </c>
      <c r="Y91" s="116">
        <v>255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10.26'!AA115</f>
        <v>37</v>
      </c>
      <c r="D92" s="99">
        <f>'Table 10.26'!AC115</f>
        <v>0.1212121212121211</v>
      </c>
      <c r="E92" s="100">
        <f>'Table 10.26'!AC115</f>
        <v>0.1212121212121211</v>
      </c>
      <c r="F92" s="99">
        <f>'Table 10.26'!AE115</f>
        <v>0.19354838709677424</v>
      </c>
      <c r="G92" s="100">
        <f>'Table 10.26'!AE115</f>
        <v>0.19354838709677424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10.26'!AA8</f>
        <v>$25,125</v>
      </c>
      <c r="D93" s="99">
        <f>'Table 10.26'!AC8</f>
        <v>9.1792129566963254E-3</v>
      </c>
      <c r="E93" s="100">
        <f>'Table 10.26'!AC8</f>
        <v>9.1792129566963254E-3</v>
      </c>
      <c r="F93" s="99">
        <f>'Table 10.26'!AE8</f>
        <v>0.13920004352764348</v>
      </c>
      <c r="G93" s="100">
        <f>'Table 10.26'!AE8</f>
        <v>0.13920004352764348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9</v>
      </c>
      <c r="Y93" s="116">
        <v>9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10.26'!AA9</f>
        <v>$19.7 mil</v>
      </c>
      <c r="D94" s="99">
        <f>'Table 10.26'!AC9</f>
        <v>7.5475568548349248E-2</v>
      </c>
      <c r="E94" s="100">
        <f>'Table 10.26'!AC9</f>
        <v>7.5475568548349248E-2</v>
      </c>
      <c r="F94" s="99">
        <f>'Table 10.26'!AE9</f>
        <v>0.46045389902380518</v>
      </c>
      <c r="G94" s="100">
        <f>'Table 10.26'!AE9</f>
        <v>0.46045389902380518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24</v>
      </c>
      <c r="Y94" s="116">
        <v>30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3</v>
      </c>
      <c r="Y95" s="116">
        <v>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20</v>
      </c>
      <c r="Y96" s="116">
        <v>23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36</v>
      </c>
      <c r="Y97" s="116">
        <v>46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8</v>
      </c>
      <c r="Y98" s="116">
        <v>16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0</v>
      </c>
      <c r="Y99" s="116">
        <v>4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12</v>
      </c>
      <c r="Y100" s="116">
        <v>15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176</v>
      </c>
      <c r="Y101" s="116">
        <v>200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306</v>
      </c>
      <c r="Y104" s="115">
        <v>377</v>
      </c>
      <c r="Z104" s="115"/>
      <c r="AA104" s="115" t="str">
        <f>TEXT(Y104,"###,###")</f>
        <v>377</v>
      </c>
      <c r="AB104" s="115"/>
      <c r="AC104" s="115">
        <f>Y104/($Y$4)*100</f>
        <v>56.184798807749623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97</v>
      </c>
      <c r="Y105" s="115">
        <v>103</v>
      </c>
      <c r="Z105" s="115"/>
      <c r="AA105" s="115" t="str">
        <f>TEXT(Y105,"###,###")</f>
        <v>103</v>
      </c>
      <c r="AB105" s="115"/>
      <c r="AC105" s="115">
        <f>Y105/($Y$4)*100</f>
        <v>15.350223546944857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403</v>
      </c>
      <c r="Y106" s="115">
        <v>480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118</v>
      </c>
      <c r="Y108" s="115">
        <v>159</v>
      </c>
      <c r="Z108" s="115"/>
      <c r="AA108" s="115" t="str">
        <f>TEXT(Y108,"###,###")</f>
        <v>159</v>
      </c>
      <c r="AB108" s="115"/>
      <c r="AC108" s="115">
        <f>Y108/($Y$4)*100</f>
        <v>23.69597615499255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125</v>
      </c>
      <c r="Y109" s="115">
        <v>137</v>
      </c>
      <c r="Z109" s="115"/>
      <c r="AA109" s="115" t="str">
        <f>TEXT(Y109,"###,###")</f>
        <v>137</v>
      </c>
      <c r="AB109" s="115"/>
      <c r="AC109" s="115">
        <f t="shared" ref="AC109:AC111" si="3">Y109/($Y$4)*100</f>
        <v>20.417287630402384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28</v>
      </c>
      <c r="Y110" s="115">
        <v>61</v>
      </c>
      <c r="Z110" s="115"/>
      <c r="AA110" s="115" t="str">
        <f>TEXT(Y110,"###,###")</f>
        <v>61</v>
      </c>
      <c r="AB110" s="115"/>
      <c r="AC110" s="115">
        <f t="shared" si="3"/>
        <v>9.0909090909090917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127</v>
      </c>
      <c r="Y111" s="115">
        <v>123</v>
      </c>
      <c r="Z111" s="115"/>
      <c r="AA111" s="115" t="str">
        <f>TEXT(Y111,"###,###")</f>
        <v>123</v>
      </c>
      <c r="AB111" s="115"/>
      <c r="AC111" s="115">
        <f t="shared" si="3"/>
        <v>18.330849478390462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573</v>
      </c>
      <c r="Y112" s="115">
        <v>671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25</v>
      </c>
      <c r="U114" s="115">
        <v>25</v>
      </c>
      <c r="V114" s="115">
        <v>22</v>
      </c>
      <c r="W114" s="115">
        <v>33</v>
      </c>
      <c r="X114" s="115">
        <v>26</v>
      </c>
      <c r="Y114" s="115">
        <v>34</v>
      </c>
      <c r="Z114" s="115"/>
      <c r="AA114" s="115" t="str">
        <f>TEXT(Y114,"###,###")</f>
        <v>34</v>
      </c>
      <c r="AB114" s="115"/>
      <c r="AC114" s="115">
        <f>Y114/X114-1</f>
        <v>0.30769230769230771</v>
      </c>
      <c r="AD114" s="115"/>
      <c r="AE114" s="115">
        <f>Y114/T114-1</f>
        <v>0.3600000000000001</v>
      </c>
      <c r="AF114" s="115"/>
    </row>
    <row r="115" spans="19:32" x14ac:dyDescent="0.25">
      <c r="S115" s="115" t="s">
        <v>104</v>
      </c>
      <c r="T115" s="115">
        <v>31</v>
      </c>
      <c r="U115" s="115">
        <v>41</v>
      </c>
      <c r="V115" s="115">
        <v>40</v>
      </c>
      <c r="W115" s="115">
        <v>37</v>
      </c>
      <c r="X115" s="115">
        <v>33</v>
      </c>
      <c r="Y115" s="115">
        <v>37</v>
      </c>
      <c r="Z115" s="115"/>
      <c r="AA115" s="115" t="str">
        <f>TEXT(Y115,"###,###")</f>
        <v>37</v>
      </c>
      <c r="AB115" s="115"/>
      <c r="AC115" s="115">
        <f>Y115/X115-1</f>
        <v>0.1212121212121211</v>
      </c>
      <c r="AD115" s="115"/>
      <c r="AE115" s="115">
        <f>Y115/T115-1</f>
        <v>0.19354838709677424</v>
      </c>
      <c r="AF115" s="115"/>
    </row>
    <row r="116" spans="19:32" x14ac:dyDescent="0.25">
      <c r="S116" s="115" t="s">
        <v>56</v>
      </c>
      <c r="T116" s="115">
        <v>56</v>
      </c>
      <c r="U116" s="115">
        <v>66</v>
      </c>
      <c r="V116" s="115">
        <v>62</v>
      </c>
      <c r="W116" s="115">
        <v>70</v>
      </c>
      <c r="X116" s="115">
        <v>59</v>
      </c>
      <c r="Y116" s="115">
        <v>71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44.51</v>
      </c>
      <c r="V118" s="115">
        <v>40.18</v>
      </c>
      <c r="W118" s="115">
        <v>38.659999999999997</v>
      </c>
      <c r="X118" s="115">
        <v>39.590000000000003</v>
      </c>
      <c r="Y118" s="115">
        <v>42.22</v>
      </c>
      <c r="Z118" s="115"/>
      <c r="AA118" s="115" t="str">
        <f>TEXT(Y118,"##.0")</f>
        <v>42.2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201</v>
      </c>
      <c r="V120" s="115">
        <v>209</v>
      </c>
      <c r="W120" s="115">
        <v>215</v>
      </c>
      <c r="X120" s="115">
        <v>223</v>
      </c>
      <c r="Y120" s="115">
        <v>256</v>
      </c>
      <c r="Z120" s="115"/>
      <c r="AA120" s="115" t="str">
        <f>TEXT(Y120,"###,###")</f>
        <v>256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78</v>
      </c>
      <c r="V121" s="115">
        <v>77</v>
      </c>
      <c r="W121" s="115">
        <v>100</v>
      </c>
      <c r="X121" s="115">
        <v>118</v>
      </c>
      <c r="Y121" s="115">
        <v>126</v>
      </c>
      <c r="Z121" s="115"/>
      <c r="AA121" s="115" t="str">
        <f t="shared" ref="AA121:AA128" si="4">TEXT(Y121,"###,###")</f>
        <v>126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54</v>
      </c>
      <c r="V122" s="115">
        <v>54</v>
      </c>
      <c r="W122" s="115">
        <v>53</v>
      </c>
      <c r="X122" s="115">
        <v>59</v>
      </c>
      <c r="Y122" s="115">
        <v>73</v>
      </c>
      <c r="Z122" s="115"/>
      <c r="AA122" s="115" t="str">
        <f t="shared" si="4"/>
        <v>73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255</v>
      </c>
      <c r="V124" s="115">
        <v>263</v>
      </c>
      <c r="W124" s="115">
        <v>268</v>
      </c>
      <c r="X124" s="115">
        <v>282</v>
      </c>
      <c r="Y124" s="115">
        <v>329</v>
      </c>
      <c r="Z124" s="115"/>
      <c r="AA124" s="115" t="str">
        <f t="shared" si="4"/>
        <v>329</v>
      </c>
      <c r="AB124" s="115"/>
      <c r="AC124" s="115">
        <f>Y124/$Y$7*100</f>
        <v>72.307692307692307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132</v>
      </c>
      <c r="V125" s="115">
        <v>131</v>
      </c>
      <c r="W125" s="115">
        <v>153</v>
      </c>
      <c r="X125" s="115">
        <v>177</v>
      </c>
      <c r="Y125" s="115">
        <v>199</v>
      </c>
      <c r="Z125" s="115"/>
      <c r="AA125" s="115" t="str">
        <f t="shared" si="4"/>
        <v>199</v>
      </c>
      <c r="AB125" s="115"/>
      <c r="AC125" s="115">
        <f>Y125/$Y$7*100</f>
        <v>43.736263736263737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189</v>
      </c>
      <c r="V127" s="115">
        <v>186</v>
      </c>
      <c r="W127" s="115">
        <v>203</v>
      </c>
      <c r="X127" s="115">
        <v>222</v>
      </c>
      <c r="Y127" s="115">
        <v>255</v>
      </c>
      <c r="Z127" s="115"/>
      <c r="AA127" s="115" t="str">
        <f t="shared" si="4"/>
        <v>255</v>
      </c>
      <c r="AB127" s="115"/>
      <c r="AC127" s="115">
        <f>Y127/$Y$7*100</f>
        <v>56.043956043956044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144</v>
      </c>
      <c r="V128" s="115">
        <v>156</v>
      </c>
      <c r="W128" s="115">
        <v>164</v>
      </c>
      <c r="X128" s="115">
        <v>174</v>
      </c>
      <c r="Y128" s="115">
        <v>200</v>
      </c>
      <c r="Z128" s="115"/>
      <c r="AA128" s="115" t="str">
        <f t="shared" si="4"/>
        <v>200</v>
      </c>
      <c r="AB128" s="115"/>
      <c r="AC128" s="115">
        <f>Y128/$Y$7*100</f>
        <v>43.956043956043956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88807A63-C8EB-4AEA-B42B-E22A1760DF9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BC9BE8AD-2856-4397-9216-8DDF5FF5CA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3B51D6B6-E55D-4CCB-9DA7-B4015C57ADE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028E245D-D887-4E03-BFA4-1932839E927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Kingston</v>
      </c>
      <c r="T1" s="115"/>
      <c r="U1" s="115"/>
      <c r="V1" s="115"/>
      <c r="W1" s="115"/>
      <c r="X1" s="115"/>
      <c r="Y1" s="115" t="str">
        <f>Y3</f>
        <v>10.27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113</v>
      </c>
      <c r="V3" s="115"/>
      <c r="W3" s="115"/>
      <c r="X3" s="115"/>
      <c r="Y3" s="115" t="s">
        <v>231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10.27'!$Y$3&amp;" "&amp;'Table 10.27'!$U$3&amp;", "&amp;'State data for spotlight'!$C$3&amp;", "&amp;'Table 10.27'!$Y$2</f>
        <v>Table 10.27 Kingston,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1639</v>
      </c>
      <c r="U4" s="116">
        <v>1738</v>
      </c>
      <c r="V4" s="116">
        <v>1753</v>
      </c>
      <c r="W4" s="116">
        <v>1814</v>
      </c>
      <c r="X4" s="116">
        <v>1828</v>
      </c>
      <c r="Y4" s="116">
        <v>1967</v>
      </c>
      <c r="Z4" s="115"/>
      <c r="AA4" s="115" t="str">
        <f>TEXT(Y4,"###,###")</f>
        <v>1,967</v>
      </c>
      <c r="AB4" s="115"/>
      <c r="AC4" s="115">
        <f t="shared" ref="AC4:AC9" si="0">Y4/X4-1</f>
        <v>7.6039387308533879E-2</v>
      </c>
      <c r="AD4" s="115"/>
      <c r="AE4" s="115">
        <f>Y4/T4-1</f>
        <v>0.20012202562538128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929</v>
      </c>
      <c r="U5" s="116">
        <v>948</v>
      </c>
      <c r="V5" s="116">
        <v>935</v>
      </c>
      <c r="W5" s="116">
        <v>989</v>
      </c>
      <c r="X5" s="116">
        <v>964</v>
      </c>
      <c r="Y5" s="116">
        <v>1035</v>
      </c>
      <c r="Z5" s="115"/>
      <c r="AA5" s="115" t="str">
        <f>TEXT(Y5,"###,###")</f>
        <v>1,035</v>
      </c>
      <c r="AB5" s="115"/>
      <c r="AC5" s="115">
        <f t="shared" si="0"/>
        <v>7.3651452282157637E-2</v>
      </c>
      <c r="AD5" s="115"/>
      <c r="AE5" s="115">
        <f t="shared" ref="AE5:AE9" si="1">Y5/T5-1</f>
        <v>0.11410118406889125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716</v>
      </c>
      <c r="U6" s="116">
        <v>792</v>
      </c>
      <c r="V6" s="116">
        <v>820</v>
      </c>
      <c r="W6" s="116">
        <v>824</v>
      </c>
      <c r="X6" s="116">
        <v>869</v>
      </c>
      <c r="Y6" s="116">
        <v>932</v>
      </c>
      <c r="Z6" s="115"/>
      <c r="AA6" s="115" t="str">
        <f>TEXT(Y6,"###,###")</f>
        <v>932</v>
      </c>
      <c r="AB6" s="115"/>
      <c r="AC6" s="115">
        <f t="shared" si="0"/>
        <v>7.2497123130034424E-2</v>
      </c>
      <c r="AD6" s="115"/>
      <c r="AE6" s="115">
        <f t="shared" si="1"/>
        <v>0.3016759776536313</v>
      </c>
      <c r="AF6" s="115"/>
    </row>
    <row r="7" spans="1:32" ht="16.5" customHeight="1" thickBot="1" x14ac:dyDescent="0.3">
      <c r="A7" s="46" t="str">
        <f>"QUICK STATS for "&amp;'Table 10.27'!Y2&amp;"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1033</v>
      </c>
      <c r="U7" s="116">
        <v>1070</v>
      </c>
      <c r="V7" s="116">
        <v>1070</v>
      </c>
      <c r="W7" s="116">
        <v>1115</v>
      </c>
      <c r="X7" s="116">
        <v>1124</v>
      </c>
      <c r="Y7" s="116">
        <v>1213</v>
      </c>
      <c r="Z7" s="115"/>
      <c r="AA7" s="115" t="str">
        <f>TEXT(Y7,"###,###")</f>
        <v>1,213</v>
      </c>
      <c r="AB7" s="115"/>
      <c r="AC7" s="115">
        <f t="shared" si="0"/>
        <v>7.9181494661921814E-2</v>
      </c>
      <c r="AD7" s="115"/>
      <c r="AE7" s="115">
        <f t="shared" si="1"/>
        <v>0.17424975798644726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1,967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10.27'!AA7</f>
        <v>1,213</v>
      </c>
      <c r="P8" s="51"/>
      <c r="S8" s="115" t="s">
        <v>96</v>
      </c>
      <c r="T8" s="115">
        <v>20266</v>
      </c>
      <c r="U8" s="115">
        <v>20189.61</v>
      </c>
      <c r="V8" s="115">
        <v>19586</v>
      </c>
      <c r="W8" s="115">
        <v>18885.8</v>
      </c>
      <c r="X8" s="115">
        <v>18702.169999999998</v>
      </c>
      <c r="Y8" s="115">
        <v>21747.34</v>
      </c>
      <c r="Z8" s="115"/>
      <c r="AA8" s="115" t="str">
        <f>TEXT(Y8,"$###,###")</f>
        <v>$21,747</v>
      </c>
      <c r="AB8" s="115"/>
      <c r="AC8" s="115">
        <f t="shared" si="0"/>
        <v>0.16282442090944538</v>
      </c>
      <c r="AD8" s="115"/>
      <c r="AE8" s="115">
        <f t="shared" si="1"/>
        <v>7.3094838646008187E-2</v>
      </c>
      <c r="AF8" s="115"/>
    </row>
    <row r="9" spans="1:32" x14ac:dyDescent="0.25">
      <c r="A9" s="55" t="s">
        <v>17</v>
      </c>
      <c r="B9" s="56"/>
      <c r="C9" s="57"/>
      <c r="D9" s="58">
        <f>'Table 10.27'!AC104</f>
        <v>67.666497203863756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52.019785655399829</v>
      </c>
      <c r="P9" s="59" t="s">
        <v>97</v>
      </c>
      <c r="S9" s="115" t="s">
        <v>9</v>
      </c>
      <c r="T9" s="115">
        <v>40553395</v>
      </c>
      <c r="U9" s="115">
        <v>39726937</v>
      </c>
      <c r="V9" s="115">
        <v>42635049</v>
      </c>
      <c r="W9" s="115">
        <v>48518886</v>
      </c>
      <c r="X9" s="115">
        <v>52498911</v>
      </c>
      <c r="Y9" s="115">
        <v>58791536</v>
      </c>
      <c r="Z9" s="115"/>
      <c r="AA9" s="115" t="str">
        <f>TEXT(Y9/1000000,"$#,###.0")&amp;" mil"</f>
        <v>$58.8 mil</v>
      </c>
      <c r="AB9" s="115"/>
      <c r="AC9" s="115">
        <f t="shared" si="0"/>
        <v>0.11986201009007602</v>
      </c>
      <c r="AD9" s="115"/>
      <c r="AE9" s="115">
        <f t="shared" si="1"/>
        <v>0.44973154528739201</v>
      </c>
      <c r="AF9" s="115"/>
    </row>
    <row r="10" spans="1:32" x14ac:dyDescent="0.25">
      <c r="A10" s="55" t="s">
        <v>20</v>
      </c>
      <c r="B10" s="56"/>
      <c r="C10" s="57"/>
      <c r="D10" s="58">
        <f>'Table 10.27'!AC105</f>
        <v>11.235383833248601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47.980214344600164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80.379225061830169</v>
      </c>
      <c r="P11" s="59" t="s">
        <v>97</v>
      </c>
      <c r="S11" s="115" t="s">
        <v>32</v>
      </c>
      <c r="T11" s="116">
        <v>1316</v>
      </c>
      <c r="U11" s="116">
        <v>1385</v>
      </c>
      <c r="V11" s="116">
        <v>1388</v>
      </c>
      <c r="W11" s="116">
        <v>1440</v>
      </c>
      <c r="X11" s="116">
        <v>1453</v>
      </c>
      <c r="Y11" s="116">
        <v>1574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10.27'!AC108</f>
        <v>19.572953736654807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32.399010717230006</v>
      </c>
      <c r="P12" s="59" t="s">
        <v>97</v>
      </c>
      <c r="S12" s="115" t="s">
        <v>33</v>
      </c>
      <c r="T12" s="116">
        <v>326</v>
      </c>
      <c r="U12" s="116">
        <v>353</v>
      </c>
      <c r="V12" s="116">
        <v>364</v>
      </c>
      <c r="W12" s="116">
        <v>368</v>
      </c>
      <c r="X12" s="116">
        <v>373</v>
      </c>
      <c r="Y12" s="116">
        <v>393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10.27'!AC109</f>
        <v>23.335027961362481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10.27'!AA118</f>
        <v>45.9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10.27'!AC110</f>
        <v>16.420945602440266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21.764220939818632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10.27'!AC111</f>
        <v>19.572953736654807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78.235779060181372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554</v>
      </c>
      <c r="Z15" s="115"/>
      <c r="AA15" s="117">
        <f t="shared" ref="AA15:AA34" si="2">IF(Y15="np",0,Y15/$Y$34)</f>
        <v>0.28164717844433146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0</v>
      </c>
      <c r="Z16" s="115"/>
      <c r="AA16" s="117">
        <f t="shared" si="2"/>
        <v>0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72</v>
      </c>
      <c r="Z17" s="115"/>
      <c r="AA17" s="117">
        <f t="shared" si="2"/>
        <v>3.6603965429588207E-2</v>
      </c>
      <c r="AB17" s="115"/>
      <c r="AC17" s="115"/>
      <c r="AD17" s="115"/>
      <c r="AE17" s="115"/>
      <c r="AF17" s="115"/>
    </row>
    <row r="18" spans="1:32" x14ac:dyDescent="0.25">
      <c r="A18" s="85" t="str">
        <f>'Table 10.27'!$S$1&amp;" ("&amp;'Table 10.27'!$T$2&amp;" to "&amp;'Table 10.27'!$Y$2&amp;")"</f>
        <v>Kingston (2011-12 to 2016-17)</v>
      </c>
      <c r="B18" s="85"/>
      <c r="C18" s="85"/>
      <c r="D18" s="85"/>
      <c r="E18" s="85"/>
      <c r="F18" s="85"/>
      <c r="G18" s="85" t="str">
        <f>'Table 10.27'!$S$1&amp;" ("&amp;'Table 10.27'!$T$2&amp;" to "&amp;'Table 10.27'!$Y$2&amp;")"</f>
        <v>Kingston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0</v>
      </c>
      <c r="Z18" s="115"/>
      <c r="AA18" s="117">
        <f t="shared" si="2"/>
        <v>0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81</v>
      </c>
      <c r="Z19" s="115"/>
      <c r="AA19" s="117">
        <f t="shared" si="2"/>
        <v>4.1179461108286734E-2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60</v>
      </c>
      <c r="Z20" s="115"/>
      <c r="AA20" s="117">
        <f t="shared" si="2"/>
        <v>3.0503304524656837E-2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138</v>
      </c>
      <c r="Z21" s="115"/>
      <c r="AA21" s="117">
        <f t="shared" si="2"/>
        <v>7.0157600406710721E-2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151</v>
      </c>
      <c r="Z22" s="115"/>
      <c r="AA22" s="117">
        <f t="shared" si="2"/>
        <v>7.6766649720386382E-2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48</v>
      </c>
      <c r="Z23" s="115"/>
      <c r="AA23" s="117">
        <f t="shared" si="2"/>
        <v>2.440264361972547E-2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4</v>
      </c>
      <c r="Z24" s="115"/>
      <c r="AA24" s="117">
        <f t="shared" si="2"/>
        <v>2.0335536349771225E-3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30</v>
      </c>
      <c r="Z25" s="115"/>
      <c r="AA25" s="117">
        <f t="shared" si="2"/>
        <v>1.5251652262328419E-2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11</v>
      </c>
      <c r="Z26" s="115"/>
      <c r="AA26" s="117">
        <f t="shared" si="2"/>
        <v>5.5922724961870868E-3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30</v>
      </c>
      <c r="Z27" s="115"/>
      <c r="AA27" s="117">
        <f t="shared" si="2"/>
        <v>1.5251652262328419E-2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37</v>
      </c>
      <c r="Z28" s="115"/>
      <c r="AA28" s="117">
        <f t="shared" si="2"/>
        <v>1.8810371123538384E-2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57</v>
      </c>
      <c r="Z29" s="115"/>
      <c r="AA29" s="117">
        <f t="shared" si="2"/>
        <v>2.8978139298423997E-2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83</v>
      </c>
      <c r="Z30" s="115"/>
      <c r="AA30" s="117">
        <f t="shared" si="2"/>
        <v>4.2196237925775294E-2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10.27'!Y2&amp;")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140</v>
      </c>
      <c r="Z31" s="115"/>
      <c r="AA31" s="117">
        <f t="shared" si="2"/>
        <v>7.1174377224199295E-2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3</v>
      </c>
      <c r="Z32" s="115"/>
      <c r="AA32" s="117">
        <f t="shared" si="2"/>
        <v>1.5251652262328419E-3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51</v>
      </c>
      <c r="Z33" s="115"/>
      <c r="AA33" s="117">
        <f t="shared" si="2"/>
        <v>2.592780884595831E-2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1967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822</v>
      </c>
      <c r="U37" s="115">
        <v>842</v>
      </c>
      <c r="V37" s="115">
        <v>846</v>
      </c>
      <c r="W37" s="115">
        <v>860</v>
      </c>
      <c r="X37" s="115">
        <v>880</v>
      </c>
      <c r="Y37" s="115">
        <v>949</v>
      </c>
      <c r="Z37" s="115"/>
      <c r="AA37" s="115" t="str">
        <f>TEXT(Y37,"###,###")</f>
        <v>949</v>
      </c>
      <c r="AB37" s="115"/>
      <c r="AC37" s="115">
        <f>Y37/X37-1</f>
        <v>7.8409090909090873E-2</v>
      </c>
      <c r="AD37" s="115"/>
      <c r="AE37" s="115">
        <f>Y37/T37-1</f>
        <v>0.15450121654501214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211</v>
      </c>
      <c r="U38" s="115">
        <v>233</v>
      </c>
      <c r="V38" s="115">
        <v>222</v>
      </c>
      <c r="W38" s="115">
        <v>256</v>
      </c>
      <c r="X38" s="115">
        <v>246</v>
      </c>
      <c r="Y38" s="115">
        <v>264</v>
      </c>
      <c r="Z38" s="115"/>
      <c r="AA38" s="115" t="str">
        <f>TEXT(Y38,"###,###")</f>
        <v>264</v>
      </c>
      <c r="AB38" s="115"/>
      <c r="AC38" s="115">
        <f>Y38/X38-1</f>
        <v>7.3170731707317138E-2</v>
      </c>
      <c r="AD38" s="115"/>
      <c r="AE38" s="115">
        <f>Y38/T38-1</f>
        <v>0.25118483412322279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1033</v>
      </c>
      <c r="U40" s="115">
        <v>1075</v>
      </c>
      <c r="V40" s="115">
        <v>1068</v>
      </c>
      <c r="W40" s="115">
        <v>1116</v>
      </c>
      <c r="X40" s="115">
        <v>1126</v>
      </c>
      <c r="Y40" s="115">
        <v>1213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78.235779060181372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21.764220939818632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24</v>
      </c>
      <c r="Y45" s="116">
        <v>16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47</v>
      </c>
      <c r="Y46" s="116">
        <v>69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78</v>
      </c>
      <c r="Y47" s="116">
        <v>83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126</v>
      </c>
      <c r="Y48" s="116">
        <v>124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10.27'!S1&amp;" ("&amp;'Table 10.27'!Y2&amp;") *"</f>
        <v>Number of jobs by age and sex of job holders in Kingston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97</v>
      </c>
      <c r="Y49" s="116">
        <v>105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72</v>
      </c>
      <c r="Y50" s="116">
        <v>89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91</v>
      </c>
      <c r="Y51" s="116">
        <v>88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74</v>
      </c>
      <c r="Y52" s="116">
        <v>67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76</v>
      </c>
      <c r="Y53" s="116">
        <v>63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88</v>
      </c>
      <c r="Y54" s="116">
        <v>109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84</v>
      </c>
      <c r="Y55" s="116">
        <v>97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50</v>
      </c>
      <c r="Y56" s="116">
        <v>56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28</v>
      </c>
      <c r="Y57" s="116">
        <v>34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12</v>
      </c>
      <c r="Y58" s="116">
        <v>12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7</v>
      </c>
      <c r="Y59" s="116">
        <v>16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1</v>
      </c>
      <c r="Y60" s="116">
        <v>7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964</v>
      </c>
      <c r="Y61" s="116">
        <v>1035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0</v>
      </c>
      <c r="Y63" s="116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10.27'!S1&amp;" ("&amp;'Table 10.27'!Y2&amp;") *"</f>
        <v>Number of employed persons per occupation of main job by sex in Kingston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30</v>
      </c>
      <c r="Y64" s="116">
        <v>21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48</v>
      </c>
      <c r="Y65" s="116">
        <v>53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83</v>
      </c>
      <c r="Y66" s="116">
        <v>93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94</v>
      </c>
      <c r="Y67" s="116">
        <v>115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63</v>
      </c>
      <c r="Y68" s="116">
        <v>66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54</v>
      </c>
      <c r="Y69" s="116">
        <v>65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80</v>
      </c>
      <c r="Y70" s="116">
        <v>71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73</v>
      </c>
      <c r="Y71" s="116">
        <v>80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96</v>
      </c>
      <c r="Y72" s="116">
        <v>82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92</v>
      </c>
      <c r="Y73" s="116">
        <v>104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69</v>
      </c>
      <c r="Y74" s="116">
        <v>92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44</v>
      </c>
      <c r="Y75" s="116">
        <v>47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18</v>
      </c>
      <c r="Y76" s="116">
        <v>23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10</v>
      </c>
      <c r="Y77" s="116">
        <v>10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4</v>
      </c>
      <c r="Y78" s="116">
        <v>3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0</v>
      </c>
      <c r="Y79" s="116">
        <v>6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865</v>
      </c>
      <c r="Y80" s="116">
        <v>932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10.27'!S1</f>
        <v>Kingston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47</v>
      </c>
      <c r="Y83" s="116">
        <v>51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24</v>
      </c>
      <c r="Y84" s="116">
        <v>25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10.27'!AA4</f>
        <v>1,967</v>
      </c>
      <c r="D85" s="99">
        <f>'Table 10.27'!AC4</f>
        <v>7.6039387308533879E-2</v>
      </c>
      <c r="E85" s="100">
        <f>'Table 10.27'!AC4</f>
        <v>7.6039387308533879E-2</v>
      </c>
      <c r="F85" s="99">
        <f>'Table 10.27'!AE4</f>
        <v>0.20012202562538128</v>
      </c>
      <c r="G85" s="100">
        <f>'Table 10.27'!AE4</f>
        <v>0.20012202562538128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88</v>
      </c>
      <c r="Y85" s="116">
        <v>93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10.27'!AA5</f>
        <v>1,035</v>
      </c>
      <c r="D86" s="99">
        <f>'Table 10.27'!AC5</f>
        <v>7.3651452282157637E-2</v>
      </c>
      <c r="E86" s="100">
        <f>'Table 10.27'!AC5</f>
        <v>7.3651452282157637E-2</v>
      </c>
      <c r="F86" s="99">
        <f>'Table 10.27'!AE5</f>
        <v>0.11410118406889125</v>
      </c>
      <c r="G86" s="100">
        <f>'Table 10.27'!AE5</f>
        <v>0.11410118406889125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14</v>
      </c>
      <c r="Y86" s="116">
        <v>12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10.27'!AA6</f>
        <v>932</v>
      </c>
      <c r="D87" s="99">
        <f>'Table 10.27'!AC6</f>
        <v>7.2497123130034424E-2</v>
      </c>
      <c r="E87" s="100">
        <f>'Table 10.27'!AC6</f>
        <v>7.2497123130034424E-2</v>
      </c>
      <c r="F87" s="99">
        <f>'Table 10.27'!AE6</f>
        <v>0.3016759776536313</v>
      </c>
      <c r="G87" s="100">
        <f>'Table 10.27'!AE6</f>
        <v>0.3016759776536313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6</v>
      </c>
      <c r="Y87" s="116">
        <v>4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10.27'!AA7</f>
        <v>1,213</v>
      </c>
      <c r="D88" s="99">
        <f>'Table 10.27'!AC7</f>
        <v>7.9181494661921814E-2</v>
      </c>
      <c r="E88" s="100">
        <f>'Table 10.27'!AC7</f>
        <v>7.9181494661921814E-2</v>
      </c>
      <c r="F88" s="99">
        <f>'Table 10.27'!AE7</f>
        <v>0.17424975798644726</v>
      </c>
      <c r="G88" s="100">
        <f>'Table 10.27'!AE7</f>
        <v>0.17424975798644726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15</v>
      </c>
      <c r="Y88" s="116">
        <v>25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10.27'!AA37</f>
        <v>949</v>
      </c>
      <c r="D89" s="99">
        <f>'Table 10.27'!AC37</f>
        <v>7.8409090909090873E-2</v>
      </c>
      <c r="E89" s="100">
        <f>'Table 10.27'!AC37</f>
        <v>7.8409090909090873E-2</v>
      </c>
      <c r="F89" s="99">
        <f>'Table 10.27'!AE37</f>
        <v>0.15450121654501214</v>
      </c>
      <c r="G89" s="100">
        <f>'Table 10.27'!AE37</f>
        <v>0.15450121654501214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47</v>
      </c>
      <c r="Y89" s="116">
        <v>51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10.27'!AA38</f>
        <v>264</v>
      </c>
      <c r="D90" s="99">
        <f>'Table 10.27'!AC38</f>
        <v>7.3170731707317138E-2</v>
      </c>
      <c r="E90" s="100">
        <f>'Table 10.27'!AC38</f>
        <v>7.3170731707317138E-2</v>
      </c>
      <c r="F90" s="99">
        <f>'Table 10.27'!AE38</f>
        <v>0.25118483412322279</v>
      </c>
      <c r="G90" s="100">
        <f>'Table 10.27'!AE38</f>
        <v>0.25118483412322279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144</v>
      </c>
      <c r="Y90" s="116">
        <v>147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10.27'!AA114</f>
        <v>131</v>
      </c>
      <c r="D91" s="99">
        <f>'Table 10.27'!AC114</f>
        <v>7.692307692307665E-3</v>
      </c>
      <c r="E91" s="100">
        <f>'Table 10.27'!AC114</f>
        <v>7.692307692307665E-3</v>
      </c>
      <c r="F91" s="99">
        <f>'Table 10.27'!AE114</f>
        <v>4.8000000000000043E-2</v>
      </c>
      <c r="G91" s="100">
        <f>'Table 10.27'!AE114</f>
        <v>4.8000000000000043E-2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577</v>
      </c>
      <c r="Y91" s="116">
        <v>631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10.27'!AA115</f>
        <v>133</v>
      </c>
      <c r="D92" s="99">
        <f>'Table 10.27'!AC115</f>
        <v>0.15652173913043477</v>
      </c>
      <c r="E92" s="100">
        <f>'Table 10.27'!AC115</f>
        <v>0.15652173913043477</v>
      </c>
      <c r="F92" s="99">
        <f>'Table 10.27'!AE115</f>
        <v>0.52873563218390807</v>
      </c>
      <c r="G92" s="100">
        <f>'Table 10.27'!AE115</f>
        <v>0.52873563218390807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10.27'!AA8</f>
        <v>$21,747</v>
      </c>
      <c r="D93" s="99">
        <f>'Table 10.27'!AC8</f>
        <v>0.16282442090944538</v>
      </c>
      <c r="E93" s="100">
        <f>'Table 10.27'!AC8</f>
        <v>0.16282442090944538</v>
      </c>
      <c r="F93" s="99">
        <f>'Table 10.27'!AE8</f>
        <v>7.3094838646008187E-2</v>
      </c>
      <c r="G93" s="100">
        <f>'Table 10.27'!AE8</f>
        <v>7.3094838646008187E-2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21</v>
      </c>
      <c r="Y93" s="116">
        <v>26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10.27'!AA9</f>
        <v>$58.8 mil</v>
      </c>
      <c r="D94" s="99">
        <f>'Table 10.27'!AC9</f>
        <v>0.11986201009007602</v>
      </c>
      <c r="E94" s="100">
        <f>'Table 10.27'!AC9</f>
        <v>0.11986201009007602</v>
      </c>
      <c r="F94" s="99">
        <f>'Table 10.27'!AE9</f>
        <v>0.44973154528739201</v>
      </c>
      <c r="G94" s="100">
        <f>'Table 10.27'!AE9</f>
        <v>0.44973154528739201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62</v>
      </c>
      <c r="Y94" s="116">
        <v>75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22</v>
      </c>
      <c r="Y95" s="116">
        <v>26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87</v>
      </c>
      <c r="Y96" s="116">
        <v>85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54</v>
      </c>
      <c r="Y97" s="116">
        <v>58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69</v>
      </c>
      <c r="Y98" s="116">
        <v>67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0</v>
      </c>
      <c r="Y99" s="116">
        <v>5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68</v>
      </c>
      <c r="Y100" s="116">
        <v>71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550</v>
      </c>
      <c r="Y101" s="116">
        <v>582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1193</v>
      </c>
      <c r="Y104" s="115">
        <v>1331</v>
      </c>
      <c r="Z104" s="115"/>
      <c r="AA104" s="115" t="str">
        <f>TEXT(Y104,"###,###")</f>
        <v>1,331</v>
      </c>
      <c r="AB104" s="115"/>
      <c r="AC104" s="115">
        <f>Y104/($Y$4)*100</f>
        <v>67.666497203863756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210</v>
      </c>
      <c r="Y105" s="115">
        <v>221</v>
      </c>
      <c r="Z105" s="115"/>
      <c r="AA105" s="115" t="str">
        <f>TEXT(Y105,"###,###")</f>
        <v>221</v>
      </c>
      <c r="AB105" s="115"/>
      <c r="AC105" s="115">
        <f>Y105/($Y$4)*100</f>
        <v>11.235383833248601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1403</v>
      </c>
      <c r="Y106" s="115">
        <v>1552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350</v>
      </c>
      <c r="Y108" s="115">
        <v>385</v>
      </c>
      <c r="Z108" s="115"/>
      <c r="AA108" s="115" t="str">
        <f>TEXT(Y108,"###,###")</f>
        <v>385</v>
      </c>
      <c r="AB108" s="115"/>
      <c r="AC108" s="115">
        <f>Y108/($Y$4)*100</f>
        <v>19.572953736654807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411</v>
      </c>
      <c r="Y109" s="115">
        <v>459</v>
      </c>
      <c r="Z109" s="115"/>
      <c r="AA109" s="115" t="str">
        <f>TEXT(Y109,"###,###")</f>
        <v>459</v>
      </c>
      <c r="AB109" s="115"/>
      <c r="AC109" s="115">
        <f t="shared" ref="AC109:AC111" si="3">Y109/($Y$4)*100</f>
        <v>23.335027961362481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281</v>
      </c>
      <c r="Y110" s="115">
        <v>323</v>
      </c>
      <c r="Z110" s="115"/>
      <c r="AA110" s="115" t="str">
        <f>TEXT(Y110,"###,###")</f>
        <v>323</v>
      </c>
      <c r="AB110" s="115"/>
      <c r="AC110" s="115">
        <f t="shared" si="3"/>
        <v>16.420945602440266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364</v>
      </c>
      <c r="Y111" s="115">
        <v>385</v>
      </c>
      <c r="Z111" s="115"/>
      <c r="AA111" s="115" t="str">
        <f>TEXT(Y111,"###,###")</f>
        <v>385</v>
      </c>
      <c r="AB111" s="115"/>
      <c r="AC111" s="115">
        <f t="shared" si="3"/>
        <v>19.572953736654807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1829</v>
      </c>
      <c r="Y112" s="115">
        <v>1967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125</v>
      </c>
      <c r="U114" s="115">
        <v>122</v>
      </c>
      <c r="V114" s="115">
        <v>115</v>
      </c>
      <c r="W114" s="115">
        <v>132</v>
      </c>
      <c r="X114" s="115">
        <v>130</v>
      </c>
      <c r="Y114" s="115">
        <v>131</v>
      </c>
      <c r="Z114" s="115"/>
      <c r="AA114" s="115" t="str">
        <f>TEXT(Y114,"###,###")</f>
        <v>131</v>
      </c>
      <c r="AB114" s="115"/>
      <c r="AC114" s="115">
        <f>Y114/X114-1</f>
        <v>7.692307692307665E-3</v>
      </c>
      <c r="AD114" s="115"/>
      <c r="AE114" s="115">
        <f>Y114/T114-1</f>
        <v>4.8000000000000043E-2</v>
      </c>
      <c r="AF114" s="115"/>
    </row>
    <row r="115" spans="19:32" x14ac:dyDescent="0.25">
      <c r="S115" s="115" t="s">
        <v>104</v>
      </c>
      <c r="T115" s="115">
        <v>87</v>
      </c>
      <c r="U115" s="115">
        <v>109</v>
      </c>
      <c r="V115" s="115">
        <v>113</v>
      </c>
      <c r="W115" s="115">
        <v>118</v>
      </c>
      <c r="X115" s="115">
        <v>115</v>
      </c>
      <c r="Y115" s="115">
        <v>133</v>
      </c>
      <c r="Z115" s="115"/>
      <c r="AA115" s="115" t="str">
        <f>TEXT(Y115,"###,###")</f>
        <v>133</v>
      </c>
      <c r="AB115" s="115"/>
      <c r="AC115" s="115">
        <f>Y115/X115-1</f>
        <v>0.15652173913043477</v>
      </c>
      <c r="AD115" s="115"/>
      <c r="AE115" s="115">
        <f>Y115/T115-1</f>
        <v>0.52873563218390807</v>
      </c>
      <c r="AF115" s="115"/>
    </row>
    <row r="116" spans="19:32" x14ac:dyDescent="0.25">
      <c r="S116" s="115" t="s">
        <v>56</v>
      </c>
      <c r="T116" s="115">
        <v>212</v>
      </c>
      <c r="U116" s="115">
        <v>231</v>
      </c>
      <c r="V116" s="115">
        <v>228</v>
      </c>
      <c r="W116" s="115">
        <v>250</v>
      </c>
      <c r="X116" s="115">
        <v>245</v>
      </c>
      <c r="Y116" s="115">
        <v>264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46.71</v>
      </c>
      <c r="V118" s="115">
        <v>46.22</v>
      </c>
      <c r="W118" s="115">
        <v>42.37</v>
      </c>
      <c r="X118" s="115">
        <v>42.54</v>
      </c>
      <c r="Y118" s="115">
        <v>45.92</v>
      </c>
      <c r="Z118" s="115"/>
      <c r="AA118" s="115" t="str">
        <f>TEXT(Y118,"##.0")</f>
        <v>45.9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715</v>
      </c>
      <c r="V120" s="115">
        <v>714</v>
      </c>
      <c r="W120" s="115">
        <v>746</v>
      </c>
      <c r="X120" s="115">
        <v>751</v>
      </c>
      <c r="Y120" s="115">
        <v>820</v>
      </c>
      <c r="Z120" s="115"/>
      <c r="AA120" s="115" t="str">
        <f>TEXT(Y120,"###,###")</f>
        <v>820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201</v>
      </c>
      <c r="V121" s="115">
        <v>205</v>
      </c>
      <c r="W121" s="115">
        <v>220</v>
      </c>
      <c r="X121" s="115">
        <v>220</v>
      </c>
      <c r="Y121" s="115">
        <v>238</v>
      </c>
      <c r="Z121" s="115"/>
      <c r="AA121" s="115" t="str">
        <f t="shared" ref="AA121:AA128" si="4">TEXT(Y121,"###,###")</f>
        <v>238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156</v>
      </c>
      <c r="V122" s="115">
        <v>155</v>
      </c>
      <c r="W122" s="115">
        <v>148</v>
      </c>
      <c r="X122" s="115">
        <v>159</v>
      </c>
      <c r="Y122" s="115">
        <v>155</v>
      </c>
      <c r="Z122" s="115"/>
      <c r="AA122" s="115" t="str">
        <f t="shared" si="4"/>
        <v>155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871</v>
      </c>
      <c r="V124" s="115">
        <v>869</v>
      </c>
      <c r="W124" s="115">
        <v>894</v>
      </c>
      <c r="X124" s="115">
        <v>910</v>
      </c>
      <c r="Y124" s="115">
        <v>975</v>
      </c>
      <c r="Z124" s="115"/>
      <c r="AA124" s="115" t="str">
        <f t="shared" si="4"/>
        <v>975</v>
      </c>
      <c r="AB124" s="115"/>
      <c r="AC124" s="115">
        <f>Y124/$Y$7*100</f>
        <v>80.379225061830169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357</v>
      </c>
      <c r="V125" s="115">
        <v>360</v>
      </c>
      <c r="W125" s="115">
        <v>368</v>
      </c>
      <c r="X125" s="115">
        <v>379</v>
      </c>
      <c r="Y125" s="115">
        <v>393</v>
      </c>
      <c r="Z125" s="115"/>
      <c r="AA125" s="115" t="str">
        <f t="shared" si="4"/>
        <v>393</v>
      </c>
      <c r="AB125" s="115"/>
      <c r="AC125" s="115">
        <f>Y125/$Y$7*100</f>
        <v>32.399010717230006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576</v>
      </c>
      <c r="V127" s="115">
        <v>567</v>
      </c>
      <c r="W127" s="115">
        <v>592</v>
      </c>
      <c r="X127" s="115">
        <v>580</v>
      </c>
      <c r="Y127" s="115">
        <v>631</v>
      </c>
      <c r="Z127" s="115"/>
      <c r="AA127" s="115" t="str">
        <f t="shared" si="4"/>
        <v>631</v>
      </c>
      <c r="AB127" s="115"/>
      <c r="AC127" s="115">
        <f>Y127/$Y$7*100</f>
        <v>52.019785655399829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501</v>
      </c>
      <c r="V128" s="115">
        <v>503</v>
      </c>
      <c r="W128" s="115">
        <v>526</v>
      </c>
      <c r="X128" s="115">
        <v>544</v>
      </c>
      <c r="Y128" s="115">
        <v>582</v>
      </c>
      <c r="Z128" s="115"/>
      <c r="AA128" s="115" t="str">
        <f t="shared" si="4"/>
        <v>582</v>
      </c>
      <c r="AB128" s="115"/>
      <c r="AC128" s="115">
        <f>Y128/$Y$7*100</f>
        <v>47.980214344600164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C6E7277E-E5DD-42FA-A9FB-7D3884B5E0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CFC190AF-D699-4E8E-B095-A83CE6D7DD8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1E91B3E3-7C07-4977-A57D-F217ADA5640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96E721BF-6DCA-4CEB-9369-251FEF3B9D3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Light</v>
      </c>
      <c r="T1" s="115"/>
      <c r="U1" s="115"/>
      <c r="V1" s="115"/>
      <c r="W1" s="115"/>
      <c r="X1" s="115"/>
      <c r="Y1" s="115" t="str">
        <f>Y3</f>
        <v>10.28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139</v>
      </c>
      <c r="V3" s="115"/>
      <c r="W3" s="115"/>
      <c r="X3" s="115"/>
      <c r="Y3" s="115" t="s">
        <v>232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10.28'!$Y$3&amp;" "&amp;'Table 10.28'!$U$3&amp;", "&amp;'State data for spotlight'!$C$3&amp;", "&amp;'Table 10.28'!$Y$2</f>
        <v>Table 10.28 Light,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9536</v>
      </c>
      <c r="U4" s="116">
        <v>9902</v>
      </c>
      <c r="V4" s="116">
        <v>10256</v>
      </c>
      <c r="W4" s="116">
        <v>10375</v>
      </c>
      <c r="X4" s="116">
        <v>10214</v>
      </c>
      <c r="Y4" s="116">
        <v>10909</v>
      </c>
      <c r="Z4" s="115"/>
      <c r="AA4" s="115" t="str">
        <f>TEXT(Y4,"###,###")</f>
        <v>10,909</v>
      </c>
      <c r="AB4" s="115"/>
      <c r="AC4" s="115">
        <f t="shared" ref="AC4:AC9" si="0">Y4/X4-1</f>
        <v>6.8043861366751557E-2</v>
      </c>
      <c r="AD4" s="115"/>
      <c r="AE4" s="115">
        <f>Y4/T4-1</f>
        <v>0.14398070469798663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5024</v>
      </c>
      <c r="U5" s="116">
        <v>5238</v>
      </c>
      <c r="V5" s="116">
        <v>5377</v>
      </c>
      <c r="W5" s="116">
        <v>5426</v>
      </c>
      <c r="X5" s="116">
        <v>5303</v>
      </c>
      <c r="Y5" s="116">
        <v>5673</v>
      </c>
      <c r="Z5" s="115"/>
      <c r="AA5" s="115" t="str">
        <f>TEXT(Y5,"###,###")</f>
        <v>5,673</v>
      </c>
      <c r="AB5" s="115"/>
      <c r="AC5" s="115">
        <f t="shared" si="0"/>
        <v>6.9771827267584463E-2</v>
      </c>
      <c r="AD5" s="115"/>
      <c r="AE5" s="115">
        <f t="shared" ref="AE5:AE9" si="1">Y5/T5-1</f>
        <v>0.12917993630573243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4514</v>
      </c>
      <c r="U6" s="116">
        <v>4664</v>
      </c>
      <c r="V6" s="116">
        <v>4880</v>
      </c>
      <c r="W6" s="116">
        <v>4953</v>
      </c>
      <c r="X6" s="116">
        <v>4912</v>
      </c>
      <c r="Y6" s="116">
        <v>5236</v>
      </c>
      <c r="Z6" s="115"/>
      <c r="AA6" s="115" t="str">
        <f>TEXT(Y6,"###,###")</f>
        <v>5,236</v>
      </c>
      <c r="AB6" s="115"/>
      <c r="AC6" s="115">
        <f t="shared" si="0"/>
        <v>6.5960912052117182E-2</v>
      </c>
      <c r="AD6" s="115"/>
      <c r="AE6" s="115">
        <f t="shared" si="1"/>
        <v>0.15994683207797955</v>
      </c>
      <c r="AF6" s="115"/>
    </row>
    <row r="7" spans="1:32" ht="16.5" customHeight="1" thickBot="1" x14ac:dyDescent="0.3">
      <c r="A7" s="46" t="str">
        <f>"QUICK STATS for "&amp;'Table 10.28'!Y2&amp;"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6920</v>
      </c>
      <c r="U7" s="116">
        <v>7180</v>
      </c>
      <c r="V7" s="116">
        <v>7422</v>
      </c>
      <c r="W7" s="116">
        <v>7520</v>
      </c>
      <c r="X7" s="116">
        <v>7538</v>
      </c>
      <c r="Y7" s="116">
        <v>7956</v>
      </c>
      <c r="Z7" s="115"/>
      <c r="AA7" s="115" t="str">
        <f>TEXT(Y7,"###,###")</f>
        <v>7,956</v>
      </c>
      <c r="AB7" s="115"/>
      <c r="AC7" s="115">
        <f t="shared" si="0"/>
        <v>5.5452374635181823E-2</v>
      </c>
      <c r="AD7" s="115"/>
      <c r="AE7" s="115">
        <f t="shared" si="1"/>
        <v>0.14971098265895955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10,909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10.28'!AA7</f>
        <v>7,956</v>
      </c>
      <c r="P8" s="51"/>
      <c r="S8" s="115" t="s">
        <v>96</v>
      </c>
      <c r="T8" s="115">
        <v>38267</v>
      </c>
      <c r="U8" s="115">
        <v>40344</v>
      </c>
      <c r="V8" s="115">
        <v>38934.86</v>
      </c>
      <c r="W8" s="115">
        <v>42088.55</v>
      </c>
      <c r="X8" s="115">
        <v>43768.5</v>
      </c>
      <c r="Y8" s="115">
        <v>44418.26</v>
      </c>
      <c r="Z8" s="115"/>
      <c r="AA8" s="115" t="str">
        <f>TEXT(Y8,"$###,###")</f>
        <v>$44,418</v>
      </c>
      <c r="AB8" s="115"/>
      <c r="AC8" s="115">
        <f t="shared" si="0"/>
        <v>1.4845379668026126E-2</v>
      </c>
      <c r="AD8" s="115"/>
      <c r="AE8" s="115">
        <f t="shared" si="1"/>
        <v>0.16074581231870799</v>
      </c>
      <c r="AF8" s="115"/>
    </row>
    <row r="9" spans="1:32" x14ac:dyDescent="0.25">
      <c r="A9" s="55" t="s">
        <v>17</v>
      </c>
      <c r="B9" s="56"/>
      <c r="C9" s="57"/>
      <c r="D9" s="58">
        <f>'Table 10.28'!AC104</f>
        <v>72.903107525896047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52.677224736048267</v>
      </c>
      <c r="P9" s="59" t="s">
        <v>97</v>
      </c>
      <c r="S9" s="115" t="s">
        <v>9</v>
      </c>
      <c r="T9" s="115">
        <v>329454344</v>
      </c>
      <c r="U9" s="115">
        <v>343978026</v>
      </c>
      <c r="V9" s="115">
        <v>373154740</v>
      </c>
      <c r="W9" s="115">
        <v>382359595</v>
      </c>
      <c r="X9" s="115">
        <v>396501765</v>
      </c>
      <c r="Y9" s="115">
        <v>429596155</v>
      </c>
      <c r="Z9" s="115"/>
      <c r="AA9" s="115" t="str">
        <f>TEXT(Y9/1000000,"$#,###.0")&amp;" mil"</f>
        <v>$429.6 mil</v>
      </c>
      <c r="AB9" s="115"/>
      <c r="AC9" s="115">
        <f t="shared" si="0"/>
        <v>8.3465933625793465E-2</v>
      </c>
      <c r="AD9" s="115"/>
      <c r="AE9" s="115">
        <f t="shared" si="1"/>
        <v>0.3039626364738417</v>
      </c>
      <c r="AF9" s="115"/>
    </row>
    <row r="10" spans="1:32" x14ac:dyDescent="0.25">
      <c r="A10" s="55" t="s">
        <v>20</v>
      </c>
      <c r="B10" s="56"/>
      <c r="C10" s="57"/>
      <c r="D10" s="58">
        <f>'Table 10.28'!AC105</f>
        <v>16.188468237235309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47.322775263951733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89.668174962292611</v>
      </c>
      <c r="P11" s="59" t="s">
        <v>97</v>
      </c>
      <c r="S11" s="115" t="s">
        <v>32</v>
      </c>
      <c r="T11" s="116">
        <v>8174</v>
      </c>
      <c r="U11" s="116">
        <v>8482</v>
      </c>
      <c r="V11" s="116">
        <v>8859</v>
      </c>
      <c r="W11" s="116">
        <v>8901</v>
      </c>
      <c r="X11" s="116">
        <v>8784</v>
      </c>
      <c r="Y11" s="116">
        <v>9366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10.28'!AC108</f>
        <v>14.410120084334036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19.39416792357969</v>
      </c>
      <c r="P12" s="59" t="s">
        <v>97</v>
      </c>
      <c r="S12" s="115" t="s">
        <v>33</v>
      </c>
      <c r="T12" s="116">
        <v>1364</v>
      </c>
      <c r="U12" s="116">
        <v>1418</v>
      </c>
      <c r="V12" s="116">
        <v>1394</v>
      </c>
      <c r="W12" s="116">
        <v>1474</v>
      </c>
      <c r="X12" s="116">
        <v>1432</v>
      </c>
      <c r="Y12" s="116">
        <v>1543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10.28'!AC109</f>
        <v>15.656797139976167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10.28'!AA118</f>
        <v>42.4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10.28'!AC110</f>
        <v>20.817673480612338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13.562091503267974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10.28'!AC111</f>
        <v>38.206985058208822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86.437908496732035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688</v>
      </c>
      <c r="Z15" s="115"/>
      <c r="AA15" s="117">
        <f t="shared" ref="AA15:AA34" si="2">IF(Y15="np",0,Y15/$Y$34)</f>
        <v>6.3067192226601884E-2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87</v>
      </c>
      <c r="Z16" s="115"/>
      <c r="AA16" s="117">
        <f t="shared" si="2"/>
        <v>7.9750664588871568E-3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1236</v>
      </c>
      <c r="Z17" s="115"/>
      <c r="AA17" s="117">
        <f t="shared" si="2"/>
        <v>0.11330094417453479</v>
      </c>
      <c r="AB17" s="115"/>
      <c r="AC17" s="115"/>
      <c r="AD17" s="115"/>
      <c r="AE17" s="115"/>
      <c r="AF17" s="115"/>
    </row>
    <row r="18" spans="1:32" x14ac:dyDescent="0.25">
      <c r="A18" s="85" t="str">
        <f>'Table 10.28'!$S$1&amp;" ("&amp;'Table 10.28'!$T$2&amp;" to "&amp;'Table 10.28'!$Y$2&amp;")"</f>
        <v>Light (2011-12 to 2016-17)</v>
      </c>
      <c r="B18" s="85"/>
      <c r="C18" s="85"/>
      <c r="D18" s="85"/>
      <c r="E18" s="85"/>
      <c r="F18" s="85"/>
      <c r="G18" s="85" t="str">
        <f>'Table 10.28'!$S$1&amp;" ("&amp;'Table 10.28'!$T$2&amp;" to "&amp;'Table 10.28'!$Y$2&amp;")"</f>
        <v>Light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56</v>
      </c>
      <c r="Z18" s="115"/>
      <c r="AA18" s="117">
        <f t="shared" si="2"/>
        <v>5.1333761114675958E-3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676</v>
      </c>
      <c r="Z19" s="115"/>
      <c r="AA19" s="117">
        <f t="shared" si="2"/>
        <v>6.1967183059858835E-2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338</v>
      </c>
      <c r="Z20" s="115"/>
      <c r="AA20" s="117">
        <f t="shared" si="2"/>
        <v>3.0983591529929418E-2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971</v>
      </c>
      <c r="Z21" s="115"/>
      <c r="AA21" s="117">
        <f t="shared" si="2"/>
        <v>8.9009075075625624E-2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599</v>
      </c>
      <c r="Z22" s="115"/>
      <c r="AA22" s="117">
        <f t="shared" si="2"/>
        <v>5.4908790906590892E-2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512</v>
      </c>
      <c r="Z23" s="115"/>
      <c r="AA23" s="117">
        <f t="shared" si="2"/>
        <v>4.6933724447703731E-2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57</v>
      </c>
      <c r="Z24" s="115"/>
      <c r="AA24" s="117">
        <f t="shared" si="2"/>
        <v>5.2250435420295172E-3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189</v>
      </c>
      <c r="Z25" s="115"/>
      <c r="AA25" s="117">
        <f t="shared" si="2"/>
        <v>1.7325144376203135E-2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125</v>
      </c>
      <c r="Z26" s="115"/>
      <c r="AA26" s="117">
        <f t="shared" si="2"/>
        <v>1.1458428820240169E-2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421</v>
      </c>
      <c r="Z27" s="115"/>
      <c r="AA27" s="117">
        <f t="shared" si="2"/>
        <v>3.8591988266568886E-2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750</v>
      </c>
      <c r="Z28" s="115"/>
      <c r="AA28" s="117">
        <f t="shared" si="2"/>
        <v>6.8750572921441017E-2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706</v>
      </c>
      <c r="Z29" s="115"/>
      <c r="AA29" s="117">
        <f t="shared" si="2"/>
        <v>6.4717205976716471E-2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800</v>
      </c>
      <c r="Z30" s="115"/>
      <c r="AA30" s="117">
        <f t="shared" si="2"/>
        <v>7.3333944449537086E-2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10.28'!Y2&amp;")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1012</v>
      </c>
      <c r="Z31" s="115"/>
      <c r="AA31" s="117">
        <f t="shared" si="2"/>
        <v>9.27674397286644E-2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134</v>
      </c>
      <c r="Z32" s="115"/>
      <c r="AA32" s="117">
        <f t="shared" si="2"/>
        <v>1.2283435695297461E-2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327</v>
      </c>
      <c r="Z33" s="115"/>
      <c r="AA33" s="117">
        <f t="shared" si="2"/>
        <v>2.9975249793748281E-2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10909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5970</v>
      </c>
      <c r="U37" s="115">
        <v>6163</v>
      </c>
      <c r="V37" s="115">
        <v>6359</v>
      </c>
      <c r="W37" s="115">
        <v>6453</v>
      </c>
      <c r="X37" s="115">
        <v>6560</v>
      </c>
      <c r="Y37" s="115">
        <v>6877</v>
      </c>
      <c r="Z37" s="115"/>
      <c r="AA37" s="115" t="str">
        <f>TEXT(Y37,"###,###")</f>
        <v>6,877</v>
      </c>
      <c r="AB37" s="115"/>
      <c r="AC37" s="115">
        <f>Y37/X37-1</f>
        <v>4.8323170731707332E-2</v>
      </c>
      <c r="AD37" s="115"/>
      <c r="AE37" s="115">
        <f>Y37/T37-1</f>
        <v>0.15192629815745384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948</v>
      </c>
      <c r="U38" s="115">
        <v>1016</v>
      </c>
      <c r="V38" s="115">
        <v>1067</v>
      </c>
      <c r="W38" s="115">
        <v>1072</v>
      </c>
      <c r="X38" s="115">
        <v>980</v>
      </c>
      <c r="Y38" s="115">
        <v>1079</v>
      </c>
      <c r="Z38" s="115"/>
      <c r="AA38" s="115" t="str">
        <f>TEXT(Y38,"###,###")</f>
        <v>1,079</v>
      </c>
      <c r="AB38" s="115"/>
      <c r="AC38" s="115">
        <f>Y38/X38-1</f>
        <v>0.1010204081632653</v>
      </c>
      <c r="AD38" s="115"/>
      <c r="AE38" s="115">
        <f>Y38/T38-1</f>
        <v>0.13818565400843874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6918</v>
      </c>
      <c r="U40" s="115">
        <v>7179</v>
      </c>
      <c r="V40" s="115">
        <v>7426</v>
      </c>
      <c r="W40" s="115">
        <v>7525</v>
      </c>
      <c r="X40" s="115">
        <v>7540</v>
      </c>
      <c r="Y40" s="115">
        <v>7956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86.437908496732035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13.562091503267974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8</v>
      </c>
      <c r="Y44" s="116">
        <v>9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104</v>
      </c>
      <c r="Y45" s="116">
        <v>121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375</v>
      </c>
      <c r="Y46" s="116">
        <v>392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419</v>
      </c>
      <c r="Y47" s="116">
        <v>471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427</v>
      </c>
      <c r="Y48" s="116">
        <v>471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10.28'!S1&amp;" ("&amp;'Table 10.28'!Y2&amp;") *"</f>
        <v>Number of jobs by age and sex of job holders in Light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472</v>
      </c>
      <c r="Y49" s="116">
        <v>491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502</v>
      </c>
      <c r="Y50" s="116">
        <v>499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555</v>
      </c>
      <c r="Y51" s="116">
        <v>604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633</v>
      </c>
      <c r="Y52" s="116">
        <v>627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591</v>
      </c>
      <c r="Y53" s="116">
        <v>646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566</v>
      </c>
      <c r="Y54" s="116">
        <v>595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388</v>
      </c>
      <c r="Y55" s="116">
        <v>423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164</v>
      </c>
      <c r="Y56" s="116">
        <v>201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70</v>
      </c>
      <c r="Y57" s="116">
        <v>80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19</v>
      </c>
      <c r="Y58" s="116">
        <v>24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18</v>
      </c>
      <c r="Y59" s="116">
        <v>16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3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5303</v>
      </c>
      <c r="Y61" s="116">
        <v>5673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14</v>
      </c>
      <c r="Y63" s="116">
        <v>12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10.28'!S1&amp;" ("&amp;'Table 10.28'!Y2&amp;") *"</f>
        <v>Number of employed persons per occupation of main job by sex in Light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133</v>
      </c>
      <c r="Y64" s="116">
        <v>145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369</v>
      </c>
      <c r="Y65" s="116">
        <v>407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429</v>
      </c>
      <c r="Y66" s="116">
        <v>420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393</v>
      </c>
      <c r="Y67" s="116">
        <v>427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457</v>
      </c>
      <c r="Y68" s="116">
        <v>481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459</v>
      </c>
      <c r="Y69" s="116">
        <v>493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615</v>
      </c>
      <c r="Y70" s="116">
        <v>584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571</v>
      </c>
      <c r="Y71" s="116">
        <v>596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577</v>
      </c>
      <c r="Y72" s="116">
        <v>606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462</v>
      </c>
      <c r="Y73" s="116">
        <v>537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237</v>
      </c>
      <c r="Y74" s="116">
        <v>312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109</v>
      </c>
      <c r="Y75" s="116">
        <v>121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52</v>
      </c>
      <c r="Y76" s="116">
        <v>59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15</v>
      </c>
      <c r="Y77" s="116">
        <v>18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8</v>
      </c>
      <c r="Y78" s="116">
        <v>10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5</v>
      </c>
      <c r="Y79" s="116">
        <v>8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4911</v>
      </c>
      <c r="Y80" s="116">
        <v>5236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10.28'!S1</f>
        <v>Light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471</v>
      </c>
      <c r="Y83" s="116">
        <v>508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343</v>
      </c>
      <c r="Y84" s="116">
        <v>360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10.28'!AA4</f>
        <v>10,909</v>
      </c>
      <c r="D85" s="99">
        <f>'Table 10.28'!AC4</f>
        <v>6.8043861366751557E-2</v>
      </c>
      <c r="E85" s="100">
        <f>'Table 10.28'!AC4</f>
        <v>6.8043861366751557E-2</v>
      </c>
      <c r="F85" s="99">
        <f>'Table 10.28'!AE4</f>
        <v>0.14398070469798663</v>
      </c>
      <c r="G85" s="100">
        <f>'Table 10.28'!AE4</f>
        <v>0.14398070469798663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740</v>
      </c>
      <c r="Y85" s="116">
        <v>806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10.28'!AA5</f>
        <v>5,673</v>
      </c>
      <c r="D86" s="99">
        <f>'Table 10.28'!AC5</f>
        <v>6.9771827267584463E-2</v>
      </c>
      <c r="E86" s="100">
        <f>'Table 10.28'!AC5</f>
        <v>6.9771827267584463E-2</v>
      </c>
      <c r="F86" s="99">
        <f>'Table 10.28'!AE5</f>
        <v>0.12917993630573243</v>
      </c>
      <c r="G86" s="100">
        <f>'Table 10.28'!AE5</f>
        <v>0.12917993630573243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201</v>
      </c>
      <c r="Y86" s="116">
        <v>216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10.28'!AA6</f>
        <v>5,236</v>
      </c>
      <c r="D87" s="99">
        <f>'Table 10.28'!AC6</f>
        <v>6.5960912052117182E-2</v>
      </c>
      <c r="E87" s="100">
        <f>'Table 10.28'!AC6</f>
        <v>6.5960912052117182E-2</v>
      </c>
      <c r="F87" s="99">
        <f>'Table 10.28'!AE6</f>
        <v>0.15994683207797955</v>
      </c>
      <c r="G87" s="100">
        <f>'Table 10.28'!AE6</f>
        <v>0.15994683207797955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164</v>
      </c>
      <c r="Y87" s="116">
        <v>157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10.28'!AA7</f>
        <v>7,956</v>
      </c>
      <c r="D88" s="99">
        <f>'Table 10.28'!AC7</f>
        <v>5.5452374635181823E-2</v>
      </c>
      <c r="E88" s="100">
        <f>'Table 10.28'!AC7</f>
        <v>5.5452374635181823E-2</v>
      </c>
      <c r="F88" s="99">
        <f>'Table 10.28'!AE7</f>
        <v>0.14971098265895955</v>
      </c>
      <c r="G88" s="100">
        <f>'Table 10.28'!AE7</f>
        <v>0.14971098265895955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153</v>
      </c>
      <c r="Y88" s="116">
        <v>173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10.28'!AA37</f>
        <v>6,877</v>
      </c>
      <c r="D89" s="99">
        <f>'Table 10.28'!AC37</f>
        <v>4.8323170731707332E-2</v>
      </c>
      <c r="E89" s="100">
        <f>'Table 10.28'!AC37</f>
        <v>4.8323170731707332E-2</v>
      </c>
      <c r="F89" s="99">
        <f>'Table 10.28'!AE37</f>
        <v>0.15192629815745384</v>
      </c>
      <c r="G89" s="100">
        <f>'Table 10.28'!AE37</f>
        <v>0.15192629815745384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451</v>
      </c>
      <c r="Y89" s="116">
        <v>481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10.28'!AA38</f>
        <v>1,079</v>
      </c>
      <c r="D90" s="99">
        <f>'Table 10.28'!AC38</f>
        <v>0.1010204081632653</v>
      </c>
      <c r="E90" s="100">
        <f>'Table 10.28'!AC38</f>
        <v>0.1010204081632653</v>
      </c>
      <c r="F90" s="99">
        <f>'Table 10.28'!AE38</f>
        <v>0.13818565400843874</v>
      </c>
      <c r="G90" s="100">
        <f>'Table 10.28'!AE38</f>
        <v>0.13818565400843874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619</v>
      </c>
      <c r="Y90" s="116">
        <v>662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10.28'!AA114</f>
        <v>464</v>
      </c>
      <c r="D91" s="99">
        <f>'Table 10.28'!AC114</f>
        <v>0.11270983213429253</v>
      </c>
      <c r="E91" s="100">
        <f>'Table 10.28'!AC114</f>
        <v>0.11270983213429253</v>
      </c>
      <c r="F91" s="99">
        <f>'Table 10.28'!AE114</f>
        <v>5.6947608200455635E-2</v>
      </c>
      <c r="G91" s="100">
        <f>'Table 10.28'!AE114</f>
        <v>5.6947608200455635E-2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3978</v>
      </c>
      <c r="Y91" s="116">
        <v>4191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10.28'!AA115</f>
        <v>615</v>
      </c>
      <c r="D92" s="99">
        <f>'Table 10.28'!AC115</f>
        <v>0.10017889087656529</v>
      </c>
      <c r="E92" s="100">
        <f>'Table 10.28'!AC115</f>
        <v>0.10017889087656529</v>
      </c>
      <c r="F92" s="99">
        <f>'Table 10.28'!AE115</f>
        <v>0.20352250489236789</v>
      </c>
      <c r="G92" s="100">
        <f>'Table 10.28'!AE115</f>
        <v>0.20352250489236789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10.28'!AA8</f>
        <v>$44,418</v>
      </c>
      <c r="D93" s="99">
        <f>'Table 10.28'!AC8</f>
        <v>1.4845379668026126E-2</v>
      </c>
      <c r="E93" s="100">
        <f>'Table 10.28'!AC8</f>
        <v>1.4845379668026126E-2</v>
      </c>
      <c r="F93" s="99">
        <f>'Table 10.28'!AE8</f>
        <v>0.16074581231870799</v>
      </c>
      <c r="G93" s="100">
        <f>'Table 10.28'!AE8</f>
        <v>0.16074581231870799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267</v>
      </c>
      <c r="Y93" s="116">
        <v>296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10.28'!AA9</f>
        <v>$429.6 mil</v>
      </c>
      <c r="D94" s="99">
        <f>'Table 10.28'!AC9</f>
        <v>8.3465933625793465E-2</v>
      </c>
      <c r="E94" s="100">
        <f>'Table 10.28'!AC9</f>
        <v>8.3465933625793465E-2</v>
      </c>
      <c r="F94" s="99">
        <f>'Table 10.28'!AE9</f>
        <v>0.3039626364738417</v>
      </c>
      <c r="G94" s="100">
        <f>'Table 10.28'!AE9</f>
        <v>0.3039626364738417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550</v>
      </c>
      <c r="Y94" s="116">
        <v>609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151</v>
      </c>
      <c r="Y95" s="116">
        <v>161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609</v>
      </c>
      <c r="Y96" s="116">
        <v>642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630</v>
      </c>
      <c r="Y97" s="116">
        <v>682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373</v>
      </c>
      <c r="Y98" s="116">
        <v>386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36</v>
      </c>
      <c r="Y99" s="116">
        <v>34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302</v>
      </c>
      <c r="Y100" s="116">
        <v>341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3557</v>
      </c>
      <c r="Y101" s="116">
        <v>3765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7328</v>
      </c>
      <c r="Y104" s="115">
        <v>7953</v>
      </c>
      <c r="Z104" s="115"/>
      <c r="AA104" s="115" t="str">
        <f>TEXT(Y104,"###,###")</f>
        <v>7,953</v>
      </c>
      <c r="AB104" s="115"/>
      <c r="AC104" s="115">
        <f>Y104/($Y$4)*100</f>
        <v>72.903107525896047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1647</v>
      </c>
      <c r="Y105" s="115">
        <v>1766</v>
      </c>
      <c r="Z105" s="115"/>
      <c r="AA105" s="115" t="str">
        <f>TEXT(Y105,"###,###")</f>
        <v>1,766</v>
      </c>
      <c r="AB105" s="115"/>
      <c r="AC105" s="115">
        <f>Y105/($Y$4)*100</f>
        <v>16.188468237235309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8975</v>
      </c>
      <c r="Y106" s="115">
        <v>9719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1409</v>
      </c>
      <c r="Y108" s="115">
        <v>1572</v>
      </c>
      <c r="Z108" s="115"/>
      <c r="AA108" s="115" t="str">
        <f>TEXT(Y108,"###,###")</f>
        <v>1,572</v>
      </c>
      <c r="AB108" s="115"/>
      <c r="AC108" s="115">
        <f>Y108/($Y$4)*100</f>
        <v>14.410120084334036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1462</v>
      </c>
      <c r="Y109" s="115">
        <v>1708</v>
      </c>
      <c r="Z109" s="115"/>
      <c r="AA109" s="115" t="str">
        <f>TEXT(Y109,"###,###")</f>
        <v>1,708</v>
      </c>
      <c r="AB109" s="115"/>
      <c r="AC109" s="115">
        <f t="shared" ref="AC109:AC111" si="3">Y109/($Y$4)*100</f>
        <v>15.656797139976167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2156</v>
      </c>
      <c r="Y110" s="115">
        <v>2271</v>
      </c>
      <c r="Z110" s="115"/>
      <c r="AA110" s="115" t="str">
        <f>TEXT(Y110,"###,###")</f>
        <v>2,271</v>
      </c>
      <c r="AB110" s="115"/>
      <c r="AC110" s="115">
        <f t="shared" si="3"/>
        <v>20.817673480612338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3943</v>
      </c>
      <c r="Y111" s="115">
        <v>4168</v>
      </c>
      <c r="Z111" s="115"/>
      <c r="AA111" s="115" t="str">
        <f>TEXT(Y111,"###,###")</f>
        <v>4,168</v>
      </c>
      <c r="AB111" s="115"/>
      <c r="AC111" s="115">
        <f t="shared" si="3"/>
        <v>38.206985058208822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10214</v>
      </c>
      <c r="Y112" s="115">
        <v>10909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439</v>
      </c>
      <c r="U114" s="115">
        <v>472</v>
      </c>
      <c r="V114" s="115">
        <v>464</v>
      </c>
      <c r="W114" s="115">
        <v>493</v>
      </c>
      <c r="X114" s="115">
        <v>417</v>
      </c>
      <c r="Y114" s="115">
        <v>464</v>
      </c>
      <c r="Z114" s="115"/>
      <c r="AA114" s="115" t="str">
        <f>TEXT(Y114,"###,###")</f>
        <v>464</v>
      </c>
      <c r="AB114" s="115"/>
      <c r="AC114" s="115">
        <f>Y114/X114-1</f>
        <v>0.11270983213429253</v>
      </c>
      <c r="AD114" s="115"/>
      <c r="AE114" s="115">
        <f>Y114/T114-1</f>
        <v>5.6947608200455635E-2</v>
      </c>
      <c r="AF114" s="115"/>
    </row>
    <row r="115" spans="19:32" x14ac:dyDescent="0.25">
      <c r="S115" s="115" t="s">
        <v>104</v>
      </c>
      <c r="T115" s="115">
        <v>511</v>
      </c>
      <c r="U115" s="115">
        <v>544</v>
      </c>
      <c r="V115" s="115">
        <v>604</v>
      </c>
      <c r="W115" s="115">
        <v>574</v>
      </c>
      <c r="X115" s="115">
        <v>559</v>
      </c>
      <c r="Y115" s="115">
        <v>615</v>
      </c>
      <c r="Z115" s="115"/>
      <c r="AA115" s="115" t="str">
        <f>TEXT(Y115,"###,###")</f>
        <v>615</v>
      </c>
      <c r="AB115" s="115"/>
      <c r="AC115" s="115">
        <f>Y115/X115-1</f>
        <v>0.10017889087656529</v>
      </c>
      <c r="AD115" s="115"/>
      <c r="AE115" s="115">
        <f>Y115/T115-1</f>
        <v>0.20352250489236789</v>
      </c>
      <c r="AF115" s="115"/>
    </row>
    <row r="116" spans="19:32" x14ac:dyDescent="0.25">
      <c r="S116" s="115" t="s">
        <v>56</v>
      </c>
      <c r="T116" s="115">
        <v>950</v>
      </c>
      <c r="U116" s="115">
        <v>1016</v>
      </c>
      <c r="V116" s="115">
        <v>1068</v>
      </c>
      <c r="W116" s="115">
        <v>1067</v>
      </c>
      <c r="X116" s="115">
        <v>976</v>
      </c>
      <c r="Y116" s="115">
        <v>1079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44.87</v>
      </c>
      <c r="V118" s="115">
        <v>38.909999999999997</v>
      </c>
      <c r="W118" s="115">
        <v>41.27</v>
      </c>
      <c r="X118" s="115">
        <v>40.17</v>
      </c>
      <c r="Y118" s="115">
        <v>42.39</v>
      </c>
      <c r="Z118" s="115"/>
      <c r="AA118" s="115" t="str">
        <f>TEXT(Y118,"##.0")</f>
        <v>42.4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5757</v>
      </c>
      <c r="V120" s="115">
        <v>6027</v>
      </c>
      <c r="W120" s="115">
        <v>6044</v>
      </c>
      <c r="X120" s="115">
        <v>6108</v>
      </c>
      <c r="Y120" s="115">
        <v>6413</v>
      </c>
      <c r="Z120" s="115"/>
      <c r="AA120" s="115" t="str">
        <f>TEXT(Y120,"###,###")</f>
        <v>6,413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758</v>
      </c>
      <c r="V121" s="115">
        <v>737</v>
      </c>
      <c r="W121" s="115">
        <v>794</v>
      </c>
      <c r="X121" s="115">
        <v>785</v>
      </c>
      <c r="Y121" s="115">
        <v>822</v>
      </c>
      <c r="Z121" s="115"/>
      <c r="AA121" s="115" t="str">
        <f t="shared" ref="AA121:AA128" si="4">TEXT(Y121,"###,###")</f>
        <v>822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665</v>
      </c>
      <c r="V122" s="115">
        <v>656</v>
      </c>
      <c r="W122" s="115">
        <v>674</v>
      </c>
      <c r="X122" s="115">
        <v>650</v>
      </c>
      <c r="Y122" s="115">
        <v>721</v>
      </c>
      <c r="Z122" s="115"/>
      <c r="AA122" s="115" t="str">
        <f t="shared" si="4"/>
        <v>721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6422</v>
      </c>
      <c r="V124" s="115">
        <v>6683</v>
      </c>
      <c r="W124" s="115">
        <v>6718</v>
      </c>
      <c r="X124" s="115">
        <v>6758</v>
      </c>
      <c r="Y124" s="115">
        <v>7134</v>
      </c>
      <c r="Z124" s="115"/>
      <c r="AA124" s="115" t="str">
        <f t="shared" si="4"/>
        <v>7,134</v>
      </c>
      <c r="AB124" s="115"/>
      <c r="AC124" s="115">
        <f>Y124/$Y$7*100</f>
        <v>89.668174962292611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1423</v>
      </c>
      <c r="V125" s="115">
        <v>1393</v>
      </c>
      <c r="W125" s="115">
        <v>1468</v>
      </c>
      <c r="X125" s="115">
        <v>1435</v>
      </c>
      <c r="Y125" s="115">
        <v>1543</v>
      </c>
      <c r="Z125" s="115"/>
      <c r="AA125" s="115" t="str">
        <f t="shared" si="4"/>
        <v>1,543</v>
      </c>
      <c r="AB125" s="115"/>
      <c r="AC125" s="115">
        <f>Y125/$Y$7*100</f>
        <v>19.39416792357969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3811</v>
      </c>
      <c r="V127" s="115">
        <v>3977</v>
      </c>
      <c r="W127" s="115">
        <v>3997</v>
      </c>
      <c r="X127" s="115">
        <v>3980</v>
      </c>
      <c r="Y127" s="115">
        <v>4191</v>
      </c>
      <c r="Z127" s="115"/>
      <c r="AA127" s="115" t="str">
        <f t="shared" si="4"/>
        <v>4,191</v>
      </c>
      <c r="AB127" s="115"/>
      <c r="AC127" s="115">
        <f>Y127/$Y$7*100</f>
        <v>52.677224736048267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3368</v>
      </c>
      <c r="V128" s="115">
        <v>3445</v>
      </c>
      <c r="W128" s="115">
        <v>3526</v>
      </c>
      <c r="X128" s="115">
        <v>3559</v>
      </c>
      <c r="Y128" s="115">
        <v>3765</v>
      </c>
      <c r="Z128" s="115"/>
      <c r="AA128" s="115" t="str">
        <f t="shared" si="4"/>
        <v>3,765</v>
      </c>
      <c r="AB128" s="115"/>
      <c r="AC128" s="115">
        <f>Y128/$Y$7*100</f>
        <v>47.322775263951733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7B091B6D-9302-40F0-82E7-76A0ABA0234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224840BC-D5DA-4D47-8547-553B23DDFF5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07F10B0D-07CA-48C8-B957-81E8911DE17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F06D7576-CFB1-4288-B70B-152F5CA4822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Adelaide Hills</v>
      </c>
      <c r="T1" s="115"/>
      <c r="U1" s="115"/>
      <c r="V1" s="115"/>
      <c r="W1" s="115"/>
      <c r="X1" s="115"/>
      <c r="Y1" s="115" t="str">
        <f>Y3</f>
        <v>10.2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115</v>
      </c>
      <c r="V3" s="115"/>
      <c r="W3" s="115"/>
      <c r="X3" s="115"/>
      <c r="Y3" s="115" t="s">
        <v>208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10.2'!$Y$3&amp;" "&amp;'Table 10.2'!$U$3&amp;", "&amp;'State data for spotlight'!$C$3&amp;", "&amp;'Table 10.2'!$Y$2</f>
        <v>Table 10.2 Adelaide Hills,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29048</v>
      </c>
      <c r="U4" s="116">
        <v>29330</v>
      </c>
      <c r="V4" s="116">
        <v>29810</v>
      </c>
      <c r="W4" s="116">
        <v>29488</v>
      </c>
      <c r="X4" s="116">
        <v>28811</v>
      </c>
      <c r="Y4" s="116">
        <v>30044</v>
      </c>
      <c r="Z4" s="115"/>
      <c r="AA4" s="115" t="str">
        <f>TEXT(Y4,"###,###")</f>
        <v>30,044</v>
      </c>
      <c r="AB4" s="115"/>
      <c r="AC4" s="115">
        <f t="shared" ref="AC4:AC9" si="0">Y4/X4-1</f>
        <v>4.279615424664196E-2</v>
      </c>
      <c r="AD4" s="115"/>
      <c r="AE4" s="115">
        <f>Y4/T4-1</f>
        <v>3.4288074910493016E-2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14828</v>
      </c>
      <c r="U5" s="116">
        <v>15020</v>
      </c>
      <c r="V5" s="116">
        <v>15115</v>
      </c>
      <c r="W5" s="116">
        <v>14860</v>
      </c>
      <c r="X5" s="116">
        <v>14380</v>
      </c>
      <c r="Y5" s="116">
        <v>15080</v>
      </c>
      <c r="Z5" s="115"/>
      <c r="AA5" s="115" t="str">
        <f>TEXT(Y5,"###,###")</f>
        <v>15,080</v>
      </c>
      <c r="AB5" s="115"/>
      <c r="AC5" s="115">
        <f t="shared" si="0"/>
        <v>4.8678720445062496E-2</v>
      </c>
      <c r="AD5" s="115"/>
      <c r="AE5" s="115">
        <f t="shared" ref="AE5:AE9" si="1">Y5/T5-1</f>
        <v>1.6994874561640172E-2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14220</v>
      </c>
      <c r="U6" s="116">
        <v>14310</v>
      </c>
      <c r="V6" s="116">
        <v>14695</v>
      </c>
      <c r="W6" s="116">
        <v>14628</v>
      </c>
      <c r="X6" s="116">
        <v>14431</v>
      </c>
      <c r="Y6" s="116">
        <v>14964</v>
      </c>
      <c r="Z6" s="115"/>
      <c r="AA6" s="115" t="str">
        <f>TEXT(Y6,"###,###")</f>
        <v>14,964</v>
      </c>
      <c r="AB6" s="115"/>
      <c r="AC6" s="115">
        <f t="shared" si="0"/>
        <v>3.6934377382024763E-2</v>
      </c>
      <c r="AD6" s="115"/>
      <c r="AE6" s="115">
        <f t="shared" si="1"/>
        <v>5.2320675105485215E-2</v>
      </c>
      <c r="AF6" s="115"/>
    </row>
    <row r="7" spans="1:32" ht="16.5" customHeight="1" thickBot="1" x14ac:dyDescent="0.3">
      <c r="A7" s="46" t="str">
        <f>"QUICK STATS for "&amp;'Table 10.2'!Y2&amp;"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21200</v>
      </c>
      <c r="U7" s="116">
        <v>21311</v>
      </c>
      <c r="V7" s="116">
        <v>21511</v>
      </c>
      <c r="W7" s="116">
        <v>21468</v>
      </c>
      <c r="X7" s="116">
        <v>21162</v>
      </c>
      <c r="Y7" s="116">
        <v>21778</v>
      </c>
      <c r="Z7" s="115"/>
      <c r="AA7" s="115" t="str">
        <f>TEXT(Y7,"###,###")</f>
        <v>21,778</v>
      </c>
      <c r="AB7" s="115"/>
      <c r="AC7" s="115">
        <f t="shared" si="0"/>
        <v>2.9108779888479264E-2</v>
      </c>
      <c r="AD7" s="115"/>
      <c r="AE7" s="115">
        <f t="shared" si="1"/>
        <v>2.7264150943396182E-2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30,044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10.2'!AA7</f>
        <v>21,778</v>
      </c>
      <c r="P8" s="51"/>
      <c r="S8" s="115" t="s">
        <v>96</v>
      </c>
      <c r="T8" s="115">
        <v>38580</v>
      </c>
      <c r="U8" s="115">
        <v>40831.51</v>
      </c>
      <c r="V8" s="115">
        <v>40000</v>
      </c>
      <c r="W8" s="115">
        <v>41451</v>
      </c>
      <c r="X8" s="115">
        <v>43757</v>
      </c>
      <c r="Y8" s="115">
        <v>44583.45</v>
      </c>
      <c r="Z8" s="115"/>
      <c r="AA8" s="115" t="str">
        <f>TEXT(Y8,"$###,###")</f>
        <v>$44,583</v>
      </c>
      <c r="AB8" s="115"/>
      <c r="AC8" s="115">
        <f t="shared" si="0"/>
        <v>1.8887263752085381E-2</v>
      </c>
      <c r="AD8" s="115"/>
      <c r="AE8" s="115">
        <f t="shared" si="1"/>
        <v>0.15561041990668723</v>
      </c>
      <c r="AF8" s="115"/>
    </row>
    <row r="9" spans="1:32" x14ac:dyDescent="0.25">
      <c r="A9" s="55" t="s">
        <v>17</v>
      </c>
      <c r="B9" s="56"/>
      <c r="C9" s="57"/>
      <c r="D9" s="58">
        <f>'Table 10.2'!AC104</f>
        <v>68.752496338703239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51.336210854991272</v>
      </c>
      <c r="P9" s="59" t="s">
        <v>97</v>
      </c>
      <c r="S9" s="115" t="s">
        <v>9</v>
      </c>
      <c r="T9" s="115">
        <v>1177446800</v>
      </c>
      <c r="U9" s="115">
        <v>1218804698</v>
      </c>
      <c r="V9" s="115">
        <v>1258031112</v>
      </c>
      <c r="W9" s="115">
        <v>1288162194</v>
      </c>
      <c r="X9" s="115">
        <v>1293541768</v>
      </c>
      <c r="Y9" s="115">
        <v>1366640427</v>
      </c>
      <c r="Z9" s="115"/>
      <c r="AA9" s="115" t="str">
        <f>TEXT(Y9/1000000,"$#,###.0")&amp;" mil"</f>
        <v>$1,366.6 mil</v>
      </c>
      <c r="AB9" s="115"/>
      <c r="AC9" s="115">
        <f t="shared" si="0"/>
        <v>5.6510474426365809E-2</v>
      </c>
      <c r="AD9" s="115"/>
      <c r="AE9" s="115">
        <f t="shared" si="1"/>
        <v>0.1606812528600019</v>
      </c>
      <c r="AF9" s="115"/>
    </row>
    <row r="10" spans="1:32" x14ac:dyDescent="0.25">
      <c r="A10" s="55" t="s">
        <v>20</v>
      </c>
      <c r="B10" s="56"/>
      <c r="C10" s="57"/>
      <c r="D10" s="58">
        <f>'Table 10.2'!AC105</f>
        <v>21.352017041672212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48.663789145008721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89.066948296445958</v>
      </c>
      <c r="P11" s="59" t="s">
        <v>97</v>
      </c>
      <c r="S11" s="115" t="s">
        <v>32</v>
      </c>
      <c r="T11" s="116">
        <v>24563</v>
      </c>
      <c r="U11" s="116">
        <v>24869</v>
      </c>
      <c r="V11" s="116">
        <v>25389</v>
      </c>
      <c r="W11" s="116">
        <v>25112</v>
      </c>
      <c r="X11" s="116">
        <v>24506</v>
      </c>
      <c r="Y11" s="116">
        <v>25573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10.2'!AC108</f>
        <v>16.529090667021702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20.529892552116817</v>
      </c>
      <c r="P12" s="59" t="s">
        <v>97</v>
      </c>
      <c r="S12" s="115" t="s">
        <v>33</v>
      </c>
      <c r="T12" s="116">
        <v>4485</v>
      </c>
      <c r="U12" s="116">
        <v>4458</v>
      </c>
      <c r="V12" s="116">
        <v>4418</v>
      </c>
      <c r="W12" s="116">
        <v>4374</v>
      </c>
      <c r="X12" s="116">
        <v>4304</v>
      </c>
      <c r="Y12" s="116">
        <v>4471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10.2'!AC109</f>
        <v>15.527226734123287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10.2'!AA118</f>
        <v>44.2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10.2'!AC110</f>
        <v>21.365330848089471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14.174855358618791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10.2'!AC111</f>
        <v>36.682865131140993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85.825144641381215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835</v>
      </c>
      <c r="Z15" s="115"/>
      <c r="AA15" s="117">
        <f t="shared" ref="AA15:AA34" si="2">IF(Y15="np",0,Y15/$Y$34)</f>
        <v>2.7792570896019171E-2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276</v>
      </c>
      <c r="Z16" s="115"/>
      <c r="AA16" s="117">
        <f t="shared" si="2"/>
        <v>9.186526427905739E-3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1774</v>
      </c>
      <c r="Z17" s="115"/>
      <c r="AA17" s="117">
        <f t="shared" si="2"/>
        <v>5.9046731460524561E-2</v>
      </c>
      <c r="AB17" s="115"/>
      <c r="AC17" s="115"/>
      <c r="AD17" s="115"/>
      <c r="AE17" s="115"/>
      <c r="AF17" s="115"/>
    </row>
    <row r="18" spans="1:32" x14ac:dyDescent="0.25">
      <c r="A18" s="85" t="str">
        <f>'Table 10.2'!$S$1&amp;" ("&amp;'Table 10.2'!$T$2&amp;" to "&amp;'Table 10.2'!$Y$2&amp;")"</f>
        <v>Adelaide Hills (2011-12 to 2016-17)</v>
      </c>
      <c r="B18" s="85"/>
      <c r="C18" s="85"/>
      <c r="D18" s="85"/>
      <c r="E18" s="85"/>
      <c r="F18" s="85"/>
      <c r="G18" s="85" t="str">
        <f>'Table 10.2'!$S$1&amp;" ("&amp;'Table 10.2'!$T$2&amp;" to "&amp;'Table 10.2'!$Y$2&amp;")"</f>
        <v>Adelaide Hills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231</v>
      </c>
      <c r="Z18" s="115"/>
      <c r="AA18" s="117">
        <f t="shared" si="2"/>
        <v>7.6887232059645854E-3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1838</v>
      </c>
      <c r="Z19" s="115"/>
      <c r="AA19" s="117">
        <f t="shared" si="2"/>
        <v>6.1176940487285315E-2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951</v>
      </c>
      <c r="Z20" s="115"/>
      <c r="AA20" s="117">
        <f t="shared" si="2"/>
        <v>3.1653574757023031E-2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2011</v>
      </c>
      <c r="Z21" s="115"/>
      <c r="AA21" s="117">
        <f t="shared" si="2"/>
        <v>6.6935161762747969E-2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1818</v>
      </c>
      <c r="Z22" s="115"/>
      <c r="AA22" s="117">
        <f t="shared" si="2"/>
        <v>6.051125016642258E-2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699</v>
      </c>
      <c r="Z23" s="115"/>
      <c r="AA23" s="117">
        <f t="shared" si="2"/>
        <v>2.3265876714152575E-2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374</v>
      </c>
      <c r="Z24" s="115"/>
      <c r="AA24" s="117">
        <f t="shared" si="2"/>
        <v>1.2448409000133139E-2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907</v>
      </c>
      <c r="Z25" s="115"/>
      <c r="AA25" s="117">
        <f t="shared" si="2"/>
        <v>3.0189056051125016E-2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452</v>
      </c>
      <c r="Z26" s="115"/>
      <c r="AA26" s="117">
        <f t="shared" si="2"/>
        <v>1.5044601251497803E-2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2335</v>
      </c>
      <c r="Z27" s="115"/>
      <c r="AA27" s="117">
        <f t="shared" si="2"/>
        <v>7.7719344960724274E-2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1760</v>
      </c>
      <c r="Z28" s="115"/>
      <c r="AA28" s="117">
        <f t="shared" si="2"/>
        <v>5.8580748235920653E-2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2078</v>
      </c>
      <c r="Z29" s="115"/>
      <c r="AA29" s="117">
        <f t="shared" si="2"/>
        <v>6.9165224337638137E-2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3344</v>
      </c>
      <c r="Z30" s="115"/>
      <c r="AA30" s="117">
        <f t="shared" si="2"/>
        <v>0.11130342164824923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10.2'!Y2&amp;")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3672</v>
      </c>
      <c r="Z31" s="115"/>
      <c r="AA31" s="117">
        <f t="shared" si="2"/>
        <v>0.12222074291039808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614</v>
      </c>
      <c r="Z32" s="115"/>
      <c r="AA32" s="117">
        <f t="shared" si="2"/>
        <v>2.0436692850485955E-2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972</v>
      </c>
      <c r="Z33" s="115"/>
      <c r="AA33" s="117">
        <f t="shared" si="2"/>
        <v>3.2352549593928907E-2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30044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18247</v>
      </c>
      <c r="U37" s="115">
        <v>18169</v>
      </c>
      <c r="V37" s="115">
        <v>18242</v>
      </c>
      <c r="W37" s="115">
        <v>18374</v>
      </c>
      <c r="X37" s="115">
        <v>18282</v>
      </c>
      <c r="Y37" s="115">
        <v>18691</v>
      </c>
      <c r="Z37" s="115"/>
      <c r="AA37" s="115" t="str">
        <f>TEXT(Y37,"###,###")</f>
        <v>18,691</v>
      </c>
      <c r="AB37" s="115"/>
      <c r="AC37" s="115">
        <f>Y37/X37-1</f>
        <v>2.2371731758013436E-2</v>
      </c>
      <c r="AD37" s="115"/>
      <c r="AE37" s="115">
        <f>Y37/T37-1</f>
        <v>2.4332767030196711E-2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2953</v>
      </c>
      <c r="U38" s="115">
        <v>3142</v>
      </c>
      <c r="V38" s="115">
        <v>3271</v>
      </c>
      <c r="W38" s="115">
        <v>3094</v>
      </c>
      <c r="X38" s="115">
        <v>2879</v>
      </c>
      <c r="Y38" s="115">
        <v>3087</v>
      </c>
      <c r="Z38" s="115"/>
      <c r="AA38" s="115" t="str">
        <f>TEXT(Y38,"###,###")</f>
        <v>3,087</v>
      </c>
      <c r="AB38" s="115"/>
      <c r="AC38" s="115">
        <f>Y38/X38-1</f>
        <v>7.2247308093087881E-2</v>
      </c>
      <c r="AD38" s="115"/>
      <c r="AE38" s="115">
        <f>Y38/T38-1</f>
        <v>4.5377582119878079E-2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21200</v>
      </c>
      <c r="U40" s="115">
        <v>21311</v>
      </c>
      <c r="V40" s="115">
        <v>21513</v>
      </c>
      <c r="W40" s="115">
        <v>21468</v>
      </c>
      <c r="X40" s="115">
        <v>21161</v>
      </c>
      <c r="Y40" s="115">
        <v>21778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85.825144641381215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14.174855358618791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8</v>
      </c>
      <c r="Y44" s="116">
        <v>10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220</v>
      </c>
      <c r="Y45" s="116">
        <v>262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908</v>
      </c>
      <c r="Y46" s="116">
        <v>905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1228</v>
      </c>
      <c r="Y47" s="116">
        <v>1252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1160</v>
      </c>
      <c r="Y48" s="116">
        <v>1279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10.2'!S1&amp;" ("&amp;'Table 10.2'!Y2&amp;") *"</f>
        <v>Number of jobs by age and sex of job holders in Adelaide Hills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984</v>
      </c>
      <c r="Y49" s="116">
        <v>1063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1224</v>
      </c>
      <c r="Y50" s="116">
        <v>1267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1504</v>
      </c>
      <c r="Y51" s="116">
        <v>1478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1687</v>
      </c>
      <c r="Y52" s="116">
        <v>1820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1640</v>
      </c>
      <c r="Y53" s="116">
        <v>1607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1507</v>
      </c>
      <c r="Y54" s="116">
        <v>1616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1127</v>
      </c>
      <c r="Y55" s="116">
        <v>1206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738</v>
      </c>
      <c r="Y56" s="116">
        <v>783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270</v>
      </c>
      <c r="Y57" s="116">
        <v>344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120</v>
      </c>
      <c r="Y58" s="116">
        <v>125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31</v>
      </c>
      <c r="Y59" s="116">
        <v>31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27</v>
      </c>
      <c r="Y60" s="116">
        <v>32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14380</v>
      </c>
      <c r="Y61" s="116">
        <v>15080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12</v>
      </c>
      <c r="Y63" s="116">
        <v>17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10.2'!S1&amp;" ("&amp;'Table 10.2'!Y2&amp;") *"</f>
        <v>Number of employed persons per occupation of main job by sex in Adelaide Hills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299</v>
      </c>
      <c r="Y64" s="116">
        <v>304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869</v>
      </c>
      <c r="Y65" s="116">
        <v>868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1263</v>
      </c>
      <c r="Y66" s="116">
        <v>1309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1068</v>
      </c>
      <c r="Y67" s="116">
        <v>1134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1047</v>
      </c>
      <c r="Y68" s="116">
        <v>1152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1310</v>
      </c>
      <c r="Y69" s="116">
        <v>1253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1614</v>
      </c>
      <c r="Y70" s="116">
        <v>1653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1725</v>
      </c>
      <c r="Y71" s="116">
        <v>1884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1702</v>
      </c>
      <c r="Y72" s="116">
        <v>1685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1592</v>
      </c>
      <c r="Y73" s="116">
        <v>1593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1107</v>
      </c>
      <c r="Y74" s="116">
        <v>1173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521</v>
      </c>
      <c r="Y75" s="116">
        <v>599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177</v>
      </c>
      <c r="Y76" s="116">
        <v>228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59</v>
      </c>
      <c r="Y77" s="116">
        <v>54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35</v>
      </c>
      <c r="Y78" s="116">
        <v>26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38</v>
      </c>
      <c r="Y79" s="116">
        <v>32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14431</v>
      </c>
      <c r="Y80" s="116">
        <v>14964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10.2'!S1</f>
        <v>Adelaide Hills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1497</v>
      </c>
      <c r="Y83" s="116">
        <v>1573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2160</v>
      </c>
      <c r="Y84" s="116">
        <v>2260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10.2'!AA4</f>
        <v>30,044</v>
      </c>
      <c r="D85" s="99">
        <f>'Table 10.2'!AC4</f>
        <v>4.279615424664196E-2</v>
      </c>
      <c r="E85" s="100">
        <f>'Table 10.2'!AC4</f>
        <v>4.279615424664196E-2</v>
      </c>
      <c r="F85" s="99">
        <f>'Table 10.2'!AE4</f>
        <v>3.4288074910493016E-2</v>
      </c>
      <c r="G85" s="100">
        <f>'Table 10.2'!AE4</f>
        <v>3.4288074910493016E-2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1593</v>
      </c>
      <c r="Y85" s="116">
        <v>1617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10.2'!AA5</f>
        <v>15,080</v>
      </c>
      <c r="D86" s="99">
        <f>'Table 10.2'!AC5</f>
        <v>4.8678720445062496E-2</v>
      </c>
      <c r="E86" s="100">
        <f>'Table 10.2'!AC5</f>
        <v>4.8678720445062496E-2</v>
      </c>
      <c r="F86" s="99">
        <f>'Table 10.2'!AE5</f>
        <v>1.6994874561640172E-2</v>
      </c>
      <c r="G86" s="100">
        <f>'Table 10.2'!AE5</f>
        <v>1.6994874561640172E-2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601</v>
      </c>
      <c r="Y86" s="116">
        <v>631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10.2'!AA6</f>
        <v>14,964</v>
      </c>
      <c r="D87" s="99">
        <f>'Table 10.2'!AC6</f>
        <v>3.6934377382024763E-2</v>
      </c>
      <c r="E87" s="100">
        <f>'Table 10.2'!AC6</f>
        <v>3.6934377382024763E-2</v>
      </c>
      <c r="F87" s="99">
        <f>'Table 10.2'!AE6</f>
        <v>5.2320675105485215E-2</v>
      </c>
      <c r="G87" s="100">
        <f>'Table 10.2'!AE6</f>
        <v>5.2320675105485215E-2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515</v>
      </c>
      <c r="Y87" s="116">
        <v>532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10.2'!AA7</f>
        <v>21,778</v>
      </c>
      <c r="D88" s="99">
        <f>'Table 10.2'!AC7</f>
        <v>2.9108779888479264E-2</v>
      </c>
      <c r="E88" s="100">
        <f>'Table 10.2'!AC7</f>
        <v>2.9108779888479264E-2</v>
      </c>
      <c r="F88" s="99">
        <f>'Table 10.2'!AE7</f>
        <v>2.7264150943396182E-2</v>
      </c>
      <c r="G88" s="100">
        <f>'Table 10.2'!AE7</f>
        <v>2.7264150943396182E-2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530</v>
      </c>
      <c r="Y88" s="116">
        <v>543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10.2'!AA37</f>
        <v>18,691</v>
      </c>
      <c r="D89" s="99">
        <f>'Table 10.2'!AC37</f>
        <v>2.2371731758013436E-2</v>
      </c>
      <c r="E89" s="100">
        <f>'Table 10.2'!AC37</f>
        <v>2.2371731758013436E-2</v>
      </c>
      <c r="F89" s="99">
        <f>'Table 10.2'!AE37</f>
        <v>2.4332767030196711E-2</v>
      </c>
      <c r="G89" s="100">
        <f>'Table 10.2'!AE37</f>
        <v>2.4332767030196711E-2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555</v>
      </c>
      <c r="Y89" s="116">
        <v>549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10.2'!AA38</f>
        <v>3,087</v>
      </c>
      <c r="D90" s="99">
        <f>'Table 10.2'!AC38</f>
        <v>7.2247308093087881E-2</v>
      </c>
      <c r="E90" s="100">
        <f>'Table 10.2'!AC38</f>
        <v>7.2247308093087881E-2</v>
      </c>
      <c r="F90" s="99">
        <f>'Table 10.2'!AE38</f>
        <v>4.5377582119878079E-2</v>
      </c>
      <c r="G90" s="100">
        <f>'Table 10.2'!AE38</f>
        <v>4.5377582119878079E-2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861</v>
      </c>
      <c r="Y90" s="116">
        <v>878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10.2'!AA114</f>
        <v>1,302</v>
      </c>
      <c r="D91" s="99">
        <f>'Table 10.2'!AC114</f>
        <v>0.11663807890222988</v>
      </c>
      <c r="E91" s="100">
        <f>'Table 10.2'!AC114</f>
        <v>0.11663807890222988</v>
      </c>
      <c r="F91" s="99">
        <f>'Table 10.2'!AE114</f>
        <v>2.7624309392265234E-2</v>
      </c>
      <c r="G91" s="100">
        <f>'Table 10.2'!AE114</f>
        <v>2.7624309392265234E-2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10842</v>
      </c>
      <c r="Y91" s="116">
        <v>11180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10.2'!AA115</f>
        <v>1,785</v>
      </c>
      <c r="D92" s="99">
        <f>'Table 10.2'!AC115</f>
        <v>4.2031523642731994E-2</v>
      </c>
      <c r="E92" s="100">
        <f>'Table 10.2'!AC115</f>
        <v>4.2031523642731994E-2</v>
      </c>
      <c r="F92" s="99">
        <f>'Table 10.2'!AE115</f>
        <v>5.9976247030878893E-2</v>
      </c>
      <c r="G92" s="100">
        <f>'Table 10.2'!AE115</f>
        <v>5.9976247030878893E-2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10.2'!AA8</f>
        <v>$44,583</v>
      </c>
      <c r="D93" s="99">
        <f>'Table 10.2'!AC8</f>
        <v>1.8887263752085381E-2</v>
      </c>
      <c r="E93" s="100">
        <f>'Table 10.2'!AC8</f>
        <v>1.8887263752085381E-2</v>
      </c>
      <c r="F93" s="99">
        <f>'Table 10.2'!AE8</f>
        <v>0.15561041990668723</v>
      </c>
      <c r="G93" s="100">
        <f>'Table 10.2'!AE8</f>
        <v>0.15561041990668723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846</v>
      </c>
      <c r="Y93" s="116">
        <v>906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10.2'!AA9</f>
        <v>$1,366.6 mil</v>
      </c>
      <c r="D94" s="99">
        <f>'Table 10.2'!AC9</f>
        <v>5.6510474426365809E-2</v>
      </c>
      <c r="E94" s="100">
        <f>'Table 10.2'!AC9</f>
        <v>5.6510474426365809E-2</v>
      </c>
      <c r="F94" s="99">
        <f>'Table 10.2'!AE9</f>
        <v>0.1606812528600019</v>
      </c>
      <c r="G94" s="100">
        <f>'Table 10.2'!AE9</f>
        <v>0.1606812528600019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2821</v>
      </c>
      <c r="Y94" s="116">
        <v>2979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323</v>
      </c>
      <c r="Y95" s="116">
        <v>329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1278</v>
      </c>
      <c r="Y96" s="116">
        <v>1293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1768</v>
      </c>
      <c r="Y97" s="116">
        <v>1871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804</v>
      </c>
      <c r="Y98" s="116">
        <v>819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41</v>
      </c>
      <c r="Y99" s="116">
        <v>42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439</v>
      </c>
      <c r="Y100" s="116">
        <v>436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10320</v>
      </c>
      <c r="Y101" s="116">
        <v>10598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19047</v>
      </c>
      <c r="Y104" s="115">
        <v>20656</v>
      </c>
      <c r="Z104" s="115"/>
      <c r="AA104" s="115" t="str">
        <f>TEXT(Y104,"###,###")</f>
        <v>20,656</v>
      </c>
      <c r="AB104" s="115"/>
      <c r="AC104" s="115">
        <f>Y104/($Y$4)*100</f>
        <v>68.752496338703239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6182</v>
      </c>
      <c r="Y105" s="115">
        <v>6415</v>
      </c>
      <c r="Z105" s="115"/>
      <c r="AA105" s="115" t="str">
        <f>TEXT(Y105,"###,###")</f>
        <v>6,415</v>
      </c>
      <c r="AB105" s="115"/>
      <c r="AC105" s="115">
        <f>Y105/($Y$4)*100</f>
        <v>21.352017041672212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25229</v>
      </c>
      <c r="Y106" s="115">
        <v>27071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4435</v>
      </c>
      <c r="Y108" s="115">
        <v>4966</v>
      </c>
      <c r="Z108" s="115"/>
      <c r="AA108" s="115" t="str">
        <f>TEXT(Y108,"###,###")</f>
        <v>4,966</v>
      </c>
      <c r="AB108" s="115"/>
      <c r="AC108" s="115">
        <f>Y108/($Y$4)*100</f>
        <v>16.529090667021702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4217</v>
      </c>
      <c r="Y109" s="115">
        <v>4665</v>
      </c>
      <c r="Z109" s="115"/>
      <c r="AA109" s="115" t="str">
        <f>TEXT(Y109,"###,###")</f>
        <v>4,665</v>
      </c>
      <c r="AB109" s="115"/>
      <c r="AC109" s="115">
        <f t="shared" ref="AC109:AC111" si="3">Y109/($Y$4)*100</f>
        <v>15.527226734123287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5949</v>
      </c>
      <c r="Y110" s="115">
        <v>6419</v>
      </c>
      <c r="Z110" s="115"/>
      <c r="AA110" s="115" t="str">
        <f>TEXT(Y110,"###,###")</f>
        <v>6,419</v>
      </c>
      <c r="AB110" s="115"/>
      <c r="AC110" s="115">
        <f t="shared" si="3"/>
        <v>21.365330848089471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10620</v>
      </c>
      <c r="Y111" s="115">
        <v>11021</v>
      </c>
      <c r="Z111" s="115"/>
      <c r="AA111" s="115" t="str">
        <f>TEXT(Y111,"###,###")</f>
        <v>11,021</v>
      </c>
      <c r="AB111" s="115"/>
      <c r="AC111" s="115">
        <f t="shared" si="3"/>
        <v>36.682865131140993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28811</v>
      </c>
      <c r="Y112" s="115">
        <v>30044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1267</v>
      </c>
      <c r="U114" s="115">
        <v>1415</v>
      </c>
      <c r="V114" s="115">
        <v>1418</v>
      </c>
      <c r="W114" s="115">
        <v>1338</v>
      </c>
      <c r="X114" s="115">
        <v>1166</v>
      </c>
      <c r="Y114" s="115">
        <v>1302</v>
      </c>
      <c r="Z114" s="115"/>
      <c r="AA114" s="115" t="str">
        <f>TEXT(Y114,"###,###")</f>
        <v>1,302</v>
      </c>
      <c r="AB114" s="115"/>
      <c r="AC114" s="115">
        <f>Y114/X114-1</f>
        <v>0.11663807890222988</v>
      </c>
      <c r="AD114" s="115"/>
      <c r="AE114" s="115">
        <f>Y114/T114-1</f>
        <v>2.7624309392265234E-2</v>
      </c>
      <c r="AF114" s="115"/>
    </row>
    <row r="115" spans="19:32" x14ac:dyDescent="0.25">
      <c r="S115" s="115" t="s">
        <v>104</v>
      </c>
      <c r="T115" s="115">
        <v>1684</v>
      </c>
      <c r="U115" s="115">
        <v>1732</v>
      </c>
      <c r="V115" s="115">
        <v>1853</v>
      </c>
      <c r="W115" s="115">
        <v>1754</v>
      </c>
      <c r="X115" s="115">
        <v>1713</v>
      </c>
      <c r="Y115" s="115">
        <v>1785</v>
      </c>
      <c r="Z115" s="115"/>
      <c r="AA115" s="115" t="str">
        <f>TEXT(Y115,"###,###")</f>
        <v>1,785</v>
      </c>
      <c r="AB115" s="115"/>
      <c r="AC115" s="115">
        <f>Y115/X115-1</f>
        <v>4.2031523642731994E-2</v>
      </c>
      <c r="AD115" s="115"/>
      <c r="AE115" s="115">
        <f>Y115/T115-1</f>
        <v>5.9976247030878893E-2</v>
      </c>
      <c r="AF115" s="115"/>
    </row>
    <row r="116" spans="19:32" x14ac:dyDescent="0.25">
      <c r="S116" s="115" t="s">
        <v>56</v>
      </c>
      <c r="T116" s="115">
        <v>2951</v>
      </c>
      <c r="U116" s="115">
        <v>3147</v>
      </c>
      <c r="V116" s="115">
        <v>3271</v>
      </c>
      <c r="W116" s="115">
        <v>3092</v>
      </c>
      <c r="X116" s="115">
        <v>2879</v>
      </c>
      <c r="Y116" s="115">
        <v>3087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45.71</v>
      </c>
      <c r="V118" s="115">
        <v>44.95</v>
      </c>
      <c r="W118" s="115">
        <v>46.97</v>
      </c>
      <c r="X118" s="115">
        <v>43.98</v>
      </c>
      <c r="Y118" s="115">
        <v>44.24</v>
      </c>
      <c r="Z118" s="115"/>
      <c r="AA118" s="115" t="str">
        <f>TEXT(Y118,"##.0")</f>
        <v>44.2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16852</v>
      </c>
      <c r="V120" s="115">
        <v>17090</v>
      </c>
      <c r="W120" s="115">
        <v>17092</v>
      </c>
      <c r="X120" s="115">
        <v>16857</v>
      </c>
      <c r="Y120" s="115">
        <v>17307</v>
      </c>
      <c r="Z120" s="115"/>
      <c r="AA120" s="115" t="str">
        <f>TEXT(Y120,"###,###")</f>
        <v>17,307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2397</v>
      </c>
      <c r="V121" s="115">
        <v>2344</v>
      </c>
      <c r="W121" s="115">
        <v>2325</v>
      </c>
      <c r="X121" s="115">
        <v>2313</v>
      </c>
      <c r="Y121" s="115">
        <v>2381</v>
      </c>
      <c r="Z121" s="115"/>
      <c r="AA121" s="115" t="str">
        <f t="shared" ref="AA121:AA128" si="4">TEXT(Y121,"###,###")</f>
        <v>2,381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2063</v>
      </c>
      <c r="V122" s="115">
        <v>2076</v>
      </c>
      <c r="W122" s="115">
        <v>2052</v>
      </c>
      <c r="X122" s="115">
        <v>1997</v>
      </c>
      <c r="Y122" s="115">
        <v>2090</v>
      </c>
      <c r="Z122" s="115"/>
      <c r="AA122" s="115" t="str">
        <f t="shared" si="4"/>
        <v>2,090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18915</v>
      </c>
      <c r="V124" s="115">
        <v>19166</v>
      </c>
      <c r="W124" s="115">
        <v>19144</v>
      </c>
      <c r="X124" s="115">
        <v>18854</v>
      </c>
      <c r="Y124" s="115">
        <v>19397</v>
      </c>
      <c r="Z124" s="115"/>
      <c r="AA124" s="115" t="str">
        <f t="shared" si="4"/>
        <v>19,397</v>
      </c>
      <c r="AB124" s="115"/>
      <c r="AC124" s="115">
        <f>Y124/$Y$7*100</f>
        <v>89.066948296445958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4460</v>
      </c>
      <c r="V125" s="115">
        <v>4420</v>
      </c>
      <c r="W125" s="115">
        <v>4377</v>
      </c>
      <c r="X125" s="115">
        <v>4310</v>
      </c>
      <c r="Y125" s="115">
        <v>4471</v>
      </c>
      <c r="Z125" s="115"/>
      <c r="AA125" s="115" t="str">
        <f t="shared" si="4"/>
        <v>4,471</v>
      </c>
      <c r="AB125" s="115"/>
      <c r="AC125" s="115">
        <f>Y125/$Y$7*100</f>
        <v>20.529892552116817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11075</v>
      </c>
      <c r="V127" s="115">
        <v>11168</v>
      </c>
      <c r="W127" s="115">
        <v>11093</v>
      </c>
      <c r="X127" s="115">
        <v>10842</v>
      </c>
      <c r="Y127" s="115">
        <v>11180</v>
      </c>
      <c r="Z127" s="115"/>
      <c r="AA127" s="115" t="str">
        <f t="shared" si="4"/>
        <v>11,180</v>
      </c>
      <c r="AB127" s="115"/>
      <c r="AC127" s="115">
        <f>Y127/$Y$7*100</f>
        <v>51.336210854991272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10236</v>
      </c>
      <c r="V128" s="115">
        <v>10343</v>
      </c>
      <c r="W128" s="115">
        <v>10375</v>
      </c>
      <c r="X128" s="115">
        <v>10320</v>
      </c>
      <c r="Y128" s="115">
        <v>10598</v>
      </c>
      <c r="Z128" s="115"/>
      <c r="AA128" s="115" t="str">
        <f t="shared" si="4"/>
        <v>10,598</v>
      </c>
      <c r="AB128" s="115"/>
      <c r="AC128" s="115">
        <f>Y128/$Y$7*100</f>
        <v>48.663789145008721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2EE39D52-ABF3-4777-B883-5D8C44D391F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0373AEE3-DAAB-4B72-9DCB-FC1E2BB170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33684F73-F110-44E6-B95E-68B1E125BD4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8A0D0F11-55F7-4035-8089-F30F2EC59E5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Lower Eyre Peninsula</v>
      </c>
      <c r="T1" s="115"/>
      <c r="U1" s="115"/>
      <c r="V1" s="115"/>
      <c r="W1" s="115"/>
      <c r="X1" s="115"/>
      <c r="Y1" s="115" t="str">
        <f>Y3</f>
        <v>10.29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140</v>
      </c>
      <c r="V3" s="115"/>
      <c r="W3" s="115"/>
      <c r="X3" s="115"/>
      <c r="Y3" s="115" t="s">
        <v>233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10.29'!$Y$3&amp;" "&amp;'Table 10.29'!$U$3&amp;", "&amp;'State data for spotlight'!$C$3&amp;", "&amp;'Table 10.29'!$Y$2</f>
        <v>Table 10.29 Lower Eyre Peninsula,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2736</v>
      </c>
      <c r="U4" s="116">
        <v>3004</v>
      </c>
      <c r="V4" s="116">
        <v>3166</v>
      </c>
      <c r="W4" s="116">
        <v>3361</v>
      </c>
      <c r="X4" s="116">
        <v>3283</v>
      </c>
      <c r="Y4" s="116">
        <v>3756</v>
      </c>
      <c r="Z4" s="115"/>
      <c r="AA4" s="115" t="str">
        <f>TEXT(Y4,"###,###")</f>
        <v>3,756</v>
      </c>
      <c r="AB4" s="115"/>
      <c r="AC4" s="115">
        <f t="shared" ref="AC4:AC9" si="0">Y4/X4-1</f>
        <v>0.14407554066402684</v>
      </c>
      <c r="AD4" s="115"/>
      <c r="AE4" s="115">
        <f>Y4/T4-1</f>
        <v>0.37280701754385959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1541</v>
      </c>
      <c r="U5" s="116">
        <v>1667</v>
      </c>
      <c r="V5" s="116">
        <v>1720</v>
      </c>
      <c r="W5" s="116">
        <v>1833</v>
      </c>
      <c r="X5" s="116">
        <v>1743</v>
      </c>
      <c r="Y5" s="116">
        <v>1990</v>
      </c>
      <c r="Z5" s="115"/>
      <c r="AA5" s="115" t="str">
        <f>TEXT(Y5,"###,###")</f>
        <v>1,990</v>
      </c>
      <c r="AB5" s="115"/>
      <c r="AC5" s="115">
        <f t="shared" si="0"/>
        <v>0.14170969592656335</v>
      </c>
      <c r="AD5" s="115"/>
      <c r="AE5" s="115">
        <f t="shared" ref="AE5:AE9" si="1">Y5/T5-1</f>
        <v>0.29136924075275794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1199</v>
      </c>
      <c r="U6" s="116">
        <v>1340</v>
      </c>
      <c r="V6" s="116">
        <v>1448</v>
      </c>
      <c r="W6" s="116">
        <v>1534</v>
      </c>
      <c r="X6" s="116">
        <v>1536</v>
      </c>
      <c r="Y6" s="116">
        <v>1766</v>
      </c>
      <c r="Z6" s="115"/>
      <c r="AA6" s="115" t="str">
        <f>TEXT(Y6,"###,###")</f>
        <v>1,766</v>
      </c>
      <c r="AB6" s="115"/>
      <c r="AC6" s="115">
        <f t="shared" si="0"/>
        <v>0.14973958333333326</v>
      </c>
      <c r="AD6" s="115"/>
      <c r="AE6" s="115">
        <f t="shared" si="1"/>
        <v>0.47289407839866548</v>
      </c>
      <c r="AF6" s="115"/>
    </row>
    <row r="7" spans="1:32" ht="16.5" customHeight="1" thickBot="1" x14ac:dyDescent="0.3">
      <c r="A7" s="46" t="str">
        <f>"QUICK STATS for "&amp;'Table 10.29'!Y2&amp;"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1832</v>
      </c>
      <c r="U7" s="116">
        <v>2002</v>
      </c>
      <c r="V7" s="116">
        <v>2133</v>
      </c>
      <c r="W7" s="116">
        <v>2268</v>
      </c>
      <c r="X7" s="116">
        <v>2253</v>
      </c>
      <c r="Y7" s="116">
        <v>2531</v>
      </c>
      <c r="Z7" s="115"/>
      <c r="AA7" s="115" t="str">
        <f>TEXT(Y7,"###,###")</f>
        <v>2,531</v>
      </c>
      <c r="AB7" s="115"/>
      <c r="AC7" s="115">
        <f t="shared" si="0"/>
        <v>0.12339103417665331</v>
      </c>
      <c r="AD7" s="115"/>
      <c r="AE7" s="115">
        <f t="shared" si="1"/>
        <v>0.38155021834061142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3,756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10.29'!AA7</f>
        <v>2,531</v>
      </c>
      <c r="P8" s="51"/>
      <c r="S8" s="115" t="s">
        <v>96</v>
      </c>
      <c r="T8" s="115">
        <v>28672</v>
      </c>
      <c r="U8" s="115">
        <v>31079</v>
      </c>
      <c r="V8" s="115">
        <v>31252</v>
      </c>
      <c r="W8" s="115">
        <v>32427</v>
      </c>
      <c r="X8" s="115">
        <v>33807</v>
      </c>
      <c r="Y8" s="115">
        <v>32714.43</v>
      </c>
      <c r="Z8" s="115"/>
      <c r="AA8" s="115" t="str">
        <f>TEXT(Y8,"$###,###")</f>
        <v>$32,714</v>
      </c>
      <c r="AB8" s="115"/>
      <c r="AC8" s="115">
        <f t="shared" si="0"/>
        <v>-3.2317863164433414E-2</v>
      </c>
      <c r="AD8" s="115"/>
      <c r="AE8" s="115">
        <f t="shared" si="1"/>
        <v>0.14098876953124995</v>
      </c>
      <c r="AF8" s="115"/>
    </row>
    <row r="9" spans="1:32" x14ac:dyDescent="0.25">
      <c r="A9" s="55" t="s">
        <v>17</v>
      </c>
      <c r="B9" s="56"/>
      <c r="C9" s="57"/>
      <c r="D9" s="58">
        <f>'Table 10.29'!AC104</f>
        <v>66.586794462193822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52.508889766890555</v>
      </c>
      <c r="P9" s="59" t="s">
        <v>97</v>
      </c>
      <c r="S9" s="115" t="s">
        <v>9</v>
      </c>
      <c r="T9" s="115">
        <v>83827468</v>
      </c>
      <c r="U9" s="115">
        <v>96924363</v>
      </c>
      <c r="V9" s="115">
        <v>103173353</v>
      </c>
      <c r="W9" s="115">
        <v>107890097</v>
      </c>
      <c r="X9" s="115">
        <v>111051241</v>
      </c>
      <c r="Y9" s="115">
        <v>130397757</v>
      </c>
      <c r="Z9" s="115"/>
      <c r="AA9" s="115" t="str">
        <f>TEXT(Y9/1000000,"$#,###.0")&amp;" mil"</f>
        <v>$130.4 mil</v>
      </c>
      <c r="AB9" s="115"/>
      <c r="AC9" s="115">
        <f t="shared" si="0"/>
        <v>0.17421251510372593</v>
      </c>
      <c r="AD9" s="115"/>
      <c r="AE9" s="115">
        <f t="shared" si="1"/>
        <v>0.55554927413529898</v>
      </c>
      <c r="AF9" s="115"/>
    </row>
    <row r="10" spans="1:32" x14ac:dyDescent="0.25">
      <c r="A10" s="55" t="s">
        <v>20</v>
      </c>
      <c r="B10" s="56"/>
      <c r="C10" s="57"/>
      <c r="D10" s="58">
        <f>'Table 10.29'!AC105</f>
        <v>14.536741214057509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47.491110233109438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82.022915843540105</v>
      </c>
      <c r="P11" s="59" t="s">
        <v>97</v>
      </c>
      <c r="S11" s="115" t="s">
        <v>32</v>
      </c>
      <c r="T11" s="116">
        <v>2131</v>
      </c>
      <c r="U11" s="116">
        <v>2367</v>
      </c>
      <c r="V11" s="116">
        <v>2479</v>
      </c>
      <c r="W11" s="116">
        <v>2657</v>
      </c>
      <c r="X11" s="116">
        <v>2626</v>
      </c>
      <c r="Y11" s="116">
        <v>2968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10.29'!AC108</f>
        <v>19.621938232161877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31.133939154484391</v>
      </c>
      <c r="P12" s="59" t="s">
        <v>97</v>
      </c>
      <c r="S12" s="115" t="s">
        <v>33</v>
      </c>
      <c r="T12" s="116">
        <v>603</v>
      </c>
      <c r="U12" s="116">
        <v>634</v>
      </c>
      <c r="V12" s="116">
        <v>680</v>
      </c>
      <c r="W12" s="116">
        <v>711</v>
      </c>
      <c r="X12" s="116">
        <v>656</v>
      </c>
      <c r="Y12" s="116">
        <v>788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10.29'!AC109</f>
        <v>19.728434504792332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10.29'!AA118</f>
        <v>43.3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10.29'!AC110</f>
        <v>17.438764643237487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16.752271829316477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10.29'!AC111</f>
        <v>24.334398296059636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83.247728170683516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558</v>
      </c>
      <c r="Z15" s="115"/>
      <c r="AA15" s="117">
        <f t="shared" ref="AA15:AA34" si="2">IF(Y15="np",0,Y15/$Y$34)</f>
        <v>0.1485623003194888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34</v>
      </c>
      <c r="Z16" s="115"/>
      <c r="AA16" s="117">
        <f t="shared" si="2"/>
        <v>9.0521831735889246E-3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139</v>
      </c>
      <c r="Z17" s="115"/>
      <c r="AA17" s="117">
        <f t="shared" si="2"/>
        <v>3.7007454739084129E-2</v>
      </c>
      <c r="AB17" s="115"/>
      <c r="AC17" s="115"/>
      <c r="AD17" s="115"/>
      <c r="AE17" s="115"/>
      <c r="AF17" s="115"/>
    </row>
    <row r="18" spans="1:32" x14ac:dyDescent="0.25">
      <c r="A18" s="85" t="str">
        <f>'Table 10.29'!$S$1&amp;" ("&amp;'Table 10.29'!$T$2&amp;" to "&amp;'Table 10.29'!$Y$2&amp;")"</f>
        <v>Lower Eyre Peninsula (2011-12 to 2016-17)</v>
      </c>
      <c r="B18" s="85"/>
      <c r="C18" s="85"/>
      <c r="D18" s="85"/>
      <c r="E18" s="85"/>
      <c r="F18" s="85"/>
      <c r="G18" s="85" t="str">
        <f>'Table 10.29'!$S$1&amp;" ("&amp;'Table 10.29'!$T$2&amp;" to "&amp;'Table 10.29'!$Y$2&amp;")"</f>
        <v>Lower Eyre Peninsula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19</v>
      </c>
      <c r="Z18" s="115"/>
      <c r="AA18" s="117">
        <f t="shared" si="2"/>
        <v>5.0585729499467522E-3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203</v>
      </c>
      <c r="Z19" s="115"/>
      <c r="AA19" s="117">
        <f t="shared" si="2"/>
        <v>5.40468583599574E-2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99</v>
      </c>
      <c r="Z20" s="115"/>
      <c r="AA20" s="117">
        <f t="shared" si="2"/>
        <v>2.6357827476038338E-2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344</v>
      </c>
      <c r="Z21" s="115"/>
      <c r="AA21" s="117">
        <f t="shared" si="2"/>
        <v>9.1586794462193824E-2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170</v>
      </c>
      <c r="Z22" s="115"/>
      <c r="AA22" s="117">
        <f t="shared" si="2"/>
        <v>4.5260915867944625E-2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199</v>
      </c>
      <c r="Z23" s="115"/>
      <c r="AA23" s="117">
        <f t="shared" si="2"/>
        <v>5.2981895633652819E-2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7</v>
      </c>
      <c r="Z24" s="115"/>
      <c r="AA24" s="117">
        <f t="shared" si="2"/>
        <v>1.8636847710330139E-3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88</v>
      </c>
      <c r="Z25" s="115"/>
      <c r="AA25" s="117">
        <f t="shared" si="2"/>
        <v>2.3429179978700747E-2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47</v>
      </c>
      <c r="Z26" s="115"/>
      <c r="AA26" s="117">
        <f t="shared" si="2"/>
        <v>1.2513312034078808E-2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140</v>
      </c>
      <c r="Z27" s="115"/>
      <c r="AA27" s="117">
        <f t="shared" si="2"/>
        <v>3.727369542066028E-2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127</v>
      </c>
      <c r="Z28" s="115"/>
      <c r="AA28" s="117">
        <f t="shared" si="2"/>
        <v>3.3812566560170391E-2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150</v>
      </c>
      <c r="Z29" s="115"/>
      <c r="AA29" s="117">
        <f t="shared" si="2"/>
        <v>3.9936102236421724E-2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286</v>
      </c>
      <c r="Z30" s="115"/>
      <c r="AA30" s="117">
        <f t="shared" si="2"/>
        <v>7.6144834930777422E-2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10.29'!Y2&amp;")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267</v>
      </c>
      <c r="Z31" s="115"/>
      <c r="AA31" s="117">
        <f t="shared" si="2"/>
        <v>7.1086261980830664E-2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39</v>
      </c>
      <c r="Z32" s="115"/>
      <c r="AA32" s="117">
        <f t="shared" si="2"/>
        <v>1.0383386581469648E-2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129</v>
      </c>
      <c r="Z33" s="115"/>
      <c r="AA33" s="117">
        <f t="shared" si="2"/>
        <v>3.4345047923322686E-2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3756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1530</v>
      </c>
      <c r="U37" s="115">
        <v>1661</v>
      </c>
      <c r="V37" s="115">
        <v>1772</v>
      </c>
      <c r="W37" s="115">
        <v>1877</v>
      </c>
      <c r="X37" s="115">
        <v>1914</v>
      </c>
      <c r="Y37" s="115">
        <v>2107</v>
      </c>
      <c r="Z37" s="115"/>
      <c r="AA37" s="115" t="str">
        <f>TEXT(Y37,"###,###")</f>
        <v>2,107</v>
      </c>
      <c r="AB37" s="115"/>
      <c r="AC37" s="115">
        <f>Y37/X37-1</f>
        <v>0.10083594566353193</v>
      </c>
      <c r="AD37" s="115"/>
      <c r="AE37" s="115">
        <f>Y37/T37-1</f>
        <v>0.37712418300653594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297</v>
      </c>
      <c r="U38" s="115">
        <v>344</v>
      </c>
      <c r="V38" s="115">
        <v>357</v>
      </c>
      <c r="W38" s="115">
        <v>390</v>
      </c>
      <c r="X38" s="115">
        <v>339</v>
      </c>
      <c r="Y38" s="115">
        <v>424</v>
      </c>
      <c r="Z38" s="115"/>
      <c r="AA38" s="115" t="str">
        <f>TEXT(Y38,"###,###")</f>
        <v>424</v>
      </c>
      <c r="AB38" s="115"/>
      <c r="AC38" s="115">
        <f>Y38/X38-1</f>
        <v>0.25073746312684375</v>
      </c>
      <c r="AD38" s="115"/>
      <c r="AE38" s="115">
        <f>Y38/T38-1</f>
        <v>0.42760942760942755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1827</v>
      </c>
      <c r="U40" s="115">
        <v>2005</v>
      </c>
      <c r="V40" s="115">
        <v>2129</v>
      </c>
      <c r="W40" s="115">
        <v>2267</v>
      </c>
      <c r="X40" s="115">
        <v>2253</v>
      </c>
      <c r="Y40" s="115">
        <v>2531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83.247728170683516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16.752271829316477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4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46</v>
      </c>
      <c r="Y45" s="116">
        <v>48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107</v>
      </c>
      <c r="Y46" s="116">
        <v>157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145</v>
      </c>
      <c r="Y47" s="116">
        <v>142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163</v>
      </c>
      <c r="Y48" s="116">
        <v>165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10.29'!S1&amp;" ("&amp;'Table 10.29'!Y2&amp;") *"</f>
        <v>Number of jobs by age and sex of job holders in Lower Eyre Peninsula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176</v>
      </c>
      <c r="Y49" s="116">
        <v>150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145</v>
      </c>
      <c r="Y50" s="116">
        <v>190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164</v>
      </c>
      <c r="Y51" s="116">
        <v>179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192</v>
      </c>
      <c r="Y52" s="116">
        <v>233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203</v>
      </c>
      <c r="Y53" s="116">
        <v>214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160</v>
      </c>
      <c r="Y54" s="116">
        <v>197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136</v>
      </c>
      <c r="Y55" s="116">
        <v>156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57</v>
      </c>
      <c r="Y56" s="116">
        <v>83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27</v>
      </c>
      <c r="Y57" s="116">
        <v>47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10</v>
      </c>
      <c r="Y58" s="116">
        <v>15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7</v>
      </c>
      <c r="Y59" s="116">
        <v>4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5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1742</v>
      </c>
      <c r="Y61" s="116">
        <v>1990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7</v>
      </c>
      <c r="Y63" s="116">
        <v>5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10.29'!S1&amp;" ("&amp;'Table 10.29'!Y2&amp;") *"</f>
        <v>Number of employed persons per occupation of main job by sex in Lower Eyre Peninsula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40</v>
      </c>
      <c r="Y64" s="116">
        <v>64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103</v>
      </c>
      <c r="Y65" s="116">
        <v>123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114</v>
      </c>
      <c r="Y66" s="116">
        <v>99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152</v>
      </c>
      <c r="Y67" s="116">
        <v>137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161</v>
      </c>
      <c r="Y68" s="116">
        <v>176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133</v>
      </c>
      <c r="Y69" s="116">
        <v>178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179</v>
      </c>
      <c r="Y70" s="116">
        <v>176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195</v>
      </c>
      <c r="Y71" s="116">
        <v>257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153</v>
      </c>
      <c r="Y72" s="116">
        <v>191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141</v>
      </c>
      <c r="Y73" s="116">
        <v>157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79</v>
      </c>
      <c r="Y74" s="116">
        <v>114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46</v>
      </c>
      <c r="Y75" s="116">
        <v>48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13</v>
      </c>
      <c r="Y76" s="116">
        <v>22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10</v>
      </c>
      <c r="Y77" s="116">
        <v>14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4</v>
      </c>
      <c r="Y78" s="116">
        <v>7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0</v>
      </c>
      <c r="Y79" s="116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1538</v>
      </c>
      <c r="Y80" s="116">
        <v>1766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10.29'!S1</f>
        <v>Lower Eyre Peninsula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121</v>
      </c>
      <c r="Y83" s="116">
        <v>136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94</v>
      </c>
      <c r="Y84" s="116">
        <v>109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10.29'!AA4</f>
        <v>3,756</v>
      </c>
      <c r="D85" s="99">
        <f>'Table 10.29'!AC4</f>
        <v>0.14407554066402684</v>
      </c>
      <c r="E85" s="100">
        <f>'Table 10.29'!AC4</f>
        <v>0.14407554066402684</v>
      </c>
      <c r="F85" s="99">
        <f>'Table 10.29'!AE4</f>
        <v>0.37280701754385959</v>
      </c>
      <c r="G85" s="100">
        <f>'Table 10.29'!AE4</f>
        <v>0.37280701754385959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193</v>
      </c>
      <c r="Y85" s="116">
        <v>213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10.29'!AA5</f>
        <v>1,990</v>
      </c>
      <c r="D86" s="99">
        <f>'Table 10.29'!AC5</f>
        <v>0.14170969592656335</v>
      </c>
      <c r="E86" s="100">
        <f>'Table 10.29'!AC5</f>
        <v>0.14170969592656335</v>
      </c>
      <c r="F86" s="99">
        <f>'Table 10.29'!AE5</f>
        <v>0.29136924075275794</v>
      </c>
      <c r="G86" s="100">
        <f>'Table 10.29'!AE5</f>
        <v>0.29136924075275794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42</v>
      </c>
      <c r="Y86" s="116">
        <v>46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10.29'!AA6</f>
        <v>1,766</v>
      </c>
      <c r="D87" s="99">
        <f>'Table 10.29'!AC6</f>
        <v>0.14973958333333326</v>
      </c>
      <c r="E87" s="100">
        <f>'Table 10.29'!AC6</f>
        <v>0.14973958333333326</v>
      </c>
      <c r="F87" s="99">
        <f>'Table 10.29'!AE6</f>
        <v>0.47289407839866548</v>
      </c>
      <c r="G87" s="100">
        <f>'Table 10.29'!AE6</f>
        <v>0.47289407839866548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16</v>
      </c>
      <c r="Y87" s="116">
        <v>25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10.29'!AA7</f>
        <v>2,531</v>
      </c>
      <c r="D88" s="99">
        <f>'Table 10.29'!AC7</f>
        <v>0.12339103417665331</v>
      </c>
      <c r="E88" s="100">
        <f>'Table 10.29'!AC7</f>
        <v>0.12339103417665331</v>
      </c>
      <c r="F88" s="99">
        <f>'Table 10.29'!AE7</f>
        <v>0.38155021834061142</v>
      </c>
      <c r="G88" s="100">
        <f>'Table 10.29'!AE7</f>
        <v>0.38155021834061142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45</v>
      </c>
      <c r="Y88" s="116">
        <v>54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10.29'!AA37</f>
        <v>2,107</v>
      </c>
      <c r="D89" s="99">
        <f>'Table 10.29'!AC37</f>
        <v>0.10083594566353193</v>
      </c>
      <c r="E89" s="100">
        <f>'Table 10.29'!AC37</f>
        <v>0.10083594566353193</v>
      </c>
      <c r="F89" s="99">
        <f>'Table 10.29'!AE37</f>
        <v>0.37712418300653594</v>
      </c>
      <c r="G89" s="100">
        <f>'Table 10.29'!AE37</f>
        <v>0.37712418300653594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109</v>
      </c>
      <c r="Y89" s="116">
        <v>137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10.29'!AA38</f>
        <v>424</v>
      </c>
      <c r="D90" s="99">
        <f>'Table 10.29'!AC38</f>
        <v>0.25073746312684375</v>
      </c>
      <c r="E90" s="100">
        <f>'Table 10.29'!AC38</f>
        <v>0.25073746312684375</v>
      </c>
      <c r="F90" s="99">
        <f>'Table 10.29'!AE38</f>
        <v>0.42760942760942755</v>
      </c>
      <c r="G90" s="100">
        <f>'Table 10.29'!AE38</f>
        <v>0.42760942760942755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205</v>
      </c>
      <c r="Y90" s="116">
        <v>224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10.29'!AA114</f>
        <v>217</v>
      </c>
      <c r="D91" s="99">
        <f>'Table 10.29'!AC114</f>
        <v>0.31515151515151518</v>
      </c>
      <c r="E91" s="100">
        <f>'Table 10.29'!AC114</f>
        <v>0.31515151515151518</v>
      </c>
      <c r="F91" s="99">
        <f>'Table 10.29'!AE114</f>
        <v>0.32317073170731714</v>
      </c>
      <c r="G91" s="100">
        <f>'Table 10.29'!AE114</f>
        <v>0.32317073170731714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1188</v>
      </c>
      <c r="Y91" s="116">
        <v>1329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10.29'!AA115</f>
        <v>207</v>
      </c>
      <c r="D92" s="99">
        <f>'Table 10.29'!AC115</f>
        <v>0.19653179190751446</v>
      </c>
      <c r="E92" s="100">
        <f>'Table 10.29'!AC115</f>
        <v>0.19653179190751446</v>
      </c>
      <c r="F92" s="99">
        <f>'Table 10.29'!AE115</f>
        <v>0.54477611940298498</v>
      </c>
      <c r="G92" s="100">
        <f>'Table 10.29'!AE115</f>
        <v>0.54477611940298498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10.29'!AA8</f>
        <v>$32,714</v>
      </c>
      <c r="D93" s="99">
        <f>'Table 10.29'!AC8</f>
        <v>-3.2317863164433414E-2</v>
      </c>
      <c r="E93" s="100">
        <f>'Table 10.29'!AC8</f>
        <v>-3.2317863164433414E-2</v>
      </c>
      <c r="F93" s="99">
        <f>'Table 10.29'!AE8</f>
        <v>0.14098876953124995</v>
      </c>
      <c r="G93" s="100">
        <f>'Table 10.29'!AE8</f>
        <v>0.14098876953124995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67</v>
      </c>
      <c r="Y93" s="116">
        <v>91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10.29'!AA9</f>
        <v>$130.4 mil</v>
      </c>
      <c r="D94" s="99">
        <f>'Table 10.29'!AC9</f>
        <v>0.17421251510372593</v>
      </c>
      <c r="E94" s="100">
        <f>'Table 10.29'!AC9</f>
        <v>0.17421251510372593</v>
      </c>
      <c r="F94" s="99">
        <f>'Table 10.29'!AE9</f>
        <v>0.55554927413529898</v>
      </c>
      <c r="G94" s="100">
        <f>'Table 10.29'!AE9</f>
        <v>0.55554927413529898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184</v>
      </c>
      <c r="Y94" s="116">
        <v>205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41</v>
      </c>
      <c r="Y95" s="116">
        <v>40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155</v>
      </c>
      <c r="Y96" s="116">
        <v>189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164</v>
      </c>
      <c r="Y97" s="116">
        <v>190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111</v>
      </c>
      <c r="Y98" s="116">
        <v>128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11</v>
      </c>
      <c r="Y99" s="116">
        <v>10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84</v>
      </c>
      <c r="Y100" s="116">
        <v>104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1066</v>
      </c>
      <c r="Y101" s="116">
        <v>1202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2173</v>
      </c>
      <c r="Y104" s="115">
        <v>2501</v>
      </c>
      <c r="Z104" s="115"/>
      <c r="AA104" s="115" t="str">
        <f>TEXT(Y104,"###,###")</f>
        <v>2,501</v>
      </c>
      <c r="AB104" s="115"/>
      <c r="AC104" s="115">
        <f>Y104/($Y$4)*100</f>
        <v>66.586794462193822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466</v>
      </c>
      <c r="Y105" s="115">
        <v>546</v>
      </c>
      <c r="Z105" s="115"/>
      <c r="AA105" s="115" t="str">
        <f>TEXT(Y105,"###,###")</f>
        <v>546</v>
      </c>
      <c r="AB105" s="115"/>
      <c r="AC105" s="115">
        <f>Y105/($Y$4)*100</f>
        <v>14.536741214057509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2639</v>
      </c>
      <c r="Y106" s="115">
        <v>3047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576</v>
      </c>
      <c r="Y108" s="115">
        <v>737</v>
      </c>
      <c r="Z108" s="115"/>
      <c r="AA108" s="115" t="str">
        <f>TEXT(Y108,"###,###")</f>
        <v>737</v>
      </c>
      <c r="AB108" s="115"/>
      <c r="AC108" s="115">
        <f>Y108/($Y$4)*100</f>
        <v>19.621938232161877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648</v>
      </c>
      <c r="Y109" s="115">
        <v>741</v>
      </c>
      <c r="Z109" s="115"/>
      <c r="AA109" s="115" t="str">
        <f>TEXT(Y109,"###,###")</f>
        <v>741</v>
      </c>
      <c r="AB109" s="115"/>
      <c r="AC109" s="115">
        <f t="shared" ref="AC109:AC111" si="3">Y109/($Y$4)*100</f>
        <v>19.728434504792332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617</v>
      </c>
      <c r="Y110" s="115">
        <v>655</v>
      </c>
      <c r="Z110" s="115"/>
      <c r="AA110" s="115" t="str">
        <f>TEXT(Y110,"###,###")</f>
        <v>655</v>
      </c>
      <c r="AB110" s="115"/>
      <c r="AC110" s="115">
        <f t="shared" si="3"/>
        <v>17.438764643237487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796</v>
      </c>
      <c r="Y111" s="115">
        <v>914</v>
      </c>
      <c r="Z111" s="115"/>
      <c r="AA111" s="115" t="str">
        <f>TEXT(Y111,"###,###")</f>
        <v>914</v>
      </c>
      <c r="AB111" s="115"/>
      <c r="AC111" s="115">
        <f t="shared" si="3"/>
        <v>24.334398296059636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3282</v>
      </c>
      <c r="Y112" s="115">
        <v>3756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164</v>
      </c>
      <c r="U114" s="115">
        <v>185</v>
      </c>
      <c r="V114" s="115">
        <v>179</v>
      </c>
      <c r="W114" s="115">
        <v>201</v>
      </c>
      <c r="X114" s="115">
        <v>165</v>
      </c>
      <c r="Y114" s="115">
        <v>217</v>
      </c>
      <c r="Z114" s="115"/>
      <c r="AA114" s="115" t="str">
        <f>TEXT(Y114,"###,###")</f>
        <v>217</v>
      </c>
      <c r="AB114" s="115"/>
      <c r="AC114" s="115">
        <f>Y114/X114-1</f>
        <v>0.31515151515151518</v>
      </c>
      <c r="AD114" s="115"/>
      <c r="AE114" s="115">
        <f>Y114/T114-1</f>
        <v>0.32317073170731714</v>
      </c>
      <c r="AF114" s="115"/>
    </row>
    <row r="115" spans="19:32" x14ac:dyDescent="0.25">
      <c r="S115" s="115" t="s">
        <v>104</v>
      </c>
      <c r="T115" s="115">
        <v>134</v>
      </c>
      <c r="U115" s="115">
        <v>159</v>
      </c>
      <c r="V115" s="115">
        <v>180</v>
      </c>
      <c r="W115" s="115">
        <v>190</v>
      </c>
      <c r="X115" s="115">
        <v>173</v>
      </c>
      <c r="Y115" s="115">
        <v>207</v>
      </c>
      <c r="Z115" s="115"/>
      <c r="AA115" s="115" t="str">
        <f>TEXT(Y115,"###,###")</f>
        <v>207</v>
      </c>
      <c r="AB115" s="115"/>
      <c r="AC115" s="115">
        <f>Y115/X115-1</f>
        <v>0.19653179190751446</v>
      </c>
      <c r="AD115" s="115"/>
      <c r="AE115" s="115">
        <f>Y115/T115-1</f>
        <v>0.54477611940298498</v>
      </c>
      <c r="AF115" s="115"/>
    </row>
    <row r="116" spans="19:32" x14ac:dyDescent="0.25">
      <c r="S116" s="115" t="s">
        <v>56</v>
      </c>
      <c r="T116" s="115">
        <v>298</v>
      </c>
      <c r="U116" s="115">
        <v>344</v>
      </c>
      <c r="V116" s="115">
        <v>359</v>
      </c>
      <c r="W116" s="115">
        <v>391</v>
      </c>
      <c r="X116" s="115">
        <v>338</v>
      </c>
      <c r="Y116" s="115">
        <v>424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44.47</v>
      </c>
      <c r="V118" s="115">
        <v>41.61</v>
      </c>
      <c r="W118" s="115">
        <v>44.72</v>
      </c>
      <c r="X118" s="115">
        <v>43.7</v>
      </c>
      <c r="Y118" s="115">
        <v>43.34</v>
      </c>
      <c r="Z118" s="115"/>
      <c r="AA118" s="115" t="str">
        <f>TEXT(Y118,"##.0")</f>
        <v>43.3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1367</v>
      </c>
      <c r="V120" s="115">
        <v>1451</v>
      </c>
      <c r="W120" s="115">
        <v>1558</v>
      </c>
      <c r="X120" s="115">
        <v>1594</v>
      </c>
      <c r="Y120" s="115">
        <v>1743</v>
      </c>
      <c r="Z120" s="115"/>
      <c r="AA120" s="115" t="str">
        <f>TEXT(Y120,"###,###")</f>
        <v>1,743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376</v>
      </c>
      <c r="V121" s="115">
        <v>406</v>
      </c>
      <c r="W121" s="115">
        <v>442</v>
      </c>
      <c r="X121" s="115">
        <v>395</v>
      </c>
      <c r="Y121" s="115">
        <v>455</v>
      </c>
      <c r="Z121" s="115"/>
      <c r="AA121" s="115" t="str">
        <f t="shared" ref="AA121:AA128" si="4">TEXT(Y121,"###,###")</f>
        <v>455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257</v>
      </c>
      <c r="V122" s="115">
        <v>277</v>
      </c>
      <c r="W122" s="115">
        <v>271</v>
      </c>
      <c r="X122" s="115">
        <v>263</v>
      </c>
      <c r="Y122" s="115">
        <v>333</v>
      </c>
      <c r="Z122" s="115"/>
      <c r="AA122" s="115" t="str">
        <f t="shared" si="4"/>
        <v>333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1624</v>
      </c>
      <c r="V124" s="115">
        <v>1728</v>
      </c>
      <c r="W124" s="115">
        <v>1829</v>
      </c>
      <c r="X124" s="115">
        <v>1857</v>
      </c>
      <c r="Y124" s="115">
        <v>2076</v>
      </c>
      <c r="Z124" s="115"/>
      <c r="AA124" s="115" t="str">
        <f t="shared" si="4"/>
        <v>2,076</v>
      </c>
      <c r="AB124" s="115"/>
      <c r="AC124" s="115">
        <f>Y124/$Y$7*100</f>
        <v>82.022915843540105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633</v>
      </c>
      <c r="V125" s="115">
        <v>683</v>
      </c>
      <c r="W125" s="115">
        <v>713</v>
      </c>
      <c r="X125" s="115">
        <v>658</v>
      </c>
      <c r="Y125" s="115">
        <v>788</v>
      </c>
      <c r="Z125" s="115"/>
      <c r="AA125" s="115" t="str">
        <f t="shared" si="4"/>
        <v>788</v>
      </c>
      <c r="AB125" s="115"/>
      <c r="AC125" s="115">
        <f>Y125/$Y$7*100</f>
        <v>31.133939154484391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1083</v>
      </c>
      <c r="V127" s="115">
        <v>1158</v>
      </c>
      <c r="W127" s="115">
        <v>1225</v>
      </c>
      <c r="X127" s="115">
        <v>1192</v>
      </c>
      <c r="Y127" s="115">
        <v>1329</v>
      </c>
      <c r="Z127" s="115"/>
      <c r="AA127" s="115" t="str">
        <f t="shared" si="4"/>
        <v>1,329</v>
      </c>
      <c r="AB127" s="115"/>
      <c r="AC127" s="115">
        <f>Y127/$Y$7*100</f>
        <v>52.508889766890555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918</v>
      </c>
      <c r="V128" s="115">
        <v>974</v>
      </c>
      <c r="W128" s="115">
        <v>1042</v>
      </c>
      <c r="X128" s="115">
        <v>1069</v>
      </c>
      <c r="Y128" s="115">
        <v>1202</v>
      </c>
      <c r="Z128" s="115"/>
      <c r="AA128" s="115" t="str">
        <f t="shared" si="4"/>
        <v>1,202</v>
      </c>
      <c r="AB128" s="115"/>
      <c r="AC128" s="115">
        <f>Y128/$Y$7*100</f>
        <v>47.491110233109438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DDA6DB6F-14C0-4D7B-AFCC-08839D2AFF0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19A2F508-7BE6-494E-A9EB-030B50D7F33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B971B334-056F-4C24-9774-E4E474E7299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3482DF6D-6DBA-4E26-B73E-1A457AC38D6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Loxton Waikerie</v>
      </c>
      <c r="T1" s="115"/>
      <c r="U1" s="115"/>
      <c r="V1" s="115"/>
      <c r="W1" s="115"/>
      <c r="X1" s="115"/>
      <c r="Y1" s="115" t="str">
        <f>Y3</f>
        <v>10.30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141</v>
      </c>
      <c r="V3" s="115"/>
      <c r="W3" s="115"/>
      <c r="X3" s="115"/>
      <c r="Y3" s="115" t="s">
        <v>201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10.30'!$Y$3&amp;" "&amp;'Table 10.30'!$U$3&amp;", "&amp;'State data for spotlight'!$C$3&amp;", "&amp;'Table 10.30'!$Y$2</f>
        <v>Table 10.30 Loxton Waikerie,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7157</v>
      </c>
      <c r="U4" s="116">
        <v>7258</v>
      </c>
      <c r="V4" s="116">
        <v>7261</v>
      </c>
      <c r="W4" s="116">
        <v>7659</v>
      </c>
      <c r="X4" s="116">
        <v>7763</v>
      </c>
      <c r="Y4" s="116">
        <v>8372</v>
      </c>
      <c r="Z4" s="115"/>
      <c r="AA4" s="115" t="str">
        <f>TEXT(Y4,"###,###")</f>
        <v>8,372</v>
      </c>
      <c r="AB4" s="115"/>
      <c r="AC4" s="115">
        <f t="shared" ref="AC4:AC9" si="0">Y4/X4-1</f>
        <v>7.8449053201081975E-2</v>
      </c>
      <c r="AD4" s="115"/>
      <c r="AE4" s="115">
        <f>Y4/T4-1</f>
        <v>0.16976386754226636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3882</v>
      </c>
      <c r="U5" s="116">
        <v>3848</v>
      </c>
      <c r="V5" s="116">
        <v>3844</v>
      </c>
      <c r="W5" s="116">
        <v>4154</v>
      </c>
      <c r="X5" s="116">
        <v>4180</v>
      </c>
      <c r="Y5" s="116">
        <v>4506</v>
      </c>
      <c r="Z5" s="115"/>
      <c r="AA5" s="115" t="str">
        <f>TEXT(Y5,"###,###")</f>
        <v>4,506</v>
      </c>
      <c r="AB5" s="115"/>
      <c r="AC5" s="115">
        <f t="shared" si="0"/>
        <v>7.799043062200961E-2</v>
      </c>
      <c r="AD5" s="115"/>
      <c r="AE5" s="115">
        <f t="shared" ref="AE5:AE9" si="1">Y5/T5-1</f>
        <v>0.16074188562596592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3281</v>
      </c>
      <c r="U6" s="116">
        <v>3411</v>
      </c>
      <c r="V6" s="116">
        <v>3423</v>
      </c>
      <c r="W6" s="116">
        <v>3504</v>
      </c>
      <c r="X6" s="116">
        <v>3587</v>
      </c>
      <c r="Y6" s="116">
        <v>3866</v>
      </c>
      <c r="Z6" s="115"/>
      <c r="AA6" s="115" t="str">
        <f>TEXT(Y6,"###,###")</f>
        <v>3,866</v>
      </c>
      <c r="AB6" s="115"/>
      <c r="AC6" s="115">
        <f t="shared" si="0"/>
        <v>7.7780875383328674E-2</v>
      </c>
      <c r="AD6" s="115"/>
      <c r="AE6" s="115">
        <f t="shared" si="1"/>
        <v>0.17829929899420915</v>
      </c>
      <c r="AF6" s="115"/>
    </row>
    <row r="7" spans="1:32" ht="16.5" customHeight="1" thickBot="1" x14ac:dyDescent="0.3">
      <c r="A7" s="46" t="str">
        <f>"QUICK STATS for "&amp;'Table 10.30'!Y2&amp;"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4731</v>
      </c>
      <c r="U7" s="116">
        <v>4975</v>
      </c>
      <c r="V7" s="116">
        <v>5050</v>
      </c>
      <c r="W7" s="116">
        <v>5211</v>
      </c>
      <c r="X7" s="116">
        <v>5301</v>
      </c>
      <c r="Y7" s="116">
        <v>5718</v>
      </c>
      <c r="Z7" s="115"/>
      <c r="AA7" s="115" t="str">
        <f>TEXT(Y7,"###,###")</f>
        <v>5,718</v>
      </c>
      <c r="AB7" s="115"/>
      <c r="AC7" s="115">
        <f t="shared" si="0"/>
        <v>7.8664402942840939E-2</v>
      </c>
      <c r="AD7" s="115"/>
      <c r="AE7" s="115">
        <f t="shared" si="1"/>
        <v>0.20862396956246032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8,372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10.30'!AA7</f>
        <v>5,718</v>
      </c>
      <c r="P8" s="51"/>
      <c r="S8" s="115" t="s">
        <v>96</v>
      </c>
      <c r="T8" s="115">
        <v>26646.01</v>
      </c>
      <c r="U8" s="115">
        <v>28339.25</v>
      </c>
      <c r="V8" s="115">
        <v>28877.14</v>
      </c>
      <c r="W8" s="115">
        <v>29467.32</v>
      </c>
      <c r="X8" s="115">
        <v>32088.5</v>
      </c>
      <c r="Y8" s="115">
        <v>32744</v>
      </c>
      <c r="Z8" s="115"/>
      <c r="AA8" s="115" t="str">
        <f>TEXT(Y8,"$###,###")</f>
        <v>$32,744</v>
      </c>
      <c r="AB8" s="115"/>
      <c r="AC8" s="115">
        <f t="shared" si="0"/>
        <v>2.0427879146734718E-2</v>
      </c>
      <c r="AD8" s="115"/>
      <c r="AE8" s="115">
        <f t="shared" si="1"/>
        <v>0.22885189940257478</v>
      </c>
      <c r="AF8" s="115"/>
    </row>
    <row r="9" spans="1:32" x14ac:dyDescent="0.25">
      <c r="A9" s="55" t="s">
        <v>17</v>
      </c>
      <c r="B9" s="56"/>
      <c r="C9" s="57"/>
      <c r="D9" s="58">
        <f>'Table 10.30'!AC104</f>
        <v>69.660774008600086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53.690101434067863</v>
      </c>
      <c r="P9" s="59" t="s">
        <v>97</v>
      </c>
      <c r="S9" s="115" t="s">
        <v>9</v>
      </c>
      <c r="T9" s="115">
        <v>169800940</v>
      </c>
      <c r="U9" s="115">
        <v>182598548</v>
      </c>
      <c r="V9" s="115">
        <v>196944815</v>
      </c>
      <c r="W9" s="115">
        <v>208371734</v>
      </c>
      <c r="X9" s="115">
        <v>222954453</v>
      </c>
      <c r="Y9" s="115">
        <v>250073209</v>
      </c>
      <c r="Z9" s="115"/>
      <c r="AA9" s="115" t="str">
        <f>TEXT(Y9/1000000,"$#,###.0")&amp;" mil"</f>
        <v>$250.1 mil</v>
      </c>
      <c r="AB9" s="115"/>
      <c r="AC9" s="115">
        <f t="shared" si="0"/>
        <v>0.12163361455714017</v>
      </c>
      <c r="AD9" s="115"/>
      <c r="AE9" s="115">
        <f t="shared" si="1"/>
        <v>0.47274337232762087</v>
      </c>
      <c r="AF9" s="115"/>
    </row>
    <row r="10" spans="1:32" x14ac:dyDescent="0.25">
      <c r="A10" s="55" t="s">
        <v>20</v>
      </c>
      <c r="B10" s="56"/>
      <c r="C10" s="57"/>
      <c r="D10" s="58">
        <f>'Table 10.30'!AC105</f>
        <v>15.993788819875776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46.309898565932144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87.023434767401184</v>
      </c>
      <c r="P11" s="59" t="s">
        <v>97</v>
      </c>
      <c r="S11" s="115" t="s">
        <v>32</v>
      </c>
      <c r="T11" s="116">
        <v>6172</v>
      </c>
      <c r="U11" s="116">
        <v>6236</v>
      </c>
      <c r="V11" s="116">
        <v>6218</v>
      </c>
      <c r="W11" s="116">
        <v>6516</v>
      </c>
      <c r="X11" s="116">
        <v>6548</v>
      </c>
      <c r="Y11" s="116">
        <v>7003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10.30'!AC108</f>
        <v>17.152412804586717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23.941937740468695</v>
      </c>
      <c r="P12" s="59" t="s">
        <v>97</v>
      </c>
      <c r="S12" s="115" t="s">
        <v>33</v>
      </c>
      <c r="T12" s="116">
        <v>985</v>
      </c>
      <c r="U12" s="116">
        <v>1024</v>
      </c>
      <c r="V12" s="116">
        <v>1048</v>
      </c>
      <c r="W12" s="116">
        <v>1144</v>
      </c>
      <c r="X12" s="116">
        <v>1216</v>
      </c>
      <c r="Y12" s="116">
        <v>1369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10.30'!AC109</f>
        <v>19.660774008600097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10.30'!AA118</f>
        <v>42.5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10.30'!AC110</f>
        <v>24.008600095556616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16.911507520111925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10.30'!AC111</f>
        <v>24.832775919732441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83.088492479888075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1466</v>
      </c>
      <c r="Z15" s="115"/>
      <c r="AA15" s="117">
        <f t="shared" ref="AA15:AA34" si="2">IF(Y15="np",0,Y15/$Y$34)</f>
        <v>0.17510750119445773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38</v>
      </c>
      <c r="Z16" s="115"/>
      <c r="AA16" s="117">
        <f t="shared" si="2"/>
        <v>4.538939321548017E-3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633</v>
      </c>
      <c r="Z17" s="115"/>
      <c r="AA17" s="117">
        <f t="shared" si="2"/>
        <v>7.5609173435260385E-2</v>
      </c>
      <c r="AB17" s="115"/>
      <c r="AC17" s="115"/>
      <c r="AD17" s="115"/>
      <c r="AE17" s="115"/>
      <c r="AF17" s="115"/>
    </row>
    <row r="18" spans="1:32" x14ac:dyDescent="0.25">
      <c r="A18" s="85" t="str">
        <f>'Table 10.30'!$S$1&amp;" ("&amp;'Table 10.30'!$T$2&amp;" to "&amp;'Table 10.30'!$Y$2&amp;")"</f>
        <v>Loxton Waikerie (2011-12 to 2016-17)</v>
      </c>
      <c r="B18" s="85"/>
      <c r="C18" s="85"/>
      <c r="D18" s="85"/>
      <c r="E18" s="85"/>
      <c r="F18" s="85"/>
      <c r="G18" s="85" t="str">
        <f>'Table 10.30'!$S$1&amp;" ("&amp;'Table 10.30'!$T$2&amp;" to "&amp;'Table 10.30'!$Y$2&amp;")"</f>
        <v>Loxton Waikerie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96</v>
      </c>
      <c r="Z18" s="115"/>
      <c r="AA18" s="117">
        <f t="shared" si="2"/>
        <v>1.1466794075489728E-2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359</v>
      </c>
      <c r="Z19" s="115"/>
      <c r="AA19" s="117">
        <f t="shared" si="2"/>
        <v>4.2881032011466792E-2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344</v>
      </c>
      <c r="Z20" s="115"/>
      <c r="AA20" s="117">
        <f t="shared" si="2"/>
        <v>4.1089345437171527E-2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675</v>
      </c>
      <c r="Z21" s="115"/>
      <c r="AA21" s="117">
        <f t="shared" si="2"/>
        <v>8.0625895843287151E-2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400</v>
      </c>
      <c r="Z22" s="115"/>
      <c r="AA22" s="117">
        <f t="shared" si="2"/>
        <v>4.7778308647873864E-2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269</v>
      </c>
      <c r="Z23" s="115"/>
      <c r="AA23" s="117">
        <f t="shared" si="2"/>
        <v>3.2130912565695176E-2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19</v>
      </c>
      <c r="Z24" s="115"/>
      <c r="AA24" s="117">
        <f t="shared" si="2"/>
        <v>2.2694696607740085E-3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130</v>
      </c>
      <c r="Z25" s="115"/>
      <c r="AA25" s="117">
        <f t="shared" si="2"/>
        <v>1.5527950310559006E-2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118</v>
      </c>
      <c r="Z26" s="115"/>
      <c r="AA26" s="117">
        <f t="shared" si="2"/>
        <v>1.409460105112279E-2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181</v>
      </c>
      <c r="Z27" s="115"/>
      <c r="AA27" s="117">
        <f t="shared" si="2"/>
        <v>2.1619684663162924E-2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527</v>
      </c>
      <c r="Z28" s="115"/>
      <c r="AA28" s="117">
        <f t="shared" si="2"/>
        <v>6.2947921643573823E-2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327</v>
      </c>
      <c r="Z29" s="115"/>
      <c r="AA29" s="117">
        <f t="shared" si="2"/>
        <v>3.9058767319636888E-2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514</v>
      </c>
      <c r="Z30" s="115"/>
      <c r="AA30" s="117">
        <f t="shared" si="2"/>
        <v>6.139512661251792E-2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10.30'!Y2&amp;")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777</v>
      </c>
      <c r="Z31" s="115"/>
      <c r="AA31" s="117">
        <f t="shared" si="2"/>
        <v>9.2809364548494977E-2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36</v>
      </c>
      <c r="Z32" s="115"/>
      <c r="AA32" s="117">
        <f t="shared" si="2"/>
        <v>4.300047778308648E-3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233</v>
      </c>
      <c r="Z33" s="115"/>
      <c r="AA33" s="117">
        <f t="shared" si="2"/>
        <v>2.7830864787386528E-2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8372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3858</v>
      </c>
      <c r="U37" s="115">
        <v>4148</v>
      </c>
      <c r="V37" s="115">
        <v>4202</v>
      </c>
      <c r="W37" s="115">
        <v>4270</v>
      </c>
      <c r="X37" s="115">
        <v>4446</v>
      </c>
      <c r="Y37" s="115">
        <v>4751</v>
      </c>
      <c r="Z37" s="115"/>
      <c r="AA37" s="115" t="str">
        <f>TEXT(Y37,"###,###")</f>
        <v>4,751</v>
      </c>
      <c r="AB37" s="115"/>
      <c r="AC37" s="115">
        <f>Y37/X37-1</f>
        <v>6.8600989653621269E-2</v>
      </c>
      <c r="AD37" s="115"/>
      <c r="AE37" s="115">
        <f>Y37/T37-1</f>
        <v>0.23146708138932093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867</v>
      </c>
      <c r="U38" s="115">
        <v>822</v>
      </c>
      <c r="V38" s="115">
        <v>844</v>
      </c>
      <c r="W38" s="115">
        <v>938</v>
      </c>
      <c r="X38" s="115">
        <v>853</v>
      </c>
      <c r="Y38" s="115">
        <v>967</v>
      </c>
      <c r="Z38" s="115"/>
      <c r="AA38" s="115" t="str">
        <f>TEXT(Y38,"###,###")</f>
        <v>967</v>
      </c>
      <c r="AB38" s="115"/>
      <c r="AC38" s="115">
        <f>Y38/X38-1</f>
        <v>0.13364595545134828</v>
      </c>
      <c r="AD38" s="115"/>
      <c r="AE38" s="115">
        <f>Y38/T38-1</f>
        <v>0.11534025374855816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4725</v>
      </c>
      <c r="U40" s="115">
        <v>4970</v>
      </c>
      <c r="V40" s="115">
        <v>5046</v>
      </c>
      <c r="W40" s="115">
        <v>5208</v>
      </c>
      <c r="X40" s="115">
        <v>5299</v>
      </c>
      <c r="Y40" s="115">
        <v>5718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83.088492479888075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16.911507520111925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18</v>
      </c>
      <c r="Y44" s="116">
        <v>17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114</v>
      </c>
      <c r="Y45" s="116">
        <v>108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321</v>
      </c>
      <c r="Y46" s="116">
        <v>354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491</v>
      </c>
      <c r="Y47" s="116">
        <v>472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480</v>
      </c>
      <c r="Y48" s="116">
        <v>507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10.30'!S1&amp;" ("&amp;'Table 10.30'!Y2&amp;") *"</f>
        <v>Number of jobs by age and sex of job holders in Loxton Waikerie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347</v>
      </c>
      <c r="Y49" s="116">
        <v>398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306</v>
      </c>
      <c r="Y50" s="116">
        <v>299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370</v>
      </c>
      <c r="Y51" s="116">
        <v>399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375</v>
      </c>
      <c r="Y52" s="116">
        <v>430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412</v>
      </c>
      <c r="Y53" s="116">
        <v>423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389</v>
      </c>
      <c r="Y54" s="116">
        <v>418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291</v>
      </c>
      <c r="Y55" s="116">
        <v>333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145</v>
      </c>
      <c r="Y56" s="116">
        <v>191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69</v>
      </c>
      <c r="Y57" s="116">
        <v>92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36</v>
      </c>
      <c r="Y58" s="116">
        <v>43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19</v>
      </c>
      <c r="Y59" s="116">
        <v>14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2</v>
      </c>
      <c r="Y60" s="116">
        <v>10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4182</v>
      </c>
      <c r="Y61" s="116">
        <v>4506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11</v>
      </c>
      <c r="Y63" s="116">
        <v>18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10.30'!S1&amp;" ("&amp;'Table 10.30'!Y2&amp;") *"</f>
        <v>Number of employed persons per occupation of main job by sex in Loxton Waikerie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114</v>
      </c>
      <c r="Y64" s="116">
        <v>114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264</v>
      </c>
      <c r="Y65" s="116">
        <v>296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307</v>
      </c>
      <c r="Y66" s="116">
        <v>306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382</v>
      </c>
      <c r="Y67" s="116">
        <v>380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290</v>
      </c>
      <c r="Y68" s="116">
        <v>349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290</v>
      </c>
      <c r="Y69" s="116">
        <v>293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354</v>
      </c>
      <c r="Y70" s="116">
        <v>353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382</v>
      </c>
      <c r="Y71" s="116">
        <v>422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389</v>
      </c>
      <c r="Y72" s="116">
        <v>422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353</v>
      </c>
      <c r="Y73" s="116">
        <v>423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232</v>
      </c>
      <c r="Y74" s="116">
        <v>250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136</v>
      </c>
      <c r="Y75" s="116">
        <v>142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39</v>
      </c>
      <c r="Y76" s="116">
        <v>56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29</v>
      </c>
      <c r="Y77" s="116">
        <v>28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9</v>
      </c>
      <c r="Y78" s="116">
        <v>8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3</v>
      </c>
      <c r="Y79" s="116">
        <v>8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3583</v>
      </c>
      <c r="Y80" s="116">
        <v>3866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10.30'!S1</f>
        <v>Loxton Waikerie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224</v>
      </c>
      <c r="Y83" s="116">
        <v>263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177</v>
      </c>
      <c r="Y84" s="116">
        <v>186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10.30'!AA4</f>
        <v>8,372</v>
      </c>
      <c r="D85" s="99">
        <f>'Table 10.30'!AC4</f>
        <v>7.8449053201081975E-2</v>
      </c>
      <c r="E85" s="100">
        <f>'Table 10.30'!AC4</f>
        <v>7.8449053201081975E-2</v>
      </c>
      <c r="F85" s="99">
        <f>'Table 10.30'!AE4</f>
        <v>0.16976386754226636</v>
      </c>
      <c r="G85" s="100">
        <f>'Table 10.30'!AE4</f>
        <v>0.16976386754226636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425</v>
      </c>
      <c r="Y85" s="116">
        <v>455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10.30'!AA5</f>
        <v>4,506</v>
      </c>
      <c r="D86" s="99">
        <f>'Table 10.30'!AC5</f>
        <v>7.799043062200961E-2</v>
      </c>
      <c r="E86" s="100">
        <f>'Table 10.30'!AC5</f>
        <v>7.799043062200961E-2</v>
      </c>
      <c r="F86" s="99">
        <f>'Table 10.30'!AE5</f>
        <v>0.16074188562596592</v>
      </c>
      <c r="G86" s="100">
        <f>'Table 10.30'!AE5</f>
        <v>0.16074188562596592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113</v>
      </c>
      <c r="Y86" s="116">
        <v>126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10.30'!AA6</f>
        <v>3,866</v>
      </c>
      <c r="D87" s="99">
        <f>'Table 10.30'!AC6</f>
        <v>7.7780875383328674E-2</v>
      </c>
      <c r="E87" s="100">
        <f>'Table 10.30'!AC6</f>
        <v>7.7780875383328674E-2</v>
      </c>
      <c r="F87" s="99">
        <f>'Table 10.30'!AE6</f>
        <v>0.17829929899420915</v>
      </c>
      <c r="G87" s="100">
        <f>'Table 10.30'!AE6</f>
        <v>0.17829929899420915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80</v>
      </c>
      <c r="Y87" s="116">
        <v>83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10.30'!AA7</f>
        <v>5,718</v>
      </c>
      <c r="D88" s="99">
        <f>'Table 10.30'!AC7</f>
        <v>7.8664402942840939E-2</v>
      </c>
      <c r="E88" s="100">
        <f>'Table 10.30'!AC7</f>
        <v>7.8664402942840939E-2</v>
      </c>
      <c r="F88" s="99">
        <f>'Table 10.30'!AE7</f>
        <v>0.20862396956246032</v>
      </c>
      <c r="G88" s="100">
        <f>'Table 10.30'!AE7</f>
        <v>0.20862396956246032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119</v>
      </c>
      <c r="Y88" s="116">
        <v>110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10.30'!AA37</f>
        <v>4,751</v>
      </c>
      <c r="D89" s="99">
        <f>'Table 10.30'!AC37</f>
        <v>6.8600989653621269E-2</v>
      </c>
      <c r="E89" s="100">
        <f>'Table 10.30'!AC37</f>
        <v>6.8600989653621269E-2</v>
      </c>
      <c r="F89" s="99">
        <f>'Table 10.30'!AE37</f>
        <v>0.23146708138932093</v>
      </c>
      <c r="G89" s="100">
        <f>'Table 10.30'!AE37</f>
        <v>0.23146708138932093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288</v>
      </c>
      <c r="Y89" s="116">
        <v>314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10.30'!AA38</f>
        <v>967</v>
      </c>
      <c r="D90" s="99">
        <f>'Table 10.30'!AC38</f>
        <v>0.13364595545134828</v>
      </c>
      <c r="E90" s="100">
        <f>'Table 10.30'!AC38</f>
        <v>0.13364595545134828</v>
      </c>
      <c r="F90" s="99">
        <f>'Table 10.30'!AE38</f>
        <v>0.11534025374855816</v>
      </c>
      <c r="G90" s="100">
        <f>'Table 10.30'!AE38</f>
        <v>0.11534025374855816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701</v>
      </c>
      <c r="Y90" s="116">
        <v>725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10.30'!AA114</f>
        <v>495</v>
      </c>
      <c r="D91" s="99">
        <f>'Table 10.30'!AC114</f>
        <v>0.21921182266009853</v>
      </c>
      <c r="E91" s="100">
        <f>'Table 10.30'!AC114</f>
        <v>0.21921182266009853</v>
      </c>
      <c r="F91" s="99">
        <f>'Table 10.30'!AE114</f>
        <v>0.1275626423690206</v>
      </c>
      <c r="G91" s="100">
        <f>'Table 10.30'!AE114</f>
        <v>0.1275626423690206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2856</v>
      </c>
      <c r="Y91" s="116">
        <v>3070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10.30'!AA115</f>
        <v>472</v>
      </c>
      <c r="D92" s="99">
        <f>'Table 10.30'!AC115</f>
        <v>5.5928411633109576E-2</v>
      </c>
      <c r="E92" s="100">
        <f>'Table 10.30'!AC115</f>
        <v>5.5928411633109576E-2</v>
      </c>
      <c r="F92" s="99">
        <f>'Table 10.30'!AE115</f>
        <v>8.5057471264367912E-2</v>
      </c>
      <c r="G92" s="100">
        <f>'Table 10.30'!AE115</f>
        <v>8.5057471264367912E-2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10.30'!AA8</f>
        <v>$32,744</v>
      </c>
      <c r="D93" s="99">
        <f>'Table 10.30'!AC8</f>
        <v>2.0427879146734718E-2</v>
      </c>
      <c r="E93" s="100">
        <f>'Table 10.30'!AC8</f>
        <v>2.0427879146734718E-2</v>
      </c>
      <c r="F93" s="99">
        <f>'Table 10.30'!AE8</f>
        <v>0.22885189940257478</v>
      </c>
      <c r="G93" s="100">
        <f>'Table 10.30'!AE8</f>
        <v>0.22885189940257478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109</v>
      </c>
      <c r="Y93" s="116">
        <v>139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10.30'!AA9</f>
        <v>$250.1 mil</v>
      </c>
      <c r="D94" s="99">
        <f>'Table 10.30'!AC9</f>
        <v>0.12163361455714017</v>
      </c>
      <c r="E94" s="100">
        <f>'Table 10.30'!AC9</f>
        <v>0.12163361455714017</v>
      </c>
      <c r="F94" s="99">
        <f>'Table 10.30'!AE9</f>
        <v>0.47274337232762087</v>
      </c>
      <c r="G94" s="100">
        <f>'Table 10.30'!AE9</f>
        <v>0.47274337232762087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379</v>
      </c>
      <c r="Y94" s="116">
        <v>413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58</v>
      </c>
      <c r="Y95" s="116">
        <v>68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418</v>
      </c>
      <c r="Y96" s="116">
        <v>460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329</v>
      </c>
      <c r="Y97" s="116">
        <v>369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236</v>
      </c>
      <c r="Y98" s="116">
        <v>258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11</v>
      </c>
      <c r="Y99" s="116">
        <v>13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339</v>
      </c>
      <c r="Y100" s="116">
        <v>352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2442</v>
      </c>
      <c r="Y101" s="116">
        <v>2648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5406</v>
      </c>
      <c r="Y104" s="115">
        <v>5832</v>
      </c>
      <c r="Z104" s="115"/>
      <c r="AA104" s="115" t="str">
        <f>TEXT(Y104,"###,###")</f>
        <v>5,832</v>
      </c>
      <c r="AB104" s="115"/>
      <c r="AC104" s="115">
        <f>Y104/($Y$4)*100</f>
        <v>69.660774008600086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1228</v>
      </c>
      <c r="Y105" s="115">
        <v>1339</v>
      </c>
      <c r="Z105" s="115"/>
      <c r="AA105" s="115" t="str">
        <f>TEXT(Y105,"###,###")</f>
        <v>1,339</v>
      </c>
      <c r="AB105" s="115"/>
      <c r="AC105" s="115">
        <f>Y105/($Y$4)*100</f>
        <v>15.993788819875776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6634</v>
      </c>
      <c r="Y106" s="115">
        <v>7171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1294</v>
      </c>
      <c r="Y108" s="115">
        <v>1436</v>
      </c>
      <c r="Z108" s="115"/>
      <c r="AA108" s="115" t="str">
        <f>TEXT(Y108,"###,###")</f>
        <v>1,436</v>
      </c>
      <c r="AB108" s="115"/>
      <c r="AC108" s="115">
        <f>Y108/($Y$4)*100</f>
        <v>17.152412804586717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1542</v>
      </c>
      <c r="Y109" s="115">
        <v>1646</v>
      </c>
      <c r="Z109" s="115"/>
      <c r="AA109" s="115" t="str">
        <f>TEXT(Y109,"###,###")</f>
        <v>1,646</v>
      </c>
      <c r="AB109" s="115"/>
      <c r="AC109" s="115">
        <f t="shared" ref="AC109:AC111" si="3">Y109/($Y$4)*100</f>
        <v>19.660774008600097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1843</v>
      </c>
      <c r="Y110" s="115">
        <v>2010</v>
      </c>
      <c r="Z110" s="115"/>
      <c r="AA110" s="115" t="str">
        <f>TEXT(Y110,"###,###")</f>
        <v>2,010</v>
      </c>
      <c r="AB110" s="115"/>
      <c r="AC110" s="115">
        <f t="shared" si="3"/>
        <v>24.008600095556616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1959</v>
      </c>
      <c r="Y111" s="115">
        <v>2079</v>
      </c>
      <c r="Z111" s="115"/>
      <c r="AA111" s="115" t="str">
        <f>TEXT(Y111,"###,###")</f>
        <v>2,079</v>
      </c>
      <c r="AB111" s="115"/>
      <c r="AC111" s="115">
        <f t="shared" si="3"/>
        <v>24.832775919732441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7761</v>
      </c>
      <c r="Y112" s="115">
        <v>8372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439</v>
      </c>
      <c r="U114" s="115">
        <v>392</v>
      </c>
      <c r="V114" s="115">
        <v>398</v>
      </c>
      <c r="W114" s="115">
        <v>486</v>
      </c>
      <c r="X114" s="115">
        <v>406</v>
      </c>
      <c r="Y114" s="115">
        <v>495</v>
      </c>
      <c r="Z114" s="115"/>
      <c r="AA114" s="115" t="str">
        <f>TEXT(Y114,"###,###")</f>
        <v>495</v>
      </c>
      <c r="AB114" s="115"/>
      <c r="AC114" s="115">
        <f>Y114/X114-1</f>
        <v>0.21921182266009853</v>
      </c>
      <c r="AD114" s="115"/>
      <c r="AE114" s="115">
        <f>Y114/T114-1</f>
        <v>0.1275626423690206</v>
      </c>
      <c r="AF114" s="115"/>
    </row>
    <row r="115" spans="19:32" x14ac:dyDescent="0.25">
      <c r="S115" s="115" t="s">
        <v>104</v>
      </c>
      <c r="T115" s="115">
        <v>435</v>
      </c>
      <c r="U115" s="115">
        <v>431</v>
      </c>
      <c r="V115" s="115">
        <v>445</v>
      </c>
      <c r="W115" s="115">
        <v>455</v>
      </c>
      <c r="X115" s="115">
        <v>447</v>
      </c>
      <c r="Y115" s="115">
        <v>472</v>
      </c>
      <c r="Z115" s="115"/>
      <c r="AA115" s="115" t="str">
        <f>TEXT(Y115,"###,###")</f>
        <v>472</v>
      </c>
      <c r="AB115" s="115"/>
      <c r="AC115" s="115">
        <f>Y115/X115-1</f>
        <v>5.5928411633109576E-2</v>
      </c>
      <c r="AD115" s="115"/>
      <c r="AE115" s="115">
        <f>Y115/T115-1</f>
        <v>8.5057471264367912E-2</v>
      </c>
      <c r="AF115" s="115"/>
    </row>
    <row r="116" spans="19:32" x14ac:dyDescent="0.25">
      <c r="S116" s="115" t="s">
        <v>56</v>
      </c>
      <c r="T116" s="115">
        <v>874</v>
      </c>
      <c r="U116" s="115">
        <v>823</v>
      </c>
      <c r="V116" s="115">
        <v>843</v>
      </c>
      <c r="W116" s="115">
        <v>941</v>
      </c>
      <c r="X116" s="115">
        <v>853</v>
      </c>
      <c r="Y116" s="115">
        <v>967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44.32</v>
      </c>
      <c r="V118" s="115">
        <v>44.53</v>
      </c>
      <c r="W118" s="115">
        <v>43.76</v>
      </c>
      <c r="X118" s="115">
        <v>40.840000000000003</v>
      </c>
      <c r="Y118" s="115">
        <v>42.49</v>
      </c>
      <c r="Z118" s="115"/>
      <c r="AA118" s="115" t="str">
        <f>TEXT(Y118,"##.0")</f>
        <v>42.5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3946</v>
      </c>
      <c r="V120" s="115">
        <v>4005</v>
      </c>
      <c r="W120" s="115">
        <v>4068</v>
      </c>
      <c r="X120" s="115">
        <v>4084</v>
      </c>
      <c r="Y120" s="115">
        <v>4349</v>
      </c>
      <c r="Z120" s="115"/>
      <c r="AA120" s="115" t="str">
        <f>TEXT(Y120,"###,###")</f>
        <v>4,349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540</v>
      </c>
      <c r="V121" s="115">
        <v>568</v>
      </c>
      <c r="W121" s="115">
        <v>628</v>
      </c>
      <c r="X121" s="115">
        <v>640</v>
      </c>
      <c r="Y121" s="115">
        <v>742</v>
      </c>
      <c r="Z121" s="115"/>
      <c r="AA121" s="115" t="str">
        <f t="shared" ref="AA121:AA128" si="4">TEXT(Y121,"###,###")</f>
        <v>742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485</v>
      </c>
      <c r="V122" s="115">
        <v>480</v>
      </c>
      <c r="W122" s="115">
        <v>512</v>
      </c>
      <c r="X122" s="115">
        <v>571</v>
      </c>
      <c r="Y122" s="115">
        <v>627</v>
      </c>
      <c r="Z122" s="115"/>
      <c r="AA122" s="115" t="str">
        <f t="shared" si="4"/>
        <v>627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4431</v>
      </c>
      <c r="V124" s="115">
        <v>4485</v>
      </c>
      <c r="W124" s="115">
        <v>4580</v>
      </c>
      <c r="X124" s="115">
        <v>4655</v>
      </c>
      <c r="Y124" s="115">
        <v>4976</v>
      </c>
      <c r="Z124" s="115"/>
      <c r="AA124" s="115" t="str">
        <f t="shared" si="4"/>
        <v>4,976</v>
      </c>
      <c r="AB124" s="115"/>
      <c r="AC124" s="115">
        <f>Y124/$Y$7*100</f>
        <v>87.023434767401184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1025</v>
      </c>
      <c r="V125" s="115">
        <v>1048</v>
      </c>
      <c r="W125" s="115">
        <v>1140</v>
      </c>
      <c r="X125" s="115">
        <v>1211</v>
      </c>
      <c r="Y125" s="115">
        <v>1369</v>
      </c>
      <c r="Z125" s="115"/>
      <c r="AA125" s="115" t="str">
        <f t="shared" si="4"/>
        <v>1,369</v>
      </c>
      <c r="AB125" s="115"/>
      <c r="AC125" s="115">
        <f>Y125/$Y$7*100</f>
        <v>23.941937740468695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2673</v>
      </c>
      <c r="V127" s="115">
        <v>2715</v>
      </c>
      <c r="W127" s="115">
        <v>2816</v>
      </c>
      <c r="X127" s="115">
        <v>2859</v>
      </c>
      <c r="Y127" s="115">
        <v>3070</v>
      </c>
      <c r="Z127" s="115"/>
      <c r="AA127" s="115" t="str">
        <f t="shared" si="4"/>
        <v>3,070</v>
      </c>
      <c r="AB127" s="115"/>
      <c r="AC127" s="115">
        <f>Y127/$Y$7*100</f>
        <v>53.690101434067863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2304</v>
      </c>
      <c r="V128" s="115">
        <v>2333</v>
      </c>
      <c r="W128" s="115">
        <v>2390</v>
      </c>
      <c r="X128" s="115">
        <v>2441</v>
      </c>
      <c r="Y128" s="115">
        <v>2648</v>
      </c>
      <c r="Z128" s="115"/>
      <c r="AA128" s="115" t="str">
        <f t="shared" si="4"/>
        <v>2,648</v>
      </c>
      <c r="AB128" s="115"/>
      <c r="AC128" s="115">
        <f>Y128/$Y$7*100</f>
        <v>46.309898565932144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27308AB7-6321-43CD-9B15-BE9E1C58DEF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B770CCEF-A997-4C82-AB46-C7AA48AD84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0785F837-28C6-47E5-9CBA-583454B4311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F9D5F929-C443-40F4-B536-7B2DC1950D2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32" t="str">
        <f>U3</f>
        <v>Maralinga Tjarutja</v>
      </c>
      <c r="T1" s="132"/>
      <c r="U1" s="132"/>
      <c r="V1" s="132"/>
      <c r="W1" s="132"/>
      <c r="X1" s="132"/>
      <c r="Y1" s="132" t="str">
        <f>Y3</f>
        <v>10.31</v>
      </c>
      <c r="Z1" s="132"/>
      <c r="AA1" s="132"/>
      <c r="AB1" s="132"/>
      <c r="AC1" s="132"/>
      <c r="AD1" s="132"/>
      <c r="AE1" s="132"/>
      <c r="AF1" s="132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32"/>
      <c r="T2" s="132" t="s">
        <v>185</v>
      </c>
      <c r="U2" s="132" t="s">
        <v>68</v>
      </c>
      <c r="V2" s="132" t="s">
        <v>69</v>
      </c>
      <c r="W2" s="132" t="s">
        <v>70</v>
      </c>
      <c r="X2" s="132" t="s">
        <v>67</v>
      </c>
      <c r="Y2" s="132" t="s">
        <v>105</v>
      </c>
      <c r="Z2" s="132"/>
      <c r="AA2" s="133" t="s">
        <v>105</v>
      </c>
      <c r="AB2" s="133"/>
      <c r="AC2" s="133"/>
      <c r="AD2" s="133"/>
      <c r="AE2" s="133"/>
      <c r="AF2" s="132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32"/>
      <c r="T3" s="132"/>
      <c r="U3" s="132" t="s">
        <v>142</v>
      </c>
      <c r="V3" s="132"/>
      <c r="W3" s="132"/>
      <c r="X3" s="132"/>
      <c r="Y3" s="132" t="s">
        <v>234</v>
      </c>
      <c r="Z3" s="132"/>
      <c r="AA3" s="132" t="s">
        <v>27</v>
      </c>
      <c r="AB3" s="132"/>
      <c r="AC3" s="132" t="s">
        <v>28</v>
      </c>
      <c r="AD3" s="132"/>
      <c r="AE3" s="132" t="s">
        <v>182</v>
      </c>
      <c r="AF3" s="132"/>
    </row>
    <row r="4" spans="1:32" ht="15" customHeight="1" x14ac:dyDescent="0.25">
      <c r="A4" s="38" t="str">
        <f>"Table "&amp;'Table 10.31'!$Y$3&amp;" "&amp;'Table 10.31'!$U$3&amp;", "&amp;'State data for spotlight'!$C$3&amp;", "&amp;'Table 10.31'!$Y$2</f>
        <v>Table 10.31 Maralinga Tjarutja,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32" t="s">
        <v>30</v>
      </c>
      <c r="T4" s="134">
        <v>18</v>
      </c>
      <c r="U4" s="134">
        <v>18</v>
      </c>
      <c r="V4" s="134">
        <v>18</v>
      </c>
      <c r="W4" s="134">
        <v>18</v>
      </c>
      <c r="X4" s="134">
        <v>18</v>
      </c>
      <c r="Y4" s="134">
        <v>18</v>
      </c>
      <c r="Z4" s="132"/>
      <c r="AA4" s="132" t="str">
        <f>TEXT(Y4,"###,###")</f>
        <v>18</v>
      </c>
      <c r="AB4" s="132"/>
      <c r="AC4" s="132">
        <f t="shared" ref="AC4:AC9" si="0">Y4/X4-1</f>
        <v>0</v>
      </c>
      <c r="AD4" s="132"/>
      <c r="AE4" s="132">
        <f>Y4/T4-1</f>
        <v>0</v>
      </c>
      <c r="AF4" s="132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32" t="s">
        <v>93</v>
      </c>
      <c r="T5" s="134">
        <v>8</v>
      </c>
      <c r="U5" s="134">
        <v>8</v>
      </c>
      <c r="V5" s="134">
        <v>8</v>
      </c>
      <c r="W5" s="134">
        <v>8</v>
      </c>
      <c r="X5" s="134">
        <v>8</v>
      </c>
      <c r="Y5" s="134">
        <v>8</v>
      </c>
      <c r="Z5" s="132"/>
      <c r="AA5" s="132" t="str">
        <f>TEXT(Y5,"###,###")</f>
        <v>8</v>
      </c>
      <c r="AB5" s="132"/>
      <c r="AC5" s="132">
        <f t="shared" si="0"/>
        <v>0</v>
      </c>
      <c r="AD5" s="132"/>
      <c r="AE5" s="132">
        <f t="shared" ref="AE5:AE9" si="1">Y5/T5-1</f>
        <v>0</v>
      </c>
      <c r="AF5" s="132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32" t="s">
        <v>94</v>
      </c>
      <c r="T6" s="134">
        <v>8</v>
      </c>
      <c r="U6" s="134">
        <v>8</v>
      </c>
      <c r="V6" s="134">
        <v>8</v>
      </c>
      <c r="W6" s="134">
        <v>8</v>
      </c>
      <c r="X6" s="134">
        <v>8</v>
      </c>
      <c r="Y6" s="134">
        <v>8</v>
      </c>
      <c r="Z6" s="132"/>
      <c r="AA6" s="132" t="str">
        <f>TEXT(Y6,"###,###")</f>
        <v>8</v>
      </c>
      <c r="AB6" s="132"/>
      <c r="AC6" s="132">
        <f t="shared" si="0"/>
        <v>0</v>
      </c>
      <c r="AD6" s="132"/>
      <c r="AE6" s="132">
        <f t="shared" si="1"/>
        <v>0</v>
      </c>
      <c r="AF6" s="132"/>
    </row>
    <row r="7" spans="1:32" ht="16.5" customHeight="1" thickBot="1" x14ac:dyDescent="0.3">
      <c r="A7" s="46" t="str">
        <f>"QUICK STATS for "&amp;'Table 10.31'!Y2&amp;"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32" t="s">
        <v>8</v>
      </c>
      <c r="T7" s="134">
        <v>10</v>
      </c>
      <c r="U7" s="134">
        <v>10</v>
      </c>
      <c r="V7" s="134">
        <v>10</v>
      </c>
      <c r="W7" s="134">
        <v>10</v>
      </c>
      <c r="X7" s="134">
        <v>10</v>
      </c>
      <c r="Y7" s="134">
        <v>10</v>
      </c>
      <c r="Z7" s="132"/>
      <c r="AA7" s="132" t="str">
        <f>TEXT(Y7,"###,###")</f>
        <v>10</v>
      </c>
      <c r="AB7" s="132"/>
      <c r="AC7" s="132">
        <f t="shared" si="0"/>
        <v>0</v>
      </c>
      <c r="AD7" s="132"/>
      <c r="AE7" s="132">
        <f t="shared" si="1"/>
        <v>0</v>
      </c>
      <c r="AF7" s="132"/>
    </row>
    <row r="8" spans="1:32" ht="17.25" customHeight="1" x14ac:dyDescent="0.25">
      <c r="A8" s="47" t="s">
        <v>15</v>
      </c>
      <c r="B8" s="48"/>
      <c r="C8" s="49"/>
      <c r="D8" s="50" t="str">
        <f>AA4</f>
        <v>18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10.31'!AA7</f>
        <v>10</v>
      </c>
      <c r="P8" s="51"/>
      <c r="S8" s="132" t="s">
        <v>96</v>
      </c>
      <c r="T8" s="132">
        <v>38116.43</v>
      </c>
      <c r="U8" s="132">
        <v>38116.43</v>
      </c>
      <c r="V8" s="132">
        <v>38116.43</v>
      </c>
      <c r="W8" s="132">
        <v>38116.43</v>
      </c>
      <c r="X8" s="132">
        <v>38116.43</v>
      </c>
      <c r="Y8" s="132">
        <v>38116.43</v>
      </c>
      <c r="Z8" s="132"/>
      <c r="AA8" s="132" t="str">
        <f>TEXT(Y8,"$###,###")</f>
        <v>$38,116</v>
      </c>
      <c r="AB8" s="132"/>
      <c r="AC8" s="132">
        <f t="shared" si="0"/>
        <v>0</v>
      </c>
      <c r="AD8" s="132"/>
      <c r="AE8" s="132">
        <f t="shared" si="1"/>
        <v>0</v>
      </c>
      <c r="AF8" s="132"/>
    </row>
    <row r="9" spans="1:32" x14ac:dyDescent="0.25">
      <c r="A9" s="55" t="s">
        <v>17</v>
      </c>
      <c r="B9" s="56"/>
      <c r="C9" s="57"/>
      <c r="D9" s="58">
        <f>'Table 10.31'!AC104</f>
        <v>0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40</v>
      </c>
      <c r="P9" s="59" t="s">
        <v>97</v>
      </c>
      <c r="S9" s="132" t="s">
        <v>9</v>
      </c>
      <c r="T9" s="132">
        <v>501234</v>
      </c>
      <c r="U9" s="132">
        <v>501234</v>
      </c>
      <c r="V9" s="132">
        <v>501234</v>
      </c>
      <c r="W9" s="132">
        <v>501234</v>
      </c>
      <c r="X9" s="132">
        <v>501234</v>
      </c>
      <c r="Y9" s="132">
        <v>501234</v>
      </c>
      <c r="Z9" s="132"/>
      <c r="AA9" s="132" t="str">
        <f>TEXT(Y9/1000000,"$#,###.0")&amp;" mil"</f>
        <v>$.5 mil</v>
      </c>
      <c r="AB9" s="132"/>
      <c r="AC9" s="132">
        <f t="shared" si="0"/>
        <v>0</v>
      </c>
      <c r="AD9" s="132"/>
      <c r="AE9" s="132">
        <f t="shared" si="1"/>
        <v>0</v>
      </c>
      <c r="AF9" s="132"/>
    </row>
    <row r="10" spans="1:32" x14ac:dyDescent="0.25">
      <c r="A10" s="55" t="s">
        <v>20</v>
      </c>
      <c r="B10" s="56"/>
      <c r="C10" s="57"/>
      <c r="D10" s="58">
        <f>'Table 10.31'!AC105</f>
        <v>55.555555555555557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40</v>
      </c>
      <c r="P10" s="59" t="s">
        <v>97</v>
      </c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30</v>
      </c>
      <c r="P11" s="59" t="s">
        <v>97</v>
      </c>
      <c r="S11" s="132" t="s">
        <v>32</v>
      </c>
      <c r="T11" s="134">
        <v>16</v>
      </c>
      <c r="U11" s="134">
        <v>16</v>
      </c>
      <c r="V11" s="134">
        <v>16</v>
      </c>
      <c r="W11" s="134">
        <v>16</v>
      </c>
      <c r="X11" s="134">
        <v>16</v>
      </c>
      <c r="Y11" s="134">
        <v>16</v>
      </c>
      <c r="Z11" s="132"/>
      <c r="AA11" s="132"/>
      <c r="AB11" s="132"/>
      <c r="AC11" s="132"/>
      <c r="AD11" s="132"/>
      <c r="AE11" s="132"/>
      <c r="AF11" s="132"/>
    </row>
    <row r="12" spans="1:32" ht="28.5" customHeight="1" x14ac:dyDescent="0.25">
      <c r="A12" s="55" t="s">
        <v>22</v>
      </c>
      <c r="B12" s="57"/>
      <c r="C12" s="57"/>
      <c r="D12" s="58">
        <f>'Table 10.31'!AC108</f>
        <v>0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40</v>
      </c>
      <c r="P12" s="59" t="s">
        <v>97</v>
      </c>
      <c r="S12" s="132" t="s">
        <v>33</v>
      </c>
      <c r="T12" s="134">
        <v>0</v>
      </c>
      <c r="U12" s="134">
        <v>0</v>
      </c>
      <c r="V12" s="134">
        <v>0</v>
      </c>
      <c r="W12" s="134">
        <v>0</v>
      </c>
      <c r="X12" s="134">
        <v>0</v>
      </c>
      <c r="Y12" s="134">
        <v>0</v>
      </c>
      <c r="Z12" s="132"/>
      <c r="AA12" s="132"/>
      <c r="AB12" s="132"/>
      <c r="AC12" s="132"/>
      <c r="AD12" s="132"/>
      <c r="AE12" s="132"/>
      <c r="AF12" s="132"/>
    </row>
    <row r="13" spans="1:32" ht="15" customHeight="1" x14ac:dyDescent="0.25">
      <c r="A13" s="55" t="s">
        <v>23</v>
      </c>
      <c r="B13" s="57"/>
      <c r="C13" s="57"/>
      <c r="D13" s="58">
        <f>'Table 10.31'!AC109</f>
        <v>22.222222222222221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10.31'!AA118</f>
        <v>45.4</v>
      </c>
      <c r="P13" s="59" t="s">
        <v>186</v>
      </c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</row>
    <row r="14" spans="1:32" ht="15" customHeight="1" x14ac:dyDescent="0.25">
      <c r="A14" s="55" t="s">
        <v>24</v>
      </c>
      <c r="B14" s="57"/>
      <c r="C14" s="57"/>
      <c r="D14" s="58">
        <f>'Table 10.31'!AC110</f>
        <v>33.333333333333329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52.631578947368418</v>
      </c>
      <c r="P14" s="59" t="s">
        <v>97</v>
      </c>
      <c r="S14" s="132" t="s">
        <v>34</v>
      </c>
      <c r="T14" s="132"/>
      <c r="U14" s="132"/>
      <c r="V14" s="132"/>
      <c r="W14" s="132"/>
      <c r="X14" s="132"/>
      <c r="Y14" s="132"/>
      <c r="Z14" s="132"/>
      <c r="AA14" s="132" t="s">
        <v>35</v>
      </c>
      <c r="AB14" s="132"/>
      <c r="AC14" s="132"/>
      <c r="AD14" s="132"/>
      <c r="AE14" s="132"/>
      <c r="AF14" s="132"/>
    </row>
    <row r="15" spans="1:32" ht="15" customHeight="1" thickBot="1" x14ac:dyDescent="0.3">
      <c r="A15" s="75" t="s">
        <v>25</v>
      </c>
      <c r="B15" s="76"/>
      <c r="C15" s="76"/>
      <c r="D15" s="77">
        <f>'Table 10.31'!AC111</f>
        <v>38.888888888888893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47.368421052631575</v>
      </c>
      <c r="P15" s="81" t="s">
        <v>97</v>
      </c>
      <c r="S15" s="132" t="s">
        <v>71</v>
      </c>
      <c r="T15" s="132"/>
      <c r="U15" s="132"/>
      <c r="V15" s="132"/>
      <c r="W15" s="132"/>
      <c r="X15" s="132"/>
      <c r="Y15" s="132">
        <v>0</v>
      </c>
      <c r="Z15" s="132"/>
      <c r="AA15" s="135">
        <f t="shared" ref="AA15:AA34" si="2">IF(Y15="np",0,Y15/$Y$34)</f>
        <v>0</v>
      </c>
      <c r="AB15" s="132"/>
      <c r="AC15" s="132"/>
      <c r="AD15" s="132"/>
      <c r="AE15" s="132"/>
      <c r="AF15" s="132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32" t="s">
        <v>72</v>
      </c>
      <c r="T16" s="132"/>
      <c r="U16" s="132"/>
      <c r="V16" s="132"/>
      <c r="W16" s="132"/>
      <c r="X16" s="132"/>
      <c r="Y16" s="132">
        <v>0</v>
      </c>
      <c r="Z16" s="132"/>
      <c r="AA16" s="135">
        <f t="shared" si="2"/>
        <v>0</v>
      </c>
      <c r="AB16" s="132"/>
      <c r="AC16" s="132"/>
      <c r="AD16" s="132"/>
      <c r="AE16" s="132"/>
      <c r="AF16" s="132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32" t="s">
        <v>73</v>
      </c>
      <c r="T17" s="132"/>
      <c r="U17" s="132"/>
      <c r="V17" s="132"/>
      <c r="W17" s="132"/>
      <c r="X17" s="132"/>
      <c r="Y17" s="132">
        <v>0</v>
      </c>
      <c r="Z17" s="132"/>
      <c r="AA17" s="135">
        <f t="shared" si="2"/>
        <v>0</v>
      </c>
      <c r="AB17" s="132"/>
      <c r="AC17" s="132"/>
      <c r="AD17" s="132"/>
      <c r="AE17" s="132"/>
      <c r="AF17" s="132"/>
    </row>
    <row r="18" spans="1:32" x14ac:dyDescent="0.25">
      <c r="A18" s="85" t="str">
        <f>'Table 10.31'!$S$1&amp;" ("&amp;'Table 10.31'!$T$2&amp;" to "&amp;'Table 10.31'!$Y$2&amp;")"</f>
        <v>Maralinga Tjarutja (2011-12 to 2016-17)</v>
      </c>
      <c r="B18" s="85"/>
      <c r="C18" s="85"/>
      <c r="D18" s="85"/>
      <c r="E18" s="85"/>
      <c r="F18" s="85"/>
      <c r="G18" s="85" t="str">
        <f>'Table 10.31'!$S$1&amp;" ("&amp;'Table 10.31'!$T$2&amp;" to "&amp;'Table 10.31'!$Y$2&amp;")"</f>
        <v>Maralinga Tjarutja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32" t="s">
        <v>74</v>
      </c>
      <c r="T18" s="132"/>
      <c r="U18" s="132"/>
      <c r="V18" s="132"/>
      <c r="W18" s="132"/>
      <c r="X18" s="132"/>
      <c r="Y18" s="132">
        <v>0</v>
      </c>
      <c r="Z18" s="132"/>
      <c r="AA18" s="135">
        <f t="shared" si="2"/>
        <v>0</v>
      </c>
      <c r="AB18" s="132"/>
      <c r="AC18" s="132"/>
      <c r="AD18" s="132"/>
      <c r="AE18" s="132"/>
      <c r="AF18" s="132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32" t="s">
        <v>75</v>
      </c>
      <c r="T19" s="132"/>
      <c r="U19" s="132"/>
      <c r="V19" s="132"/>
      <c r="W19" s="132"/>
      <c r="X19" s="132"/>
      <c r="Y19" s="132">
        <v>0</v>
      </c>
      <c r="Z19" s="132"/>
      <c r="AA19" s="135">
        <f t="shared" si="2"/>
        <v>0</v>
      </c>
      <c r="AB19" s="132"/>
      <c r="AC19" s="132"/>
      <c r="AD19" s="132"/>
      <c r="AE19" s="132"/>
      <c r="AF19" s="132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32" t="s">
        <v>76</v>
      </c>
      <c r="T20" s="132"/>
      <c r="U20" s="132"/>
      <c r="V20" s="132"/>
      <c r="W20" s="132"/>
      <c r="X20" s="132"/>
      <c r="Y20" s="132">
        <v>0</v>
      </c>
      <c r="Z20" s="132"/>
      <c r="AA20" s="135">
        <f t="shared" si="2"/>
        <v>0</v>
      </c>
      <c r="AB20" s="132"/>
      <c r="AC20" s="132"/>
      <c r="AD20" s="132"/>
      <c r="AE20" s="132"/>
      <c r="AF20" s="132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32" t="s">
        <v>77</v>
      </c>
      <c r="T21" s="132"/>
      <c r="U21" s="132"/>
      <c r="V21" s="132"/>
      <c r="W21" s="132"/>
      <c r="X21" s="132"/>
      <c r="Y21" s="132">
        <v>6</v>
      </c>
      <c r="Z21" s="132"/>
      <c r="AA21" s="135">
        <f t="shared" si="2"/>
        <v>0.33333333333333331</v>
      </c>
      <c r="AB21" s="132"/>
      <c r="AC21" s="132"/>
      <c r="AD21" s="132"/>
      <c r="AE21" s="132"/>
      <c r="AF21" s="132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32" t="s">
        <v>78</v>
      </c>
      <c r="T22" s="132"/>
      <c r="U22" s="132"/>
      <c r="V22" s="132"/>
      <c r="W22" s="132"/>
      <c r="X22" s="132"/>
      <c r="Y22" s="132">
        <v>0</v>
      </c>
      <c r="Z22" s="132"/>
      <c r="AA22" s="135">
        <f t="shared" si="2"/>
        <v>0</v>
      </c>
      <c r="AB22" s="132"/>
      <c r="AC22" s="132"/>
      <c r="AD22" s="132"/>
      <c r="AE22" s="132"/>
      <c r="AF22" s="132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32" t="s">
        <v>79</v>
      </c>
      <c r="T23" s="132"/>
      <c r="U23" s="132"/>
      <c r="V23" s="132"/>
      <c r="W23" s="132"/>
      <c r="X23" s="132"/>
      <c r="Y23" s="132">
        <v>0</v>
      </c>
      <c r="Z23" s="132"/>
      <c r="AA23" s="135">
        <f t="shared" si="2"/>
        <v>0</v>
      </c>
      <c r="AB23" s="132"/>
      <c r="AC23" s="132"/>
      <c r="AD23" s="132"/>
      <c r="AE23" s="132"/>
      <c r="AF23" s="132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32" t="s">
        <v>80</v>
      </c>
      <c r="T24" s="132"/>
      <c r="U24" s="132"/>
      <c r="V24" s="132"/>
      <c r="W24" s="132"/>
      <c r="X24" s="132"/>
      <c r="Y24" s="132">
        <v>0</v>
      </c>
      <c r="Z24" s="132"/>
      <c r="AA24" s="135">
        <f t="shared" si="2"/>
        <v>0</v>
      </c>
      <c r="AB24" s="132"/>
      <c r="AC24" s="132"/>
      <c r="AD24" s="132"/>
      <c r="AE24" s="132"/>
      <c r="AF24" s="132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32" t="s">
        <v>81</v>
      </c>
      <c r="T25" s="132"/>
      <c r="U25" s="132"/>
      <c r="V25" s="132"/>
      <c r="W25" s="132"/>
      <c r="X25" s="132"/>
      <c r="Y25" s="132">
        <v>0</v>
      </c>
      <c r="Z25" s="132"/>
      <c r="AA25" s="135">
        <f t="shared" si="2"/>
        <v>0</v>
      </c>
      <c r="AB25" s="132"/>
      <c r="AC25" s="132"/>
      <c r="AD25" s="132"/>
      <c r="AE25" s="132"/>
      <c r="AF25" s="132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32" t="s">
        <v>82</v>
      </c>
      <c r="T26" s="132"/>
      <c r="U26" s="132"/>
      <c r="V26" s="132"/>
      <c r="W26" s="132"/>
      <c r="X26" s="132"/>
      <c r="Y26" s="132">
        <v>0</v>
      </c>
      <c r="Z26" s="132"/>
      <c r="AA26" s="135">
        <f t="shared" si="2"/>
        <v>0</v>
      </c>
      <c r="AB26" s="132"/>
      <c r="AC26" s="132"/>
      <c r="AD26" s="132"/>
      <c r="AE26" s="132"/>
      <c r="AF26" s="132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32" t="s">
        <v>83</v>
      </c>
      <c r="T27" s="132"/>
      <c r="U27" s="132"/>
      <c r="V27" s="132"/>
      <c r="W27" s="132"/>
      <c r="X27" s="132"/>
      <c r="Y27" s="132">
        <v>5</v>
      </c>
      <c r="Z27" s="132"/>
      <c r="AA27" s="135">
        <f t="shared" si="2"/>
        <v>0.27777777777777779</v>
      </c>
      <c r="AB27" s="132"/>
      <c r="AC27" s="132"/>
      <c r="AD27" s="132"/>
      <c r="AE27" s="132"/>
      <c r="AF27" s="132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32" t="s">
        <v>84</v>
      </c>
      <c r="T28" s="132"/>
      <c r="U28" s="132"/>
      <c r="V28" s="132"/>
      <c r="W28" s="132"/>
      <c r="X28" s="132"/>
      <c r="Y28" s="132">
        <v>0</v>
      </c>
      <c r="Z28" s="132"/>
      <c r="AA28" s="135">
        <f t="shared" si="2"/>
        <v>0</v>
      </c>
      <c r="AB28" s="132"/>
      <c r="AC28" s="132"/>
      <c r="AD28" s="132"/>
      <c r="AE28" s="132"/>
      <c r="AF28" s="132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32" t="s">
        <v>85</v>
      </c>
      <c r="T29" s="132"/>
      <c r="U29" s="132"/>
      <c r="V29" s="132"/>
      <c r="W29" s="132"/>
      <c r="X29" s="132"/>
      <c r="Y29" s="132">
        <v>7</v>
      </c>
      <c r="Z29" s="132"/>
      <c r="AA29" s="135">
        <f t="shared" si="2"/>
        <v>0.3888888888888889</v>
      </c>
      <c r="AB29" s="132"/>
      <c r="AC29" s="132"/>
      <c r="AD29" s="132"/>
      <c r="AE29" s="132"/>
      <c r="AF29" s="132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32" t="s">
        <v>86</v>
      </c>
      <c r="T30" s="132"/>
      <c r="U30" s="132"/>
      <c r="V30" s="132"/>
      <c r="W30" s="132"/>
      <c r="X30" s="132"/>
      <c r="Y30" s="132">
        <v>0</v>
      </c>
      <c r="Z30" s="132"/>
      <c r="AA30" s="135">
        <f t="shared" si="2"/>
        <v>0</v>
      </c>
      <c r="AB30" s="132"/>
      <c r="AC30" s="132"/>
      <c r="AD30" s="132"/>
      <c r="AE30" s="132"/>
      <c r="AF30" s="132"/>
    </row>
    <row r="31" spans="1:32" ht="15.75" customHeight="1" x14ac:dyDescent="0.25">
      <c r="A31" s="85" t="str">
        <f>"Distribution of employee jobs per industry "&amp;"("&amp;'Table 10.31'!Y2&amp;")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32" t="s">
        <v>87</v>
      </c>
      <c r="T31" s="132"/>
      <c r="U31" s="132"/>
      <c r="V31" s="132"/>
      <c r="W31" s="132"/>
      <c r="X31" s="132"/>
      <c r="Y31" s="132">
        <v>0</v>
      </c>
      <c r="Z31" s="132"/>
      <c r="AA31" s="135">
        <f t="shared" si="2"/>
        <v>0</v>
      </c>
      <c r="AB31" s="132"/>
      <c r="AC31" s="132"/>
      <c r="AD31" s="132"/>
      <c r="AE31" s="132"/>
      <c r="AF31" s="132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32" t="s">
        <v>88</v>
      </c>
      <c r="T32" s="132"/>
      <c r="U32" s="132"/>
      <c r="V32" s="132"/>
      <c r="W32" s="132"/>
      <c r="X32" s="132"/>
      <c r="Y32" s="132">
        <v>0</v>
      </c>
      <c r="Z32" s="132"/>
      <c r="AA32" s="135">
        <f t="shared" si="2"/>
        <v>0</v>
      </c>
      <c r="AB32" s="132"/>
      <c r="AC32" s="132"/>
      <c r="AD32" s="132"/>
      <c r="AE32" s="132"/>
      <c r="AF32" s="132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32" t="s">
        <v>89</v>
      </c>
      <c r="T33" s="132"/>
      <c r="U33" s="132"/>
      <c r="V33" s="132"/>
      <c r="W33" s="132"/>
      <c r="X33" s="132"/>
      <c r="Y33" s="132">
        <v>0</v>
      </c>
      <c r="Z33" s="132"/>
      <c r="AA33" s="135">
        <f t="shared" si="2"/>
        <v>0</v>
      </c>
      <c r="AB33" s="132"/>
      <c r="AC33" s="132"/>
      <c r="AD33" s="132"/>
      <c r="AE33" s="132"/>
      <c r="AF33" s="132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2" t="s">
        <v>90</v>
      </c>
      <c r="T34" s="132"/>
      <c r="U34" s="132"/>
      <c r="V34" s="132"/>
      <c r="W34" s="132"/>
      <c r="X34" s="132"/>
      <c r="Y34" s="132">
        <v>18</v>
      </c>
      <c r="Z34" s="132"/>
      <c r="AA34" s="136">
        <f t="shared" si="2"/>
        <v>1</v>
      </c>
      <c r="AB34" s="132"/>
      <c r="AC34" s="132"/>
      <c r="AD34" s="132"/>
      <c r="AE34" s="132"/>
      <c r="AF34" s="132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32" t="s">
        <v>102</v>
      </c>
      <c r="T36" s="132"/>
      <c r="U36" s="132"/>
      <c r="V36" s="132"/>
      <c r="W36" s="132"/>
      <c r="X36" s="132"/>
      <c r="Y36" s="132"/>
      <c r="Z36" s="132"/>
      <c r="AA36" s="132" t="s">
        <v>27</v>
      </c>
      <c r="AB36" s="132"/>
      <c r="AC36" s="132" t="s">
        <v>28</v>
      </c>
      <c r="AD36" s="132"/>
      <c r="AE36" s="132" t="s">
        <v>29</v>
      </c>
      <c r="AF36" s="132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32" t="s">
        <v>12</v>
      </c>
      <c r="T37" s="132">
        <v>9</v>
      </c>
      <c r="U37" s="132">
        <v>9</v>
      </c>
      <c r="V37" s="132">
        <v>9</v>
      </c>
      <c r="W37" s="132">
        <v>9</v>
      </c>
      <c r="X37" s="132">
        <v>9</v>
      </c>
      <c r="Y37" s="132">
        <v>9</v>
      </c>
      <c r="Z37" s="132"/>
      <c r="AA37" s="132" t="str">
        <f>TEXT(Y37,"###,###")</f>
        <v>9</v>
      </c>
      <c r="AB37" s="132"/>
      <c r="AC37" s="132">
        <f>Y37/X37-1</f>
        <v>0</v>
      </c>
      <c r="AD37" s="132"/>
      <c r="AE37" s="132">
        <f>Y37/T37-1</f>
        <v>0</v>
      </c>
      <c r="AF37" s="132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32" t="s">
        <v>13</v>
      </c>
      <c r="T38" s="132">
        <v>10</v>
      </c>
      <c r="U38" s="132">
        <v>10</v>
      </c>
      <c r="V38" s="132">
        <v>10</v>
      </c>
      <c r="W38" s="132">
        <v>10</v>
      </c>
      <c r="X38" s="132">
        <v>10</v>
      </c>
      <c r="Y38" s="132">
        <v>10</v>
      </c>
      <c r="Z38" s="132"/>
      <c r="AA38" s="132" t="str">
        <f>TEXT(Y38,"###,###")</f>
        <v>10</v>
      </c>
      <c r="AB38" s="132"/>
      <c r="AC38" s="132">
        <f>Y38/X38-1</f>
        <v>0</v>
      </c>
      <c r="AD38" s="132"/>
      <c r="AE38" s="132">
        <f>Y38/T38-1</f>
        <v>0</v>
      </c>
      <c r="AF38" s="132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32" t="s">
        <v>14</v>
      </c>
      <c r="T39" s="132"/>
      <c r="U39" s="132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32" t="s">
        <v>36</v>
      </c>
      <c r="T40" s="132">
        <v>16</v>
      </c>
      <c r="U40" s="132">
        <v>16</v>
      </c>
      <c r="V40" s="132">
        <v>16</v>
      </c>
      <c r="W40" s="132">
        <v>16</v>
      </c>
      <c r="X40" s="132">
        <v>16</v>
      </c>
      <c r="Y40" s="132">
        <v>18</v>
      </c>
      <c r="Z40" s="132"/>
      <c r="AA40" s="132"/>
      <c r="AB40" s="132"/>
      <c r="AC40" s="132" t="s">
        <v>35</v>
      </c>
      <c r="AD40" s="132"/>
      <c r="AE40" s="132" t="s">
        <v>27</v>
      </c>
      <c r="AF40" s="132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32"/>
      <c r="T41" s="132"/>
      <c r="U41" s="132"/>
      <c r="V41" s="132"/>
      <c r="W41" s="132"/>
      <c r="X41" s="132"/>
      <c r="Y41" s="132"/>
      <c r="Z41" s="132"/>
      <c r="AA41" s="132" t="s">
        <v>197</v>
      </c>
      <c r="AB41" s="132"/>
      <c r="AC41" s="132">
        <f>Y37/($Y$37+$Y$38)*100</f>
        <v>47.368421052631575</v>
      </c>
      <c r="AD41" s="132"/>
      <c r="AE41" s="132"/>
      <c r="AF41" s="132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32" t="s">
        <v>37</v>
      </c>
      <c r="T42" s="132"/>
      <c r="U42" s="132"/>
      <c r="V42" s="132"/>
      <c r="W42" s="132"/>
      <c r="X42" s="132"/>
      <c r="Y42" s="132"/>
      <c r="Z42" s="132"/>
      <c r="AA42" s="132" t="s">
        <v>198</v>
      </c>
      <c r="AB42" s="132"/>
      <c r="AC42" s="132">
        <f>Y38/($Y$37+$Y$38)*100</f>
        <v>52.631578947368418</v>
      </c>
      <c r="AD42" s="132"/>
      <c r="AE42" s="132"/>
      <c r="AF42" s="132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32" t="s">
        <v>38</v>
      </c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32" t="s">
        <v>39</v>
      </c>
      <c r="T44" s="132"/>
      <c r="U44" s="132">
        <v>0</v>
      </c>
      <c r="V44" s="132">
        <v>0</v>
      </c>
      <c r="W44" s="132">
        <v>0</v>
      </c>
      <c r="X44" s="134">
        <v>0</v>
      </c>
      <c r="Y44" s="134">
        <v>0</v>
      </c>
      <c r="Z44" s="132"/>
      <c r="AA44" s="132"/>
      <c r="AB44" s="132"/>
      <c r="AC44" s="132"/>
      <c r="AD44" s="132"/>
      <c r="AE44" s="132"/>
      <c r="AF44" s="132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32" t="s">
        <v>40</v>
      </c>
      <c r="T45" s="132"/>
      <c r="U45" s="132">
        <v>0</v>
      </c>
      <c r="V45" s="132">
        <v>0</v>
      </c>
      <c r="W45" s="132">
        <v>0</v>
      </c>
      <c r="X45" s="134">
        <v>0</v>
      </c>
      <c r="Y45" s="134">
        <v>0</v>
      </c>
      <c r="Z45" s="132"/>
      <c r="AA45" s="132"/>
      <c r="AB45" s="132"/>
      <c r="AC45" s="132"/>
      <c r="AD45" s="132"/>
      <c r="AE45" s="132"/>
      <c r="AF45" s="132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32" t="s">
        <v>41</v>
      </c>
      <c r="T46" s="132"/>
      <c r="U46" s="132">
        <v>0</v>
      </c>
      <c r="V46" s="132">
        <v>0</v>
      </c>
      <c r="W46" s="132">
        <v>0</v>
      </c>
      <c r="X46" s="134">
        <v>0</v>
      </c>
      <c r="Y46" s="134">
        <v>5</v>
      </c>
      <c r="Z46" s="132"/>
      <c r="AA46" s="132"/>
      <c r="AB46" s="132"/>
      <c r="AC46" s="132"/>
      <c r="AD46" s="132"/>
      <c r="AE46" s="132"/>
      <c r="AF46" s="132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32" t="s">
        <v>42</v>
      </c>
      <c r="T47" s="132"/>
      <c r="U47" s="132">
        <v>0</v>
      </c>
      <c r="V47" s="132">
        <v>0</v>
      </c>
      <c r="W47" s="132">
        <v>0</v>
      </c>
      <c r="X47" s="134">
        <v>0</v>
      </c>
      <c r="Y47" s="134">
        <v>0</v>
      </c>
      <c r="Z47" s="132"/>
      <c r="AA47" s="132"/>
      <c r="AB47" s="132"/>
      <c r="AC47" s="132"/>
      <c r="AD47" s="132"/>
      <c r="AE47" s="132"/>
      <c r="AF47" s="132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32" t="s">
        <v>43</v>
      </c>
      <c r="T48" s="132"/>
      <c r="U48" s="132">
        <v>0</v>
      </c>
      <c r="V48" s="132">
        <v>0</v>
      </c>
      <c r="W48" s="132">
        <v>0</v>
      </c>
      <c r="X48" s="134">
        <v>0</v>
      </c>
      <c r="Y48" s="134">
        <v>0</v>
      </c>
      <c r="Z48" s="132"/>
      <c r="AA48" s="132"/>
      <c r="AB48" s="132"/>
      <c r="AC48" s="132"/>
      <c r="AD48" s="132"/>
      <c r="AE48" s="132"/>
      <c r="AF48" s="132"/>
    </row>
    <row r="49" spans="1:32" ht="15" customHeight="1" x14ac:dyDescent="0.25">
      <c r="A49" s="92" t="str">
        <f>"Number of jobs by age and sex of job holders in "&amp;'Table 10.31'!S1&amp;" ("&amp;'Table 10.31'!Y2&amp;") *"</f>
        <v>Number of jobs by age and sex of job holders in Maralinga Tjarutja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32" t="s">
        <v>44</v>
      </c>
      <c r="T49" s="132"/>
      <c r="U49" s="132">
        <v>0</v>
      </c>
      <c r="V49" s="132">
        <v>0</v>
      </c>
      <c r="W49" s="132">
        <v>0</v>
      </c>
      <c r="X49" s="134">
        <v>0</v>
      </c>
      <c r="Y49" s="134">
        <v>0</v>
      </c>
      <c r="Z49" s="132"/>
      <c r="AA49" s="132"/>
      <c r="AB49" s="132"/>
      <c r="AC49" s="132"/>
      <c r="AD49" s="132"/>
      <c r="AE49" s="132"/>
      <c r="AF49" s="132"/>
    </row>
    <row r="50" spans="1:32" ht="15" customHeight="1" x14ac:dyDescent="0.25">
      <c r="A50" s="5"/>
      <c r="S50" s="132" t="s">
        <v>45</v>
      </c>
      <c r="T50" s="132"/>
      <c r="U50" s="132">
        <v>0</v>
      </c>
      <c r="V50" s="132">
        <v>0</v>
      </c>
      <c r="W50" s="132">
        <v>0</v>
      </c>
      <c r="X50" s="134">
        <v>0</v>
      </c>
      <c r="Y50" s="134">
        <v>0</v>
      </c>
      <c r="Z50" s="132"/>
      <c r="AA50" s="132"/>
      <c r="AB50" s="132"/>
      <c r="AC50" s="132"/>
      <c r="AD50" s="132"/>
      <c r="AE50" s="132"/>
      <c r="AF50" s="132"/>
    </row>
    <row r="51" spans="1:32" ht="15" customHeight="1" x14ac:dyDescent="0.25">
      <c r="S51" s="132" t="s">
        <v>46</v>
      </c>
      <c r="T51" s="132"/>
      <c r="U51" s="132">
        <v>0</v>
      </c>
      <c r="V51" s="132">
        <v>0</v>
      </c>
      <c r="W51" s="132">
        <v>0</v>
      </c>
      <c r="X51" s="134">
        <v>0</v>
      </c>
      <c r="Y51" s="134">
        <v>0</v>
      </c>
      <c r="Z51" s="132"/>
      <c r="AA51" s="132"/>
      <c r="AB51" s="132"/>
      <c r="AC51" s="132"/>
      <c r="AD51" s="132"/>
      <c r="AE51" s="132"/>
      <c r="AF51" s="132"/>
    </row>
    <row r="52" spans="1:32" ht="15" customHeight="1" x14ac:dyDescent="0.25">
      <c r="A52" s="3"/>
      <c r="B52" s="3"/>
      <c r="C52" s="3"/>
      <c r="D52" s="4"/>
      <c r="E52" s="8"/>
      <c r="S52" s="132" t="s">
        <v>47</v>
      </c>
      <c r="T52" s="132"/>
      <c r="U52" s="132">
        <v>0</v>
      </c>
      <c r="V52" s="132">
        <v>0</v>
      </c>
      <c r="W52" s="132">
        <v>0</v>
      </c>
      <c r="X52" s="134">
        <v>0</v>
      </c>
      <c r="Y52" s="134">
        <v>0</v>
      </c>
      <c r="Z52" s="132"/>
      <c r="AA52" s="132"/>
      <c r="AB52" s="132"/>
      <c r="AC52" s="132"/>
      <c r="AD52" s="132"/>
      <c r="AE52" s="132"/>
      <c r="AF52" s="132"/>
    </row>
    <row r="53" spans="1:32" ht="15" customHeight="1" x14ac:dyDescent="0.25">
      <c r="A53" s="3"/>
      <c r="B53" s="3"/>
      <c r="C53" s="3"/>
      <c r="D53" s="4"/>
      <c r="E53" s="8"/>
      <c r="S53" s="132" t="s">
        <v>48</v>
      </c>
      <c r="T53" s="132"/>
      <c r="U53" s="132">
        <v>0</v>
      </c>
      <c r="V53" s="132">
        <v>0</v>
      </c>
      <c r="W53" s="132">
        <v>0</v>
      </c>
      <c r="X53" s="134">
        <v>0</v>
      </c>
      <c r="Y53" s="134">
        <v>3</v>
      </c>
      <c r="Z53" s="132"/>
      <c r="AA53" s="132"/>
      <c r="AB53" s="132"/>
      <c r="AC53" s="132"/>
      <c r="AD53" s="132"/>
      <c r="AE53" s="132"/>
      <c r="AF53" s="132"/>
    </row>
    <row r="54" spans="1:32" ht="15" customHeight="1" x14ac:dyDescent="0.25">
      <c r="A54" s="3"/>
      <c r="B54" s="3"/>
      <c r="C54" s="3"/>
      <c r="D54" s="4"/>
      <c r="E54" s="8"/>
      <c r="S54" s="132" t="s">
        <v>49</v>
      </c>
      <c r="T54" s="132"/>
      <c r="U54" s="132">
        <v>0</v>
      </c>
      <c r="V54" s="132">
        <v>0</v>
      </c>
      <c r="W54" s="132">
        <v>0</v>
      </c>
      <c r="X54" s="134">
        <v>0</v>
      </c>
      <c r="Y54" s="134">
        <v>0</v>
      </c>
      <c r="Z54" s="132"/>
      <c r="AA54" s="132"/>
      <c r="AB54" s="132"/>
      <c r="AC54" s="132"/>
      <c r="AD54" s="132"/>
      <c r="AE54" s="132"/>
      <c r="AF54" s="132"/>
    </row>
    <row r="55" spans="1:32" ht="15" customHeight="1" x14ac:dyDescent="0.25">
      <c r="A55" s="1"/>
      <c r="B55" s="1"/>
      <c r="C55" s="1"/>
      <c r="D55" s="1"/>
      <c r="E55" s="1"/>
      <c r="S55" s="132" t="s">
        <v>50</v>
      </c>
      <c r="T55" s="132"/>
      <c r="U55" s="132">
        <v>0</v>
      </c>
      <c r="V55" s="132">
        <v>0</v>
      </c>
      <c r="W55" s="132">
        <v>0</v>
      </c>
      <c r="X55" s="134">
        <v>0</v>
      </c>
      <c r="Y55" s="134">
        <v>0</v>
      </c>
      <c r="Z55" s="132"/>
      <c r="AA55" s="132"/>
      <c r="AB55" s="132"/>
      <c r="AC55" s="132"/>
      <c r="AD55" s="132"/>
      <c r="AE55" s="132"/>
      <c r="AF55" s="132"/>
    </row>
    <row r="56" spans="1:32" ht="15" customHeight="1" x14ac:dyDescent="0.25">
      <c r="A56" s="9"/>
      <c r="B56" s="3"/>
      <c r="C56" s="3"/>
      <c r="D56" s="3"/>
      <c r="E56" s="3"/>
      <c r="S56" s="132" t="s">
        <v>51</v>
      </c>
      <c r="T56" s="132"/>
      <c r="U56" s="132">
        <v>0</v>
      </c>
      <c r="V56" s="132">
        <v>0</v>
      </c>
      <c r="W56" s="132">
        <v>0</v>
      </c>
      <c r="X56" s="134">
        <v>0</v>
      </c>
      <c r="Y56" s="134">
        <v>0</v>
      </c>
      <c r="Z56" s="132"/>
      <c r="AA56" s="132"/>
      <c r="AB56" s="132"/>
      <c r="AC56" s="132"/>
      <c r="AD56" s="132"/>
      <c r="AE56" s="132"/>
      <c r="AF56" s="132"/>
    </row>
    <row r="57" spans="1:32" ht="15" customHeight="1" x14ac:dyDescent="0.25">
      <c r="A57" s="3"/>
      <c r="B57" s="3"/>
      <c r="C57" s="3"/>
      <c r="D57" s="3"/>
      <c r="E57" s="3"/>
      <c r="S57" s="132" t="s">
        <v>52</v>
      </c>
      <c r="T57" s="132"/>
      <c r="U57" s="132">
        <v>0</v>
      </c>
      <c r="V57" s="132">
        <v>0</v>
      </c>
      <c r="W57" s="132">
        <v>0</v>
      </c>
      <c r="X57" s="134">
        <v>0</v>
      </c>
      <c r="Y57" s="134">
        <v>0</v>
      </c>
      <c r="Z57" s="132"/>
      <c r="AA57" s="132"/>
      <c r="AB57" s="132"/>
      <c r="AC57" s="132"/>
      <c r="AD57" s="132"/>
      <c r="AE57" s="132"/>
      <c r="AF57" s="132"/>
    </row>
    <row r="58" spans="1:32" ht="15" customHeight="1" x14ac:dyDescent="0.25">
      <c r="A58" s="3"/>
      <c r="B58" s="3"/>
      <c r="C58" s="3"/>
      <c r="D58" s="10"/>
      <c r="E58" s="8"/>
      <c r="S58" s="132" t="s">
        <v>53</v>
      </c>
      <c r="T58" s="132"/>
      <c r="U58" s="132">
        <v>0</v>
      </c>
      <c r="V58" s="132">
        <v>0</v>
      </c>
      <c r="W58" s="132">
        <v>0</v>
      </c>
      <c r="X58" s="134">
        <v>0</v>
      </c>
      <c r="Y58" s="134">
        <v>0</v>
      </c>
      <c r="Z58" s="132"/>
      <c r="AA58" s="132"/>
      <c r="AB58" s="132"/>
      <c r="AC58" s="132"/>
      <c r="AD58" s="132"/>
      <c r="AE58" s="132"/>
      <c r="AF58" s="132"/>
    </row>
    <row r="59" spans="1:32" ht="15" customHeight="1" x14ac:dyDescent="0.25">
      <c r="A59" s="3"/>
      <c r="B59" s="3"/>
      <c r="C59" s="3"/>
      <c r="D59" s="10"/>
      <c r="E59" s="8"/>
      <c r="S59" s="132" t="s">
        <v>54</v>
      </c>
      <c r="T59" s="132"/>
      <c r="U59" s="132">
        <v>0</v>
      </c>
      <c r="V59" s="132">
        <v>0</v>
      </c>
      <c r="W59" s="132">
        <v>0</v>
      </c>
      <c r="X59" s="134">
        <v>0</v>
      </c>
      <c r="Y59" s="134">
        <v>0</v>
      </c>
      <c r="Z59" s="132"/>
      <c r="AA59" s="132"/>
      <c r="AB59" s="132"/>
      <c r="AC59" s="132"/>
      <c r="AD59" s="132"/>
      <c r="AE59" s="132"/>
      <c r="AF59" s="132"/>
    </row>
    <row r="60" spans="1:32" ht="15" customHeight="1" x14ac:dyDescent="0.25">
      <c r="A60" s="3"/>
      <c r="B60" s="3"/>
      <c r="C60" s="3"/>
      <c r="D60" s="10"/>
      <c r="E60" s="8"/>
      <c r="S60" s="132" t="s">
        <v>55</v>
      </c>
      <c r="T60" s="132"/>
      <c r="U60" s="132">
        <v>0</v>
      </c>
      <c r="V60" s="132">
        <v>0</v>
      </c>
      <c r="W60" s="132">
        <v>0</v>
      </c>
      <c r="X60" s="134">
        <v>0</v>
      </c>
      <c r="Y60" s="134">
        <v>0</v>
      </c>
      <c r="Z60" s="132"/>
      <c r="AA60" s="132"/>
      <c r="AB60" s="132"/>
      <c r="AC60" s="132"/>
      <c r="AD60" s="132"/>
      <c r="AE60" s="132"/>
      <c r="AF60" s="132"/>
    </row>
    <row r="61" spans="1:32" ht="15" customHeight="1" x14ac:dyDescent="0.25">
      <c r="S61" s="132" t="s">
        <v>56</v>
      </c>
      <c r="T61" s="132"/>
      <c r="U61" s="132">
        <v>0</v>
      </c>
      <c r="V61" s="132">
        <v>0</v>
      </c>
      <c r="W61" s="132">
        <v>0</v>
      </c>
      <c r="X61" s="134">
        <v>7</v>
      </c>
      <c r="Y61" s="134">
        <v>9</v>
      </c>
      <c r="Z61" s="132"/>
      <c r="AA61" s="132"/>
      <c r="AB61" s="132"/>
      <c r="AC61" s="132"/>
      <c r="AD61" s="132"/>
      <c r="AE61" s="132"/>
      <c r="AF61" s="132"/>
    </row>
    <row r="62" spans="1:32" x14ac:dyDescent="0.25">
      <c r="S62" s="132" t="s">
        <v>57</v>
      </c>
      <c r="T62" s="132"/>
      <c r="U62" s="132"/>
      <c r="V62" s="132"/>
      <c r="W62" s="132"/>
      <c r="X62" s="134"/>
      <c r="Y62" s="134"/>
      <c r="Z62" s="132"/>
      <c r="AA62" s="132"/>
      <c r="AB62" s="132"/>
      <c r="AC62" s="132"/>
      <c r="AD62" s="132"/>
      <c r="AE62" s="132"/>
      <c r="AF62" s="132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32" t="s">
        <v>39</v>
      </c>
      <c r="T63" s="132"/>
      <c r="U63" s="132">
        <v>0</v>
      </c>
      <c r="V63" s="132">
        <v>0</v>
      </c>
      <c r="W63" s="132">
        <v>0</v>
      </c>
      <c r="X63" s="134">
        <v>0</v>
      </c>
      <c r="Y63" s="134">
        <v>0</v>
      </c>
      <c r="Z63" s="132"/>
      <c r="AA63" s="132"/>
      <c r="AB63" s="132"/>
      <c r="AC63" s="132"/>
      <c r="AD63" s="132"/>
      <c r="AE63" s="132"/>
      <c r="AF63" s="132"/>
    </row>
    <row r="64" spans="1:32" ht="15.75" customHeight="1" x14ac:dyDescent="0.25">
      <c r="A64" s="92" t="str">
        <f>"Number of employed persons per occupation of main job by sex in "&amp;'Table 10.31'!S1&amp;" ("&amp;'Table 10.31'!Y2&amp;") *"</f>
        <v>Number of employed persons per occupation of main job by sex in Maralinga Tjarutja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32" t="s">
        <v>40</v>
      </c>
      <c r="T64" s="132"/>
      <c r="U64" s="132">
        <v>0</v>
      </c>
      <c r="V64" s="132">
        <v>0</v>
      </c>
      <c r="W64" s="132">
        <v>0</v>
      </c>
      <c r="X64" s="134">
        <v>0</v>
      </c>
      <c r="Y64" s="134">
        <v>0</v>
      </c>
      <c r="Z64" s="132"/>
      <c r="AA64" s="132"/>
      <c r="AB64" s="132"/>
      <c r="AC64" s="132"/>
      <c r="AD64" s="132"/>
      <c r="AE64" s="132"/>
      <c r="AF64" s="132"/>
    </row>
    <row r="65" spans="19:32" x14ac:dyDescent="0.25">
      <c r="S65" s="132" t="s">
        <v>41</v>
      </c>
      <c r="T65" s="132"/>
      <c r="U65" s="132">
        <v>0</v>
      </c>
      <c r="V65" s="132">
        <v>0</v>
      </c>
      <c r="W65" s="132">
        <v>0</v>
      </c>
      <c r="X65" s="134">
        <v>0</v>
      </c>
      <c r="Y65" s="134">
        <v>0</v>
      </c>
      <c r="Z65" s="132"/>
      <c r="AA65" s="132"/>
      <c r="AB65" s="132"/>
      <c r="AC65" s="132"/>
      <c r="AD65" s="132"/>
      <c r="AE65" s="132"/>
      <c r="AF65" s="132"/>
    </row>
    <row r="66" spans="19:32" x14ac:dyDescent="0.25">
      <c r="S66" s="132" t="s">
        <v>42</v>
      </c>
      <c r="T66" s="132"/>
      <c r="U66" s="132">
        <v>0</v>
      </c>
      <c r="V66" s="132">
        <v>0</v>
      </c>
      <c r="W66" s="132">
        <v>0</v>
      </c>
      <c r="X66" s="134">
        <v>0</v>
      </c>
      <c r="Y66" s="134">
        <v>0</v>
      </c>
      <c r="Z66" s="132"/>
      <c r="AA66" s="132"/>
      <c r="AB66" s="132"/>
      <c r="AC66" s="132"/>
      <c r="AD66" s="132"/>
      <c r="AE66" s="132"/>
      <c r="AF66" s="132"/>
    </row>
    <row r="67" spans="19:32" x14ac:dyDescent="0.25">
      <c r="S67" s="132" t="s">
        <v>43</v>
      </c>
      <c r="T67" s="132"/>
      <c r="U67" s="132">
        <v>0</v>
      </c>
      <c r="V67" s="132">
        <v>0</v>
      </c>
      <c r="W67" s="132">
        <v>0</v>
      </c>
      <c r="X67" s="134">
        <v>0</v>
      </c>
      <c r="Y67" s="134">
        <v>0</v>
      </c>
      <c r="Z67" s="132"/>
      <c r="AA67" s="132"/>
      <c r="AB67" s="132"/>
      <c r="AC67" s="132"/>
      <c r="AD67" s="132"/>
      <c r="AE67" s="132"/>
      <c r="AF67" s="132"/>
    </row>
    <row r="68" spans="19:32" x14ac:dyDescent="0.25">
      <c r="S68" s="132" t="s">
        <v>44</v>
      </c>
      <c r="T68" s="132"/>
      <c r="U68" s="132">
        <v>0</v>
      </c>
      <c r="V68" s="132">
        <v>0</v>
      </c>
      <c r="W68" s="132">
        <v>0</v>
      </c>
      <c r="X68" s="134">
        <v>0</v>
      </c>
      <c r="Y68" s="134">
        <v>0</v>
      </c>
      <c r="Z68" s="132"/>
      <c r="AA68" s="132"/>
      <c r="AB68" s="132"/>
      <c r="AC68" s="132"/>
      <c r="AD68" s="132"/>
      <c r="AE68" s="132"/>
      <c r="AF68" s="132"/>
    </row>
    <row r="69" spans="19:32" x14ac:dyDescent="0.25">
      <c r="S69" s="132" t="s">
        <v>45</v>
      </c>
      <c r="T69" s="132"/>
      <c r="U69" s="132">
        <v>0</v>
      </c>
      <c r="V69" s="132">
        <v>0</v>
      </c>
      <c r="W69" s="132">
        <v>0</v>
      </c>
      <c r="X69" s="134">
        <v>0</v>
      </c>
      <c r="Y69" s="134">
        <v>4</v>
      </c>
      <c r="Z69" s="132"/>
      <c r="AA69" s="132"/>
      <c r="AB69" s="132"/>
      <c r="AC69" s="132"/>
      <c r="AD69" s="132"/>
      <c r="AE69" s="132"/>
      <c r="AF69" s="132"/>
    </row>
    <row r="70" spans="19:32" x14ac:dyDescent="0.25">
      <c r="S70" s="132" t="s">
        <v>46</v>
      </c>
      <c r="T70" s="132"/>
      <c r="U70" s="132">
        <v>0</v>
      </c>
      <c r="V70" s="132">
        <v>0</v>
      </c>
      <c r="W70" s="132">
        <v>0</v>
      </c>
      <c r="X70" s="134">
        <v>0</v>
      </c>
      <c r="Y70" s="134">
        <v>0</v>
      </c>
      <c r="Z70" s="132"/>
      <c r="AA70" s="132"/>
      <c r="AB70" s="132"/>
      <c r="AC70" s="132"/>
      <c r="AD70" s="132"/>
      <c r="AE70" s="132"/>
      <c r="AF70" s="132"/>
    </row>
    <row r="71" spans="19:32" x14ac:dyDescent="0.25">
      <c r="S71" s="132" t="s">
        <v>47</v>
      </c>
      <c r="T71" s="132"/>
      <c r="U71" s="132">
        <v>0</v>
      </c>
      <c r="V71" s="132">
        <v>0</v>
      </c>
      <c r="W71" s="132">
        <v>0</v>
      </c>
      <c r="X71" s="134">
        <v>0</v>
      </c>
      <c r="Y71" s="134">
        <v>0</v>
      </c>
      <c r="Z71" s="132"/>
      <c r="AA71" s="132"/>
      <c r="AB71" s="132"/>
      <c r="AC71" s="132"/>
      <c r="AD71" s="132"/>
      <c r="AE71" s="132"/>
      <c r="AF71" s="132"/>
    </row>
    <row r="72" spans="19:32" x14ac:dyDescent="0.25">
      <c r="S72" s="132" t="s">
        <v>48</v>
      </c>
      <c r="T72" s="132"/>
      <c r="U72" s="132">
        <v>0</v>
      </c>
      <c r="V72" s="132">
        <v>0</v>
      </c>
      <c r="W72" s="132">
        <v>0</v>
      </c>
      <c r="X72" s="134">
        <v>0</v>
      </c>
      <c r="Y72" s="134">
        <v>0</v>
      </c>
      <c r="Z72" s="132"/>
      <c r="AA72" s="132"/>
      <c r="AB72" s="132"/>
      <c r="AC72" s="132"/>
      <c r="AD72" s="132"/>
      <c r="AE72" s="132"/>
      <c r="AF72" s="132"/>
    </row>
    <row r="73" spans="19:32" x14ac:dyDescent="0.25">
      <c r="S73" s="132" t="s">
        <v>49</v>
      </c>
      <c r="T73" s="132"/>
      <c r="U73" s="132">
        <v>0</v>
      </c>
      <c r="V73" s="132">
        <v>0</v>
      </c>
      <c r="W73" s="132">
        <v>0</v>
      </c>
      <c r="X73" s="134">
        <v>0</v>
      </c>
      <c r="Y73" s="134">
        <v>3</v>
      </c>
      <c r="Z73" s="132"/>
      <c r="AA73" s="132"/>
      <c r="AB73" s="132"/>
      <c r="AC73" s="132"/>
      <c r="AD73" s="132"/>
      <c r="AE73" s="132"/>
      <c r="AF73" s="132"/>
    </row>
    <row r="74" spans="19:32" x14ac:dyDescent="0.25">
      <c r="S74" s="132" t="s">
        <v>50</v>
      </c>
      <c r="T74" s="132"/>
      <c r="U74" s="132">
        <v>0</v>
      </c>
      <c r="V74" s="132">
        <v>0</v>
      </c>
      <c r="W74" s="132">
        <v>0</v>
      </c>
      <c r="X74" s="134">
        <v>0</v>
      </c>
      <c r="Y74" s="134">
        <v>4</v>
      </c>
      <c r="Z74" s="132"/>
      <c r="AA74" s="132"/>
      <c r="AB74" s="132"/>
      <c r="AC74" s="132"/>
      <c r="AD74" s="132"/>
      <c r="AE74" s="132"/>
      <c r="AF74" s="132"/>
    </row>
    <row r="75" spans="19:32" x14ac:dyDescent="0.25">
      <c r="S75" s="132" t="s">
        <v>51</v>
      </c>
      <c r="T75" s="132"/>
      <c r="U75" s="132">
        <v>0</v>
      </c>
      <c r="V75" s="132">
        <v>0</v>
      </c>
      <c r="W75" s="132">
        <v>0</v>
      </c>
      <c r="X75" s="134">
        <v>0</v>
      </c>
      <c r="Y75" s="134">
        <v>0</v>
      </c>
      <c r="Z75" s="132"/>
      <c r="AA75" s="132"/>
      <c r="AB75" s="132"/>
      <c r="AC75" s="132"/>
      <c r="AD75" s="132"/>
      <c r="AE75" s="132"/>
      <c r="AF75" s="132"/>
    </row>
    <row r="76" spans="19:32" x14ac:dyDescent="0.25">
      <c r="S76" s="132" t="s">
        <v>52</v>
      </c>
      <c r="T76" s="132"/>
      <c r="U76" s="132">
        <v>0</v>
      </c>
      <c r="V76" s="132">
        <v>0</v>
      </c>
      <c r="W76" s="132">
        <v>0</v>
      </c>
      <c r="X76" s="134">
        <v>0</v>
      </c>
      <c r="Y76" s="134">
        <v>0</v>
      </c>
      <c r="Z76" s="132"/>
      <c r="AA76" s="132"/>
      <c r="AB76" s="132"/>
      <c r="AC76" s="132"/>
      <c r="AD76" s="132"/>
      <c r="AE76" s="132"/>
      <c r="AF76" s="132"/>
    </row>
    <row r="77" spans="19:32" x14ac:dyDescent="0.25">
      <c r="S77" s="132" t="s">
        <v>53</v>
      </c>
      <c r="T77" s="132"/>
      <c r="U77" s="132">
        <v>0</v>
      </c>
      <c r="V77" s="132">
        <v>0</v>
      </c>
      <c r="W77" s="132">
        <v>0</v>
      </c>
      <c r="X77" s="134">
        <v>0</v>
      </c>
      <c r="Y77" s="134">
        <v>0</v>
      </c>
      <c r="Z77" s="132"/>
      <c r="AA77" s="132"/>
      <c r="AB77" s="132"/>
      <c r="AC77" s="132"/>
      <c r="AD77" s="132"/>
      <c r="AE77" s="132"/>
      <c r="AF77" s="132"/>
    </row>
    <row r="78" spans="19:32" x14ac:dyDescent="0.25">
      <c r="S78" s="132" t="s">
        <v>54</v>
      </c>
      <c r="T78" s="132"/>
      <c r="U78" s="132">
        <v>0</v>
      </c>
      <c r="V78" s="132">
        <v>0</v>
      </c>
      <c r="W78" s="132">
        <v>0</v>
      </c>
      <c r="X78" s="134">
        <v>0</v>
      </c>
      <c r="Y78" s="134">
        <v>0</v>
      </c>
      <c r="Z78" s="132"/>
      <c r="AA78" s="132"/>
      <c r="AB78" s="132"/>
      <c r="AC78" s="132"/>
      <c r="AD78" s="132"/>
      <c r="AE78" s="132"/>
      <c r="AF78" s="132"/>
    </row>
    <row r="79" spans="19:32" x14ac:dyDescent="0.25">
      <c r="S79" s="132" t="s">
        <v>55</v>
      </c>
      <c r="T79" s="132"/>
      <c r="U79" s="132">
        <v>0</v>
      </c>
      <c r="V79" s="132">
        <v>0</v>
      </c>
      <c r="W79" s="132">
        <v>0</v>
      </c>
      <c r="X79" s="134">
        <v>0</v>
      </c>
      <c r="Y79" s="134">
        <v>0</v>
      </c>
      <c r="Z79" s="132"/>
      <c r="AA79" s="132"/>
      <c r="AB79" s="132"/>
      <c r="AC79" s="132"/>
      <c r="AD79" s="132"/>
      <c r="AE79" s="132"/>
      <c r="AF79" s="132"/>
    </row>
    <row r="80" spans="19:32" x14ac:dyDescent="0.25">
      <c r="S80" s="132" t="s">
        <v>56</v>
      </c>
      <c r="T80" s="132"/>
      <c r="U80" s="132">
        <v>0</v>
      </c>
      <c r="V80" s="132">
        <v>0</v>
      </c>
      <c r="W80" s="132">
        <v>0</v>
      </c>
      <c r="X80" s="134">
        <v>2</v>
      </c>
      <c r="Y80" s="134">
        <v>8</v>
      </c>
      <c r="Z80" s="132"/>
      <c r="AA80" s="132"/>
      <c r="AB80" s="132"/>
      <c r="AC80" s="132"/>
      <c r="AD80" s="132"/>
      <c r="AE80" s="132"/>
      <c r="AF80" s="132"/>
    </row>
    <row r="81" spans="1:32" x14ac:dyDescent="0.25">
      <c r="S81" s="132" t="s">
        <v>58</v>
      </c>
      <c r="T81" s="132"/>
      <c r="U81" s="132"/>
      <c r="V81" s="132"/>
      <c r="W81" s="132"/>
      <c r="X81" s="134"/>
      <c r="Y81" s="134"/>
      <c r="Z81" s="132"/>
      <c r="AA81" s="132"/>
      <c r="AB81" s="132"/>
      <c r="AC81" s="132"/>
      <c r="AD81" s="132"/>
      <c r="AE81" s="132"/>
      <c r="AF81" s="132"/>
    </row>
    <row r="82" spans="1:32" ht="15.75" customHeight="1" x14ac:dyDescent="0.25">
      <c r="A82" s="95"/>
      <c r="B82" s="95"/>
      <c r="C82" s="129" t="str">
        <f>'Table 10.31'!S1</f>
        <v>Maralinga Tjarutja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32" t="s">
        <v>38</v>
      </c>
      <c r="T82" s="132"/>
      <c r="U82" s="132"/>
      <c r="V82" s="132"/>
      <c r="W82" s="132"/>
      <c r="X82" s="134"/>
      <c r="Y82" s="134"/>
      <c r="Z82" s="132"/>
      <c r="AA82" s="132"/>
      <c r="AB82" s="132"/>
      <c r="AC82" s="132"/>
      <c r="AD82" s="132"/>
      <c r="AE82" s="132"/>
      <c r="AF82" s="132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32" t="s">
        <v>59</v>
      </c>
      <c r="T83" s="132"/>
      <c r="U83" s="132">
        <v>0</v>
      </c>
      <c r="V83" s="132">
        <v>0</v>
      </c>
      <c r="W83" s="132">
        <v>0</v>
      </c>
      <c r="X83" s="134">
        <v>0</v>
      </c>
      <c r="Y83" s="134">
        <v>0</v>
      </c>
      <c r="Z83" s="132"/>
      <c r="AA83" s="132"/>
      <c r="AB83" s="132"/>
      <c r="AC83" s="132"/>
      <c r="AD83" s="132"/>
      <c r="AE83" s="132"/>
      <c r="AF83" s="132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32" t="s">
        <v>60</v>
      </c>
      <c r="T84" s="132"/>
      <c r="U84" s="132">
        <v>0</v>
      </c>
      <c r="V84" s="132">
        <v>0</v>
      </c>
      <c r="W84" s="132">
        <v>0</v>
      </c>
      <c r="X84" s="134">
        <v>0</v>
      </c>
      <c r="Y84" s="134">
        <v>0</v>
      </c>
      <c r="Z84" s="132"/>
      <c r="AA84" s="132"/>
      <c r="AB84" s="132"/>
      <c r="AC84" s="132"/>
      <c r="AD84" s="132"/>
      <c r="AE84" s="132"/>
      <c r="AF84" s="132"/>
    </row>
    <row r="85" spans="1:32" ht="15" customHeight="1" x14ac:dyDescent="0.25">
      <c r="A85" s="98" t="s">
        <v>5</v>
      </c>
      <c r="B85" s="98"/>
      <c r="C85" s="110" t="str">
        <f>'Table 10.31'!AA4</f>
        <v>18</v>
      </c>
      <c r="D85" s="99">
        <f>'Table 10.31'!AC4</f>
        <v>0</v>
      </c>
      <c r="E85" s="100">
        <f>'Table 10.31'!AC4</f>
        <v>0</v>
      </c>
      <c r="F85" s="99">
        <f>'Table 10.31'!AE4</f>
        <v>0</v>
      </c>
      <c r="G85" s="100">
        <f>'Table 10.31'!AE4</f>
        <v>0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32" t="s">
        <v>61</v>
      </c>
      <c r="T85" s="132"/>
      <c r="U85" s="132">
        <v>0</v>
      </c>
      <c r="V85" s="132">
        <v>0</v>
      </c>
      <c r="W85" s="132">
        <v>0</v>
      </c>
      <c r="X85" s="134">
        <v>0</v>
      </c>
      <c r="Y85" s="134">
        <v>0</v>
      </c>
      <c r="Z85" s="132"/>
      <c r="AA85" s="132"/>
      <c r="AB85" s="132"/>
      <c r="AC85" s="132"/>
      <c r="AD85" s="132"/>
      <c r="AE85" s="132"/>
      <c r="AF85" s="132"/>
    </row>
    <row r="86" spans="1:32" ht="15" customHeight="1" x14ac:dyDescent="0.25">
      <c r="A86" s="101" t="s">
        <v>6</v>
      </c>
      <c r="B86" s="98"/>
      <c r="C86" s="110" t="str">
        <f>'Table 10.31'!AA5</f>
        <v>8</v>
      </c>
      <c r="D86" s="99">
        <f>'Table 10.31'!AC5</f>
        <v>0</v>
      </c>
      <c r="E86" s="100">
        <f>'Table 10.31'!AC5</f>
        <v>0</v>
      </c>
      <c r="F86" s="99">
        <f>'Table 10.31'!AE5</f>
        <v>0</v>
      </c>
      <c r="G86" s="100">
        <f>'Table 10.31'!AE5</f>
        <v>0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32" t="s">
        <v>62</v>
      </c>
      <c r="T86" s="132"/>
      <c r="U86" s="132">
        <v>0</v>
      </c>
      <c r="V86" s="132">
        <v>0</v>
      </c>
      <c r="W86" s="132">
        <v>0</v>
      </c>
      <c r="X86" s="134">
        <v>0</v>
      </c>
      <c r="Y86" s="134">
        <v>0</v>
      </c>
      <c r="Z86" s="132"/>
      <c r="AA86" s="132"/>
      <c r="AB86" s="132"/>
      <c r="AC86" s="132"/>
      <c r="AD86" s="132"/>
      <c r="AE86" s="132"/>
      <c r="AF86" s="132"/>
    </row>
    <row r="87" spans="1:32" ht="15" customHeight="1" x14ac:dyDescent="0.25">
      <c r="A87" s="101" t="s">
        <v>7</v>
      </c>
      <c r="B87" s="98"/>
      <c r="C87" s="110" t="str">
        <f>'Table 10.31'!AA6</f>
        <v>8</v>
      </c>
      <c r="D87" s="99">
        <f>'Table 10.31'!AC6</f>
        <v>0</v>
      </c>
      <c r="E87" s="100">
        <f>'Table 10.31'!AC6</f>
        <v>0</v>
      </c>
      <c r="F87" s="99">
        <f>'Table 10.31'!AE6</f>
        <v>0</v>
      </c>
      <c r="G87" s="100">
        <f>'Table 10.31'!AE6</f>
        <v>0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32" t="s">
        <v>63</v>
      </c>
      <c r="T87" s="132"/>
      <c r="U87" s="132">
        <v>0</v>
      </c>
      <c r="V87" s="132">
        <v>0</v>
      </c>
      <c r="W87" s="132">
        <v>0</v>
      </c>
      <c r="X87" s="134">
        <v>0</v>
      </c>
      <c r="Y87" s="134">
        <v>0</v>
      </c>
      <c r="Z87" s="132"/>
      <c r="AA87" s="132"/>
      <c r="AB87" s="132"/>
      <c r="AC87" s="132"/>
      <c r="AD87" s="132"/>
      <c r="AE87" s="132"/>
      <c r="AF87" s="132"/>
    </row>
    <row r="88" spans="1:32" ht="15" customHeight="1" x14ac:dyDescent="0.25">
      <c r="A88" s="98" t="s">
        <v>8</v>
      </c>
      <c r="B88" s="98"/>
      <c r="C88" s="110" t="str">
        <f>'Table 10.31'!AA7</f>
        <v>10</v>
      </c>
      <c r="D88" s="99">
        <f>'Table 10.31'!AC7</f>
        <v>0</v>
      </c>
      <c r="E88" s="100">
        <f>'Table 10.31'!AC7</f>
        <v>0</v>
      </c>
      <c r="F88" s="99">
        <f>'Table 10.31'!AE7</f>
        <v>0</v>
      </c>
      <c r="G88" s="100">
        <f>'Table 10.31'!AE7</f>
        <v>0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32" t="s">
        <v>64</v>
      </c>
      <c r="T88" s="132"/>
      <c r="U88" s="132">
        <v>0</v>
      </c>
      <c r="V88" s="132">
        <v>0</v>
      </c>
      <c r="W88" s="132">
        <v>0</v>
      </c>
      <c r="X88" s="134">
        <v>0</v>
      </c>
      <c r="Y88" s="134">
        <v>0</v>
      </c>
      <c r="Z88" s="132"/>
      <c r="AA88" s="132"/>
      <c r="AB88" s="132"/>
      <c r="AC88" s="132"/>
      <c r="AD88" s="132"/>
      <c r="AE88" s="132"/>
      <c r="AF88" s="132"/>
    </row>
    <row r="89" spans="1:32" ht="15" customHeight="1" x14ac:dyDescent="0.25">
      <c r="A89" s="98" t="s">
        <v>12</v>
      </c>
      <c r="B89" s="102"/>
      <c r="C89" s="110" t="str">
        <f>'Table 10.31'!AA37</f>
        <v>9</v>
      </c>
      <c r="D89" s="99">
        <f>'Table 10.31'!AC37</f>
        <v>0</v>
      </c>
      <c r="E89" s="100">
        <f>'Table 10.31'!AC37</f>
        <v>0</v>
      </c>
      <c r="F89" s="99">
        <f>'Table 10.31'!AE37</f>
        <v>0</v>
      </c>
      <c r="G89" s="100">
        <f>'Table 10.31'!AE37</f>
        <v>0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32" t="s">
        <v>65</v>
      </c>
      <c r="T89" s="132"/>
      <c r="U89" s="132">
        <v>0</v>
      </c>
      <c r="V89" s="132">
        <v>0</v>
      </c>
      <c r="W89" s="132">
        <v>0</v>
      </c>
      <c r="X89" s="134">
        <v>0</v>
      </c>
      <c r="Y89" s="134">
        <v>0</v>
      </c>
      <c r="Z89" s="132"/>
      <c r="AA89" s="132"/>
      <c r="AB89" s="132"/>
      <c r="AC89" s="132"/>
      <c r="AD89" s="132"/>
      <c r="AE89" s="132"/>
      <c r="AF89" s="132"/>
    </row>
    <row r="90" spans="1:32" ht="15" customHeight="1" x14ac:dyDescent="0.25">
      <c r="A90" s="103" t="s">
        <v>13</v>
      </c>
      <c r="B90" s="102"/>
      <c r="C90" s="110" t="str">
        <f>'Table 10.31'!AA38</f>
        <v>10</v>
      </c>
      <c r="D90" s="99">
        <f>'Table 10.31'!AC38</f>
        <v>0</v>
      </c>
      <c r="E90" s="100">
        <f>'Table 10.31'!AC38</f>
        <v>0</v>
      </c>
      <c r="F90" s="99">
        <f>'Table 10.31'!AE38</f>
        <v>0</v>
      </c>
      <c r="G90" s="100">
        <f>'Table 10.31'!AE38</f>
        <v>0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32" t="s">
        <v>66</v>
      </c>
      <c r="T90" s="132"/>
      <c r="U90" s="132">
        <v>0</v>
      </c>
      <c r="V90" s="132">
        <v>0</v>
      </c>
      <c r="W90" s="132">
        <v>0</v>
      </c>
      <c r="X90" s="134">
        <v>0</v>
      </c>
      <c r="Y90" s="134">
        <v>0</v>
      </c>
      <c r="Z90" s="132"/>
      <c r="AA90" s="132"/>
      <c r="AB90" s="132"/>
      <c r="AC90" s="132"/>
      <c r="AD90" s="132"/>
      <c r="AE90" s="132"/>
      <c r="AF90" s="132"/>
    </row>
    <row r="91" spans="1:32" ht="15" customHeight="1" x14ac:dyDescent="0.25">
      <c r="A91" s="101" t="s">
        <v>93</v>
      </c>
      <c r="B91" s="102"/>
      <c r="C91" s="110" t="str">
        <f>'Table 10.31'!AA114</f>
        <v>5</v>
      </c>
      <c r="D91" s="99">
        <f>'Table 10.31'!AC114</f>
        <v>0</v>
      </c>
      <c r="E91" s="100">
        <f>'Table 10.31'!AC114</f>
        <v>0</v>
      </c>
      <c r="F91" s="99">
        <f>'Table 10.31'!AE114</f>
        <v>0</v>
      </c>
      <c r="G91" s="100">
        <f>'Table 10.31'!AE114</f>
        <v>0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32" t="s">
        <v>56</v>
      </c>
      <c r="T91" s="132"/>
      <c r="U91" s="132">
        <v>0</v>
      </c>
      <c r="V91" s="132">
        <v>0</v>
      </c>
      <c r="W91" s="132">
        <v>0</v>
      </c>
      <c r="X91" s="134">
        <v>0</v>
      </c>
      <c r="Y91" s="134">
        <v>4</v>
      </c>
      <c r="Z91" s="132"/>
      <c r="AA91" s="132"/>
      <c r="AB91" s="132"/>
      <c r="AC91" s="132"/>
      <c r="AD91" s="132"/>
      <c r="AE91" s="132"/>
      <c r="AF91" s="132"/>
    </row>
    <row r="92" spans="1:32" ht="15" customHeight="1" x14ac:dyDescent="0.25">
      <c r="A92" s="101" t="s">
        <v>94</v>
      </c>
      <c r="B92" s="102"/>
      <c r="C92" s="110" t="str">
        <f>'Table 10.31'!AA115</f>
        <v>5</v>
      </c>
      <c r="D92" s="99">
        <f>'Table 10.31'!AC115</f>
        <v>0</v>
      </c>
      <c r="E92" s="100">
        <f>'Table 10.31'!AC115</f>
        <v>0</v>
      </c>
      <c r="F92" s="99">
        <f>'Table 10.31'!AE115</f>
        <v>0</v>
      </c>
      <c r="G92" s="100">
        <f>'Table 10.31'!AE115</f>
        <v>0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32" t="s">
        <v>57</v>
      </c>
      <c r="T92" s="132"/>
      <c r="U92" s="132"/>
      <c r="V92" s="132"/>
      <c r="W92" s="132"/>
      <c r="X92" s="134"/>
      <c r="Y92" s="134"/>
      <c r="Z92" s="132"/>
      <c r="AA92" s="132"/>
      <c r="AB92" s="132"/>
      <c r="AC92" s="132"/>
      <c r="AD92" s="132"/>
      <c r="AE92" s="132"/>
      <c r="AF92" s="132"/>
    </row>
    <row r="93" spans="1:32" ht="15" customHeight="1" x14ac:dyDescent="0.25">
      <c r="A93" s="98" t="s">
        <v>187</v>
      </c>
      <c r="B93" s="98"/>
      <c r="C93" s="110" t="str">
        <f>'Table 10.31'!AA8</f>
        <v>$38,116</v>
      </c>
      <c r="D93" s="99">
        <f>'Table 10.31'!AC8</f>
        <v>0</v>
      </c>
      <c r="E93" s="100">
        <f>'Table 10.31'!AC8</f>
        <v>0</v>
      </c>
      <c r="F93" s="99">
        <f>'Table 10.31'!AE8</f>
        <v>0</v>
      </c>
      <c r="G93" s="100">
        <f>'Table 10.31'!AE8</f>
        <v>0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32" t="s">
        <v>59</v>
      </c>
      <c r="T93" s="132"/>
      <c r="U93" s="132">
        <v>0</v>
      </c>
      <c r="V93" s="132">
        <v>0</v>
      </c>
      <c r="W93" s="132">
        <v>0</v>
      </c>
      <c r="X93" s="134">
        <v>0</v>
      </c>
      <c r="Y93" s="134">
        <v>0</v>
      </c>
      <c r="Z93" s="132"/>
      <c r="AA93" s="132"/>
      <c r="AB93" s="132"/>
      <c r="AC93" s="132"/>
      <c r="AD93" s="132"/>
      <c r="AE93" s="132"/>
      <c r="AF93" s="132"/>
    </row>
    <row r="94" spans="1:32" ht="15" customHeight="1" x14ac:dyDescent="0.25">
      <c r="A94" s="98" t="s">
        <v>9</v>
      </c>
      <c r="B94" s="98"/>
      <c r="C94" s="110" t="str">
        <f>'Table 10.31'!AA9</f>
        <v>$.5 mil</v>
      </c>
      <c r="D94" s="99">
        <f>'Table 10.31'!AC9</f>
        <v>0</v>
      </c>
      <c r="E94" s="100">
        <f>'Table 10.31'!AC9</f>
        <v>0</v>
      </c>
      <c r="F94" s="99">
        <f>'Table 10.31'!AE9</f>
        <v>0</v>
      </c>
      <c r="G94" s="100">
        <f>'Table 10.31'!AE9</f>
        <v>0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32" t="s">
        <v>60</v>
      </c>
      <c r="T94" s="132"/>
      <c r="U94" s="132">
        <v>0</v>
      </c>
      <c r="V94" s="132">
        <v>0</v>
      </c>
      <c r="W94" s="132">
        <v>0</v>
      </c>
      <c r="X94" s="134">
        <v>0</v>
      </c>
      <c r="Y94" s="134">
        <v>0</v>
      </c>
      <c r="Z94" s="132"/>
      <c r="AA94" s="132"/>
      <c r="AB94" s="132"/>
      <c r="AC94" s="132"/>
      <c r="AD94" s="132"/>
      <c r="AE94" s="132"/>
      <c r="AF94" s="132"/>
    </row>
    <row r="95" spans="1:32" ht="15" customHeight="1" x14ac:dyDescent="0.25">
      <c r="S95" s="132" t="s">
        <v>61</v>
      </c>
      <c r="T95" s="132"/>
      <c r="U95" s="132">
        <v>0</v>
      </c>
      <c r="V95" s="132">
        <v>0</v>
      </c>
      <c r="W95" s="132">
        <v>0</v>
      </c>
      <c r="X95" s="134">
        <v>0</v>
      </c>
      <c r="Y95" s="134">
        <v>0</v>
      </c>
      <c r="Z95" s="132"/>
      <c r="AA95" s="132"/>
      <c r="AB95" s="132"/>
      <c r="AC95" s="132"/>
      <c r="AD95" s="132"/>
      <c r="AE95" s="132"/>
      <c r="AF95" s="132"/>
    </row>
    <row r="96" spans="1:32" ht="15" customHeight="1" x14ac:dyDescent="0.25">
      <c r="A96" s="29" t="s">
        <v>188</v>
      </c>
      <c r="S96" s="132" t="s">
        <v>62</v>
      </c>
      <c r="T96" s="132"/>
      <c r="U96" s="132">
        <v>0</v>
      </c>
      <c r="V96" s="132">
        <v>0</v>
      </c>
      <c r="W96" s="132">
        <v>0</v>
      </c>
      <c r="X96" s="134">
        <v>0</v>
      </c>
      <c r="Y96" s="134">
        <v>0</v>
      </c>
      <c r="Z96" s="132"/>
      <c r="AA96" s="132"/>
      <c r="AB96" s="132"/>
      <c r="AC96" s="132"/>
      <c r="AD96" s="132"/>
      <c r="AE96" s="132"/>
      <c r="AF96" s="132"/>
    </row>
    <row r="97" spans="1:32" ht="15" customHeight="1" x14ac:dyDescent="0.25">
      <c r="A97" s="109" t="s">
        <v>106</v>
      </c>
      <c r="S97" s="132" t="s">
        <v>63</v>
      </c>
      <c r="T97" s="132"/>
      <c r="U97" s="132">
        <v>0</v>
      </c>
      <c r="V97" s="132">
        <v>0</v>
      </c>
      <c r="W97" s="132">
        <v>0</v>
      </c>
      <c r="X97" s="134">
        <v>0</v>
      </c>
      <c r="Y97" s="134">
        <v>0</v>
      </c>
      <c r="Z97" s="132"/>
      <c r="AA97" s="132"/>
      <c r="AB97" s="132"/>
      <c r="AC97" s="132"/>
      <c r="AD97" s="132"/>
      <c r="AE97" s="132"/>
      <c r="AF97" s="132"/>
    </row>
    <row r="98" spans="1:32" ht="15" customHeight="1" x14ac:dyDescent="0.25">
      <c r="S98" s="132" t="s">
        <v>64</v>
      </c>
      <c r="T98" s="132"/>
      <c r="U98" s="132">
        <v>0</v>
      </c>
      <c r="V98" s="132">
        <v>0</v>
      </c>
      <c r="W98" s="132">
        <v>0</v>
      </c>
      <c r="X98" s="134">
        <v>0</v>
      </c>
      <c r="Y98" s="134">
        <v>0</v>
      </c>
      <c r="Z98" s="132"/>
      <c r="AA98" s="132"/>
      <c r="AB98" s="132"/>
      <c r="AC98" s="132"/>
      <c r="AD98" s="132"/>
      <c r="AE98" s="132"/>
      <c r="AF98" s="132"/>
    </row>
    <row r="99" spans="1:32" ht="15" customHeight="1" x14ac:dyDescent="0.25">
      <c r="S99" s="132" t="s">
        <v>65</v>
      </c>
      <c r="T99" s="132"/>
      <c r="U99" s="132">
        <v>0</v>
      </c>
      <c r="V99" s="132">
        <v>0</v>
      </c>
      <c r="W99" s="132">
        <v>0</v>
      </c>
      <c r="X99" s="134">
        <v>0</v>
      </c>
      <c r="Y99" s="134">
        <v>0</v>
      </c>
      <c r="Z99" s="132"/>
      <c r="AA99" s="132"/>
      <c r="AB99" s="132"/>
      <c r="AC99" s="132"/>
      <c r="AD99" s="132"/>
      <c r="AE99" s="132"/>
      <c r="AF99" s="132"/>
    </row>
    <row r="100" spans="1:32" x14ac:dyDescent="0.25">
      <c r="A100" s="30"/>
      <c r="S100" s="132" t="s">
        <v>66</v>
      </c>
      <c r="T100" s="132"/>
      <c r="U100" s="132">
        <v>0</v>
      </c>
      <c r="V100" s="132">
        <v>0</v>
      </c>
      <c r="W100" s="132">
        <v>0</v>
      </c>
      <c r="X100" s="134">
        <v>0</v>
      </c>
      <c r="Y100" s="134">
        <v>0</v>
      </c>
      <c r="Z100" s="132"/>
      <c r="AA100" s="132"/>
      <c r="AB100" s="132"/>
      <c r="AC100" s="132"/>
      <c r="AD100" s="132"/>
      <c r="AE100" s="132"/>
      <c r="AF100" s="132"/>
    </row>
    <row r="101" spans="1:32" x14ac:dyDescent="0.25">
      <c r="S101" s="132" t="s">
        <v>56</v>
      </c>
      <c r="T101" s="132"/>
      <c r="U101" s="132">
        <v>0</v>
      </c>
      <c r="V101" s="132">
        <v>0</v>
      </c>
      <c r="W101" s="132">
        <v>0</v>
      </c>
      <c r="X101" s="134">
        <v>0</v>
      </c>
      <c r="Y101" s="134">
        <v>6</v>
      </c>
      <c r="Z101" s="132"/>
      <c r="AA101" s="132"/>
      <c r="AB101" s="132"/>
      <c r="AC101" s="132"/>
      <c r="AD101" s="132"/>
      <c r="AE101" s="132"/>
      <c r="AF101" s="132"/>
    </row>
    <row r="102" spans="1:32" x14ac:dyDescent="0.25">
      <c r="A102" s="31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</row>
    <row r="103" spans="1:32" x14ac:dyDescent="0.25">
      <c r="A103" s="32"/>
      <c r="S103" s="132" t="s">
        <v>16</v>
      </c>
      <c r="T103" s="132"/>
      <c r="U103" s="132" t="s">
        <v>68</v>
      </c>
      <c r="V103" s="132" t="s">
        <v>69</v>
      </c>
      <c r="W103" s="132" t="s">
        <v>70</v>
      </c>
      <c r="X103" s="132" t="s">
        <v>67</v>
      </c>
      <c r="Y103" s="132" t="s">
        <v>105</v>
      </c>
      <c r="Z103" s="132"/>
      <c r="AA103" s="132" t="s">
        <v>27</v>
      </c>
      <c r="AB103" s="132"/>
      <c r="AC103" s="132" t="s">
        <v>35</v>
      </c>
      <c r="AD103" s="132"/>
      <c r="AE103" s="132" t="s">
        <v>27</v>
      </c>
      <c r="AF103" s="132"/>
    </row>
    <row r="104" spans="1:32" x14ac:dyDescent="0.25">
      <c r="S104" s="132" t="s">
        <v>17</v>
      </c>
      <c r="T104" s="132"/>
      <c r="U104" s="132">
        <v>0</v>
      </c>
      <c r="V104" s="132">
        <v>0</v>
      </c>
      <c r="W104" s="132">
        <v>0</v>
      </c>
      <c r="X104" s="132">
        <v>3</v>
      </c>
      <c r="Y104" s="132">
        <v>0</v>
      </c>
      <c r="Z104" s="132"/>
      <c r="AA104" s="132" t="str">
        <f>TEXT(Y104,"###,###")</f>
        <v/>
      </c>
      <c r="AB104" s="132"/>
      <c r="AC104" s="132">
        <f>Y104/($Y$4)*100</f>
        <v>0</v>
      </c>
      <c r="AD104" s="132"/>
      <c r="AE104" s="132"/>
      <c r="AF104" s="132"/>
    </row>
    <row r="105" spans="1:32" x14ac:dyDescent="0.25">
      <c r="S105" s="132" t="s">
        <v>20</v>
      </c>
      <c r="T105" s="132"/>
      <c r="U105" s="132">
        <v>0</v>
      </c>
      <c r="V105" s="132">
        <v>0</v>
      </c>
      <c r="W105" s="132">
        <v>0</v>
      </c>
      <c r="X105" s="132">
        <v>0</v>
      </c>
      <c r="Y105" s="132">
        <v>10</v>
      </c>
      <c r="Z105" s="132"/>
      <c r="AA105" s="132" t="str">
        <f>TEXT(Y105,"###,###")</f>
        <v>10</v>
      </c>
      <c r="AB105" s="132"/>
      <c r="AC105" s="132">
        <f>Y105/($Y$4)*100</f>
        <v>55.555555555555557</v>
      </c>
      <c r="AD105" s="132"/>
      <c r="AE105" s="132"/>
      <c r="AF105" s="132"/>
    </row>
    <row r="106" spans="1:32" x14ac:dyDescent="0.25">
      <c r="S106" s="132" t="s">
        <v>56</v>
      </c>
      <c r="T106" s="132"/>
      <c r="U106" s="132">
        <v>0</v>
      </c>
      <c r="V106" s="132">
        <v>0</v>
      </c>
      <c r="W106" s="132">
        <v>0</v>
      </c>
      <c r="X106" s="132">
        <v>3</v>
      </c>
      <c r="Y106" s="132">
        <v>10</v>
      </c>
      <c r="Z106" s="132"/>
      <c r="AA106" s="132"/>
      <c r="AB106" s="132"/>
      <c r="AC106" s="132"/>
      <c r="AD106" s="132"/>
      <c r="AE106" s="132"/>
      <c r="AF106" s="132"/>
    </row>
    <row r="107" spans="1:32" x14ac:dyDescent="0.25">
      <c r="S107" s="132" t="s">
        <v>21</v>
      </c>
      <c r="T107" s="132"/>
      <c r="U107" s="132"/>
      <c r="V107" s="132"/>
      <c r="W107" s="132"/>
      <c r="X107" s="132"/>
      <c r="Y107" s="132"/>
      <c r="Z107" s="132"/>
      <c r="AA107" s="132"/>
      <c r="AB107" s="132"/>
      <c r="AC107" s="132"/>
      <c r="AD107" s="132"/>
      <c r="AE107" s="132"/>
      <c r="AF107" s="132"/>
    </row>
    <row r="108" spans="1:32" x14ac:dyDescent="0.25">
      <c r="S108" s="132" t="s">
        <v>22</v>
      </c>
      <c r="T108" s="132"/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/>
      <c r="AA108" s="132" t="str">
        <f>TEXT(Y108,"###,###")</f>
        <v/>
      </c>
      <c r="AB108" s="132"/>
      <c r="AC108" s="132">
        <f>Y108/($Y$4)*100</f>
        <v>0</v>
      </c>
      <c r="AD108" s="132"/>
      <c r="AE108" s="132"/>
      <c r="AF108" s="132"/>
    </row>
    <row r="109" spans="1:32" x14ac:dyDescent="0.25">
      <c r="S109" s="132" t="s">
        <v>23</v>
      </c>
      <c r="T109" s="132"/>
      <c r="U109" s="132">
        <v>0</v>
      </c>
      <c r="V109" s="132">
        <v>0</v>
      </c>
      <c r="W109" s="132">
        <v>0</v>
      </c>
      <c r="X109" s="132">
        <v>0</v>
      </c>
      <c r="Y109" s="132">
        <v>4</v>
      </c>
      <c r="Z109" s="132"/>
      <c r="AA109" s="132" t="str">
        <f>TEXT(Y109,"###,###")</f>
        <v>4</v>
      </c>
      <c r="AB109" s="132"/>
      <c r="AC109" s="132">
        <f t="shared" ref="AC109:AC111" si="3">Y109/($Y$4)*100</f>
        <v>22.222222222222221</v>
      </c>
      <c r="AD109" s="132"/>
      <c r="AE109" s="132"/>
      <c r="AF109" s="132"/>
    </row>
    <row r="110" spans="1:32" x14ac:dyDescent="0.25">
      <c r="S110" s="132" t="s">
        <v>24</v>
      </c>
      <c r="T110" s="132"/>
      <c r="U110" s="132">
        <v>0</v>
      </c>
      <c r="V110" s="132">
        <v>0</v>
      </c>
      <c r="W110" s="132">
        <v>0</v>
      </c>
      <c r="X110" s="132">
        <v>2</v>
      </c>
      <c r="Y110" s="132">
        <v>6</v>
      </c>
      <c r="Z110" s="132"/>
      <c r="AA110" s="132" t="str">
        <f>TEXT(Y110,"###,###")</f>
        <v>6</v>
      </c>
      <c r="AB110" s="132"/>
      <c r="AC110" s="132">
        <f t="shared" si="3"/>
        <v>33.333333333333329</v>
      </c>
      <c r="AD110" s="132"/>
      <c r="AE110" s="132"/>
      <c r="AF110" s="132"/>
    </row>
    <row r="111" spans="1:32" x14ac:dyDescent="0.25">
      <c r="S111" s="132" t="s">
        <v>25</v>
      </c>
      <c r="T111" s="132"/>
      <c r="U111" s="132">
        <v>0</v>
      </c>
      <c r="V111" s="132">
        <v>0</v>
      </c>
      <c r="W111" s="132">
        <v>0</v>
      </c>
      <c r="X111" s="132">
        <v>4</v>
      </c>
      <c r="Y111" s="132">
        <v>7</v>
      </c>
      <c r="Z111" s="132"/>
      <c r="AA111" s="132" t="str">
        <f>TEXT(Y111,"###,###")</f>
        <v>7</v>
      </c>
      <c r="AB111" s="132"/>
      <c r="AC111" s="132">
        <f t="shared" si="3"/>
        <v>38.888888888888893</v>
      </c>
      <c r="AD111" s="132"/>
      <c r="AE111" s="132"/>
      <c r="AF111" s="132"/>
    </row>
    <row r="112" spans="1:32" x14ac:dyDescent="0.25">
      <c r="S112" s="132" t="s">
        <v>56</v>
      </c>
      <c r="T112" s="132"/>
      <c r="U112" s="132">
        <v>0</v>
      </c>
      <c r="V112" s="132">
        <v>0</v>
      </c>
      <c r="W112" s="132">
        <v>0</v>
      </c>
      <c r="X112" s="132">
        <v>11</v>
      </c>
      <c r="Y112" s="132">
        <v>18</v>
      </c>
      <c r="Z112" s="132"/>
      <c r="AA112" s="132"/>
      <c r="AB112" s="132"/>
      <c r="AC112" s="132"/>
      <c r="AD112" s="132"/>
      <c r="AE112" s="132"/>
      <c r="AF112" s="132"/>
    </row>
    <row r="113" spans="19:32" x14ac:dyDescent="0.25">
      <c r="S113" s="132"/>
      <c r="T113" s="132"/>
      <c r="U113" s="132"/>
      <c r="V113" s="132"/>
      <c r="W113" s="132"/>
      <c r="X113" s="132"/>
      <c r="Y113" s="132"/>
      <c r="Z113" s="132"/>
      <c r="AA113" s="132" t="s">
        <v>27</v>
      </c>
      <c r="AB113" s="132"/>
      <c r="AC113" s="132" t="s">
        <v>28</v>
      </c>
      <c r="AD113" s="132"/>
      <c r="AE113" s="132" t="s">
        <v>29</v>
      </c>
      <c r="AF113" s="132"/>
    </row>
    <row r="114" spans="19:32" x14ac:dyDescent="0.25">
      <c r="S114" s="132" t="s">
        <v>103</v>
      </c>
      <c r="T114" s="132">
        <v>5</v>
      </c>
      <c r="U114" s="132">
        <v>5</v>
      </c>
      <c r="V114" s="132">
        <v>5</v>
      </c>
      <c r="W114" s="132">
        <v>5</v>
      </c>
      <c r="X114" s="132">
        <v>5</v>
      </c>
      <c r="Y114" s="132">
        <v>5</v>
      </c>
      <c r="Z114" s="132"/>
      <c r="AA114" s="132" t="str">
        <f>TEXT(Y114,"###,###")</f>
        <v>5</v>
      </c>
      <c r="AB114" s="132"/>
      <c r="AC114" s="132">
        <f>Y114/X114-1</f>
        <v>0</v>
      </c>
      <c r="AD114" s="132"/>
      <c r="AE114" s="132">
        <f>Y114/T114-1</f>
        <v>0</v>
      </c>
      <c r="AF114" s="132"/>
    </row>
    <row r="115" spans="19:32" x14ac:dyDescent="0.25">
      <c r="S115" s="132" t="s">
        <v>104</v>
      </c>
      <c r="T115" s="132">
        <v>5</v>
      </c>
      <c r="U115" s="132">
        <v>5</v>
      </c>
      <c r="V115" s="132">
        <v>5</v>
      </c>
      <c r="W115" s="132">
        <v>5</v>
      </c>
      <c r="X115" s="132">
        <v>5</v>
      </c>
      <c r="Y115" s="132">
        <v>5</v>
      </c>
      <c r="Z115" s="132"/>
      <c r="AA115" s="132" t="str">
        <f>TEXT(Y115,"###,###")</f>
        <v>5</v>
      </c>
      <c r="AB115" s="132"/>
      <c r="AC115" s="132">
        <f>Y115/X115-1</f>
        <v>0</v>
      </c>
      <c r="AD115" s="132"/>
      <c r="AE115" s="132">
        <f>Y115/T115-1</f>
        <v>0</v>
      </c>
      <c r="AF115" s="132"/>
    </row>
    <row r="116" spans="19:32" x14ac:dyDescent="0.25">
      <c r="S116" s="132" t="s">
        <v>56</v>
      </c>
      <c r="T116" s="132">
        <v>10</v>
      </c>
      <c r="U116" s="132">
        <v>10</v>
      </c>
      <c r="V116" s="132">
        <v>10</v>
      </c>
      <c r="W116" s="132">
        <v>10</v>
      </c>
      <c r="X116" s="132">
        <v>10</v>
      </c>
      <c r="Y116" s="132">
        <v>10</v>
      </c>
      <c r="Z116" s="132"/>
      <c r="AA116" s="132"/>
      <c r="AB116" s="132"/>
      <c r="AC116" s="132"/>
      <c r="AD116" s="132"/>
      <c r="AE116" s="132"/>
      <c r="AF116" s="132"/>
    </row>
    <row r="117" spans="19:32" x14ac:dyDescent="0.25">
      <c r="S117" s="132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132"/>
      <c r="AD117" s="132"/>
      <c r="AE117" s="132"/>
      <c r="AF117" s="132"/>
    </row>
    <row r="118" spans="19:32" x14ac:dyDescent="0.25">
      <c r="S118" s="132" t="s">
        <v>189</v>
      </c>
      <c r="T118" s="132"/>
      <c r="U118" s="132">
        <v>43</v>
      </c>
      <c r="V118" s="132">
        <v>59</v>
      </c>
      <c r="W118" s="132">
        <v>31.5</v>
      </c>
      <c r="X118" s="132">
        <v>42</v>
      </c>
      <c r="Y118" s="132">
        <v>45.44</v>
      </c>
      <c r="Z118" s="132"/>
      <c r="AA118" s="132" t="str">
        <f>TEXT(Y118,"##.0")</f>
        <v>45.4</v>
      </c>
      <c r="AB118" s="132"/>
      <c r="AC118" s="132"/>
      <c r="AD118" s="132"/>
      <c r="AE118" s="132"/>
      <c r="AF118" s="132"/>
    </row>
    <row r="119" spans="19:32" x14ac:dyDescent="0.25">
      <c r="S119" s="132"/>
      <c r="T119" s="132"/>
      <c r="U119" s="132"/>
      <c r="V119" s="132"/>
      <c r="W119" s="132"/>
      <c r="X119" s="132"/>
      <c r="Y119" s="132"/>
      <c r="Z119" s="132"/>
      <c r="AA119" s="132"/>
      <c r="AB119" s="132"/>
      <c r="AC119" s="132"/>
      <c r="AD119" s="132"/>
      <c r="AE119" s="132"/>
      <c r="AF119" s="132"/>
    </row>
    <row r="120" spans="19:32" x14ac:dyDescent="0.25">
      <c r="S120" s="132" t="s">
        <v>190</v>
      </c>
      <c r="T120" s="132"/>
      <c r="U120" s="132">
        <v>0</v>
      </c>
      <c r="V120" s="132">
        <v>0</v>
      </c>
      <c r="W120" s="132">
        <v>0</v>
      </c>
      <c r="X120" s="132">
        <v>3</v>
      </c>
      <c r="Y120" s="132">
        <v>10</v>
      </c>
      <c r="Z120" s="132"/>
      <c r="AA120" s="132" t="str">
        <f>TEXT(Y120,"###,###")</f>
        <v>10</v>
      </c>
      <c r="AB120" s="132"/>
      <c r="AC120" s="132"/>
      <c r="AD120" s="132"/>
      <c r="AE120" s="132"/>
      <c r="AF120" s="132"/>
    </row>
    <row r="121" spans="19:32" x14ac:dyDescent="0.25">
      <c r="S121" s="132" t="s">
        <v>191</v>
      </c>
      <c r="T121" s="132"/>
      <c r="U121" s="132">
        <v>0</v>
      </c>
      <c r="V121" s="132">
        <v>0</v>
      </c>
      <c r="W121" s="132">
        <v>0</v>
      </c>
      <c r="X121" s="132">
        <v>0</v>
      </c>
      <c r="Y121" s="132">
        <v>0</v>
      </c>
      <c r="Z121" s="132"/>
      <c r="AA121" s="132" t="str">
        <f t="shared" ref="AA121:AA128" si="4">TEXT(Y121,"###,###")</f>
        <v/>
      </c>
      <c r="AB121" s="132"/>
      <c r="AC121" s="132"/>
      <c r="AD121" s="132"/>
      <c r="AE121" s="132"/>
      <c r="AF121" s="132"/>
    </row>
    <row r="122" spans="19:32" x14ac:dyDescent="0.25">
      <c r="S122" s="132" t="s">
        <v>192</v>
      </c>
      <c r="T122" s="132"/>
      <c r="U122" s="132">
        <v>0</v>
      </c>
      <c r="V122" s="132">
        <v>0</v>
      </c>
      <c r="W122" s="132">
        <v>0</v>
      </c>
      <c r="X122" s="132">
        <v>0</v>
      </c>
      <c r="Y122" s="132">
        <v>4</v>
      </c>
      <c r="Z122" s="132"/>
      <c r="AA122" s="132" t="str">
        <f t="shared" si="4"/>
        <v>4</v>
      </c>
      <c r="AB122" s="132"/>
      <c r="AC122" s="132"/>
      <c r="AD122" s="132"/>
      <c r="AE122" s="132"/>
      <c r="AF122" s="132"/>
    </row>
    <row r="123" spans="19:32" x14ac:dyDescent="0.25">
      <c r="S123" s="132"/>
      <c r="T123" s="132"/>
      <c r="U123" s="132"/>
      <c r="V123" s="132"/>
      <c r="W123" s="132"/>
      <c r="X123" s="132"/>
      <c r="Y123" s="132"/>
      <c r="Z123" s="132"/>
      <c r="AA123" s="132" t="s">
        <v>27</v>
      </c>
      <c r="AB123" s="132"/>
      <c r="AC123" s="132" t="s">
        <v>35</v>
      </c>
      <c r="AD123" s="132"/>
      <c r="AE123" s="132" t="s">
        <v>27</v>
      </c>
      <c r="AF123" s="132"/>
    </row>
    <row r="124" spans="19:32" x14ac:dyDescent="0.25">
      <c r="S124" s="132" t="s">
        <v>193</v>
      </c>
      <c r="T124" s="132"/>
      <c r="U124" s="132">
        <v>0</v>
      </c>
      <c r="V124" s="132">
        <v>0</v>
      </c>
      <c r="W124" s="132">
        <v>0</v>
      </c>
      <c r="X124" s="132">
        <v>3</v>
      </c>
      <c r="Y124" s="132">
        <v>3</v>
      </c>
      <c r="Z124" s="132"/>
      <c r="AA124" s="132" t="str">
        <f t="shared" si="4"/>
        <v>3</v>
      </c>
      <c r="AB124" s="132"/>
      <c r="AC124" s="132">
        <f>Y124/$Y$7*100</f>
        <v>30</v>
      </c>
      <c r="AD124" s="132"/>
      <c r="AE124" s="132"/>
      <c r="AF124" s="132"/>
    </row>
    <row r="125" spans="19:32" x14ac:dyDescent="0.25">
      <c r="S125" s="132" t="s">
        <v>194</v>
      </c>
      <c r="T125" s="132"/>
      <c r="U125" s="132">
        <v>0</v>
      </c>
      <c r="V125" s="132">
        <v>0</v>
      </c>
      <c r="W125" s="132">
        <v>0</v>
      </c>
      <c r="X125" s="132">
        <v>0</v>
      </c>
      <c r="Y125" s="132">
        <v>4</v>
      </c>
      <c r="Z125" s="132"/>
      <c r="AA125" s="132" t="str">
        <f t="shared" si="4"/>
        <v>4</v>
      </c>
      <c r="AB125" s="132"/>
      <c r="AC125" s="132">
        <f>Y125/$Y$7*100</f>
        <v>40</v>
      </c>
      <c r="AD125" s="132"/>
      <c r="AE125" s="132"/>
      <c r="AF125" s="132"/>
    </row>
    <row r="126" spans="19:32" x14ac:dyDescent="0.25"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32"/>
      <c r="AD126" s="132"/>
      <c r="AE126" s="132"/>
      <c r="AF126" s="132"/>
    </row>
    <row r="127" spans="19:32" x14ac:dyDescent="0.25">
      <c r="S127" s="132" t="s">
        <v>195</v>
      </c>
      <c r="T127" s="132"/>
      <c r="U127" s="132">
        <v>0</v>
      </c>
      <c r="V127" s="132">
        <v>0</v>
      </c>
      <c r="W127" s="132">
        <v>0</v>
      </c>
      <c r="X127" s="132">
        <v>0</v>
      </c>
      <c r="Y127" s="132">
        <v>4</v>
      </c>
      <c r="Z127" s="132"/>
      <c r="AA127" s="132" t="str">
        <f t="shared" si="4"/>
        <v>4</v>
      </c>
      <c r="AB127" s="132"/>
      <c r="AC127" s="132">
        <f>Y127/$Y$7*100</f>
        <v>40</v>
      </c>
      <c r="AD127" s="132"/>
      <c r="AE127" s="132"/>
      <c r="AF127" s="132"/>
    </row>
    <row r="128" spans="19:32" x14ac:dyDescent="0.25">
      <c r="S128" s="132" t="s">
        <v>196</v>
      </c>
      <c r="T128" s="132"/>
      <c r="U128" s="132">
        <v>0</v>
      </c>
      <c r="V128" s="132">
        <v>0</v>
      </c>
      <c r="W128" s="132">
        <v>0</v>
      </c>
      <c r="X128" s="132">
        <v>0</v>
      </c>
      <c r="Y128" s="132">
        <v>4</v>
      </c>
      <c r="Z128" s="132"/>
      <c r="AA128" s="132" t="str">
        <f t="shared" si="4"/>
        <v>4</v>
      </c>
      <c r="AB128" s="132"/>
      <c r="AC128" s="132">
        <f>Y128/$Y$7*100</f>
        <v>40</v>
      </c>
      <c r="AD128" s="132"/>
      <c r="AE128" s="132"/>
      <c r="AF128" s="132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406FF910-A6A6-487A-A967-42244A00492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D4B9AF81-82E7-4791-B3D5-A2F4D3B1EA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9CAE42F8-794B-471A-877B-D0BC9C5F7E7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45665C48-1251-4864-88CB-3E8CBBD7D2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Marion</v>
      </c>
      <c r="T1" s="115"/>
      <c r="U1" s="115"/>
      <c r="V1" s="115"/>
      <c r="W1" s="115"/>
      <c r="X1" s="115"/>
      <c r="Y1" s="115" t="str">
        <f>Y3</f>
        <v>10.32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143</v>
      </c>
      <c r="V3" s="115"/>
      <c r="W3" s="115"/>
      <c r="X3" s="115"/>
      <c r="Y3" s="115" t="s">
        <v>235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10.32'!$Y$3&amp;" "&amp;'Table 10.32'!$U$3&amp;", "&amp;'State data for spotlight'!$C$3&amp;", "&amp;'Table 10.32'!$Y$2</f>
        <v>Table 10.32 Marion,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65516</v>
      </c>
      <c r="U4" s="116">
        <v>66921</v>
      </c>
      <c r="V4" s="116">
        <v>66681</v>
      </c>
      <c r="W4" s="116">
        <v>66089</v>
      </c>
      <c r="X4" s="116">
        <v>65692</v>
      </c>
      <c r="Y4" s="116">
        <v>67908</v>
      </c>
      <c r="Z4" s="115"/>
      <c r="AA4" s="115" t="str">
        <f>TEXT(Y4,"###,###")</f>
        <v>67,908</v>
      </c>
      <c r="AB4" s="115"/>
      <c r="AC4" s="115">
        <f t="shared" ref="AC4:AC9" si="0">Y4/X4-1</f>
        <v>3.3733179078122122E-2</v>
      </c>
      <c r="AD4" s="115"/>
      <c r="AE4" s="115">
        <f>Y4/T4-1</f>
        <v>3.6510165455766463E-2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33030</v>
      </c>
      <c r="U5" s="116">
        <v>33730</v>
      </c>
      <c r="V5" s="116">
        <v>33345</v>
      </c>
      <c r="W5" s="116">
        <v>32958</v>
      </c>
      <c r="X5" s="116">
        <v>32632</v>
      </c>
      <c r="Y5" s="116">
        <v>33814</v>
      </c>
      <c r="Z5" s="115"/>
      <c r="AA5" s="115" t="str">
        <f>TEXT(Y5,"###,###")</f>
        <v>33,814</v>
      </c>
      <c r="AB5" s="115"/>
      <c r="AC5" s="115">
        <f t="shared" si="0"/>
        <v>3.6222113263054689E-2</v>
      </c>
      <c r="AD5" s="115"/>
      <c r="AE5" s="115">
        <f t="shared" ref="AE5:AE9" si="1">Y5/T5-1</f>
        <v>2.3735997577959411E-2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32486</v>
      </c>
      <c r="U6" s="116">
        <v>33191</v>
      </c>
      <c r="V6" s="116">
        <v>33336</v>
      </c>
      <c r="W6" s="116">
        <v>33130</v>
      </c>
      <c r="X6" s="116">
        <v>33060</v>
      </c>
      <c r="Y6" s="116">
        <v>34094</v>
      </c>
      <c r="Z6" s="115"/>
      <c r="AA6" s="115" t="str">
        <f>TEXT(Y6,"###,###")</f>
        <v>34,094</v>
      </c>
      <c r="AB6" s="115"/>
      <c r="AC6" s="115">
        <f t="shared" si="0"/>
        <v>3.127646702964304E-2</v>
      </c>
      <c r="AD6" s="115"/>
      <c r="AE6" s="115">
        <f t="shared" si="1"/>
        <v>4.9498245398017504E-2</v>
      </c>
      <c r="AF6" s="115"/>
    </row>
    <row r="7" spans="1:32" ht="16.5" customHeight="1" thickBot="1" x14ac:dyDescent="0.3">
      <c r="A7" s="46" t="str">
        <f>"QUICK STATS for "&amp;'Table 10.32'!Y2&amp;"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47967</v>
      </c>
      <c r="U7" s="116">
        <v>48620</v>
      </c>
      <c r="V7" s="116">
        <v>48517</v>
      </c>
      <c r="W7" s="116">
        <v>48175</v>
      </c>
      <c r="X7" s="116">
        <v>48243</v>
      </c>
      <c r="Y7" s="116">
        <v>49049</v>
      </c>
      <c r="Z7" s="115"/>
      <c r="AA7" s="115" t="str">
        <f>TEXT(Y7,"###,###")</f>
        <v>49,049</v>
      </c>
      <c r="AB7" s="115"/>
      <c r="AC7" s="115">
        <f t="shared" si="0"/>
        <v>1.6707087038534185E-2</v>
      </c>
      <c r="AD7" s="115"/>
      <c r="AE7" s="115">
        <f t="shared" si="1"/>
        <v>2.2557174724289641E-2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67,908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10.32'!AA7</f>
        <v>49,049</v>
      </c>
      <c r="P8" s="51"/>
      <c r="S8" s="115" t="s">
        <v>96</v>
      </c>
      <c r="T8" s="115">
        <v>38607.919999999998</v>
      </c>
      <c r="U8" s="115">
        <v>40013</v>
      </c>
      <c r="V8" s="115">
        <v>40195.08</v>
      </c>
      <c r="W8" s="115">
        <v>41096</v>
      </c>
      <c r="X8" s="115">
        <v>43055.45</v>
      </c>
      <c r="Y8" s="115">
        <v>43181</v>
      </c>
      <c r="Z8" s="115"/>
      <c r="AA8" s="115" t="str">
        <f>TEXT(Y8,"$###,###")</f>
        <v>$43,181</v>
      </c>
      <c r="AB8" s="115"/>
      <c r="AC8" s="115">
        <f t="shared" si="0"/>
        <v>2.9160071489209294E-3</v>
      </c>
      <c r="AD8" s="115"/>
      <c r="AE8" s="115">
        <f t="shared" si="1"/>
        <v>0.11844927154842844</v>
      </c>
      <c r="AF8" s="115"/>
    </row>
    <row r="9" spans="1:32" x14ac:dyDescent="0.25">
      <c r="A9" s="55" t="s">
        <v>17</v>
      </c>
      <c r="B9" s="56"/>
      <c r="C9" s="57"/>
      <c r="D9" s="58">
        <f>'Table 10.32'!AC104</f>
        <v>73.405195264180961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50.202858366123671</v>
      </c>
      <c r="P9" s="59" t="s">
        <v>97</v>
      </c>
      <c r="S9" s="115" t="s">
        <v>9</v>
      </c>
      <c r="T9" s="115">
        <v>2270826515</v>
      </c>
      <c r="U9" s="115">
        <v>2382167047</v>
      </c>
      <c r="V9" s="115">
        <v>2453813621</v>
      </c>
      <c r="W9" s="115">
        <v>2496455927</v>
      </c>
      <c r="X9" s="115">
        <v>2565366624</v>
      </c>
      <c r="Y9" s="115">
        <v>2638544303</v>
      </c>
      <c r="Z9" s="115"/>
      <c r="AA9" s="115" t="str">
        <f>TEXT(Y9/1000000,"$#,###.0")&amp;" mil"</f>
        <v>$2,638.5 mil</v>
      </c>
      <c r="AB9" s="115"/>
      <c r="AC9" s="115">
        <f t="shared" si="0"/>
        <v>2.8525232345113727E-2</v>
      </c>
      <c r="AD9" s="115"/>
      <c r="AE9" s="115">
        <f t="shared" si="1"/>
        <v>0.16193125523725893</v>
      </c>
      <c r="AF9" s="115"/>
    </row>
    <row r="10" spans="1:32" x14ac:dyDescent="0.25">
      <c r="A10" s="55" t="s">
        <v>20</v>
      </c>
      <c r="B10" s="56"/>
      <c r="C10" s="57"/>
      <c r="D10" s="58">
        <f>'Table 10.32'!AC105</f>
        <v>20.199387406491134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49.797141633876329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93.667556932863064</v>
      </c>
      <c r="P11" s="59" t="s">
        <v>97</v>
      </c>
      <c r="S11" s="115" t="s">
        <v>32</v>
      </c>
      <c r="T11" s="116">
        <v>59408</v>
      </c>
      <c r="U11" s="116">
        <v>60876</v>
      </c>
      <c r="V11" s="116">
        <v>60797</v>
      </c>
      <c r="W11" s="116">
        <v>60363</v>
      </c>
      <c r="X11" s="116">
        <v>59821</v>
      </c>
      <c r="Y11" s="116">
        <v>61794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10.32'!AC108</f>
        <v>12.162042763739176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12.46508593447369</v>
      </c>
      <c r="P12" s="59" t="s">
        <v>97</v>
      </c>
      <c r="S12" s="115" t="s">
        <v>33</v>
      </c>
      <c r="T12" s="116">
        <v>6108</v>
      </c>
      <c r="U12" s="116">
        <v>6047</v>
      </c>
      <c r="V12" s="116">
        <v>5882</v>
      </c>
      <c r="W12" s="116">
        <v>5727</v>
      </c>
      <c r="X12" s="116">
        <v>5868</v>
      </c>
      <c r="Y12" s="116">
        <v>6114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10.32'!AC109</f>
        <v>13.52565235318372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10.32'!AA118</f>
        <v>40.9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10.32'!AC110</f>
        <v>20.613182541084999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15.606842137454382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10.32'!AC111</f>
        <v>47.303705012664196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84.393157862545621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399</v>
      </c>
      <c r="Z15" s="115"/>
      <c r="AA15" s="117">
        <f t="shared" ref="AA15:AA34" si="2">IF(Y15="np",0,Y15/$Y$34)</f>
        <v>5.8755963951228132E-3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445</v>
      </c>
      <c r="Z16" s="115"/>
      <c r="AA16" s="117">
        <f t="shared" si="2"/>
        <v>6.552983448194616E-3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3544</v>
      </c>
      <c r="Z17" s="115"/>
      <c r="AA17" s="117">
        <f t="shared" si="2"/>
        <v>5.2188254697531952E-2</v>
      </c>
      <c r="AB17" s="115"/>
      <c r="AC17" s="115"/>
      <c r="AD17" s="115"/>
      <c r="AE17" s="115"/>
      <c r="AF17" s="115"/>
    </row>
    <row r="18" spans="1:32" x14ac:dyDescent="0.25">
      <c r="A18" s="85" t="str">
        <f>'Table 10.32'!$S$1&amp;" ("&amp;'Table 10.32'!$T$2&amp;" to "&amp;'Table 10.32'!$Y$2&amp;")"</f>
        <v>Marion (2011-12 to 2016-17)</v>
      </c>
      <c r="B18" s="85"/>
      <c r="C18" s="85"/>
      <c r="D18" s="85"/>
      <c r="E18" s="85"/>
      <c r="F18" s="85"/>
      <c r="G18" s="85" t="str">
        <f>'Table 10.32'!$S$1&amp;" ("&amp;'Table 10.32'!$T$2&amp;" to "&amp;'Table 10.32'!$Y$2&amp;")"</f>
        <v>Marion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503</v>
      </c>
      <c r="Z18" s="115"/>
      <c r="AA18" s="117">
        <f t="shared" si="2"/>
        <v>7.4070801672851509E-3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4237</v>
      </c>
      <c r="Z19" s="115"/>
      <c r="AA19" s="117">
        <f t="shared" si="2"/>
        <v>6.2393237910113683E-2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2078</v>
      </c>
      <c r="Z20" s="115"/>
      <c r="AA20" s="117">
        <f t="shared" si="2"/>
        <v>3.0600223832243624E-2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6511</v>
      </c>
      <c r="Z21" s="115"/>
      <c r="AA21" s="117">
        <f t="shared" si="2"/>
        <v>9.5879719620663245E-2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5085</v>
      </c>
      <c r="Z22" s="115"/>
      <c r="AA22" s="117">
        <f t="shared" si="2"/>
        <v>7.4880720975437354E-2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1974</v>
      </c>
      <c r="Z23" s="115"/>
      <c r="AA23" s="117">
        <f t="shared" si="2"/>
        <v>2.9068740060081286E-2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844</v>
      </c>
      <c r="Z24" s="115"/>
      <c r="AA24" s="117">
        <f t="shared" si="2"/>
        <v>1.242857984331743E-2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2665</v>
      </c>
      <c r="Z25" s="115"/>
      <c r="AA25" s="117">
        <f t="shared" si="2"/>
        <v>3.9244271661659891E-2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990</v>
      </c>
      <c r="Z26" s="115"/>
      <c r="AA26" s="117">
        <f t="shared" si="2"/>
        <v>1.4578547446545326E-2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3869</v>
      </c>
      <c r="Z27" s="115"/>
      <c r="AA27" s="117">
        <f t="shared" si="2"/>
        <v>5.6974141485539261E-2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5770</v>
      </c>
      <c r="Z28" s="115"/>
      <c r="AA28" s="117">
        <f t="shared" si="2"/>
        <v>8.4967897744006593E-2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4478</v>
      </c>
      <c r="Z29" s="115"/>
      <c r="AA29" s="117">
        <f t="shared" si="2"/>
        <v>6.5942157035989865E-2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6300</v>
      </c>
      <c r="Z30" s="115"/>
      <c r="AA30" s="117">
        <f t="shared" si="2"/>
        <v>9.2772574659833892E-2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10.32'!Y2&amp;")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9935</v>
      </c>
      <c r="Z31" s="115"/>
      <c r="AA31" s="117">
        <f t="shared" si="2"/>
        <v>0.14630087765800789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1492</v>
      </c>
      <c r="Z32" s="115"/>
      <c r="AA32" s="117">
        <f t="shared" si="2"/>
        <v>2.1970901808328915E-2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2154</v>
      </c>
      <c r="Z33" s="115"/>
      <c r="AA33" s="117">
        <f t="shared" si="2"/>
        <v>3.1719385050362252E-2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67908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41141</v>
      </c>
      <c r="U37" s="115">
        <v>41101</v>
      </c>
      <c r="V37" s="115">
        <v>41051</v>
      </c>
      <c r="W37" s="115">
        <v>40890</v>
      </c>
      <c r="X37" s="115">
        <v>41190</v>
      </c>
      <c r="Y37" s="115">
        <v>41394</v>
      </c>
      <c r="Z37" s="115"/>
      <c r="AA37" s="115" t="str">
        <f>TEXT(Y37,"###,###")</f>
        <v>41,394</v>
      </c>
      <c r="AB37" s="115"/>
      <c r="AC37" s="115">
        <f>Y37/X37-1</f>
        <v>4.9526584122359107E-3</v>
      </c>
      <c r="AD37" s="115"/>
      <c r="AE37" s="115">
        <f>Y37/T37-1</f>
        <v>6.1495831409057455E-3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6823</v>
      </c>
      <c r="U38" s="115">
        <v>7520</v>
      </c>
      <c r="V38" s="115">
        <v>7463</v>
      </c>
      <c r="W38" s="115">
        <v>7285</v>
      </c>
      <c r="X38" s="115">
        <v>7050</v>
      </c>
      <c r="Y38" s="115">
        <v>7655</v>
      </c>
      <c r="Z38" s="115"/>
      <c r="AA38" s="115" t="str">
        <f>TEXT(Y38,"###,###")</f>
        <v>7,655</v>
      </c>
      <c r="AB38" s="115"/>
      <c r="AC38" s="115">
        <f>Y38/X38-1</f>
        <v>8.5815602836879501E-2</v>
      </c>
      <c r="AD38" s="115"/>
      <c r="AE38" s="115">
        <f>Y38/T38-1</f>
        <v>0.12194049538326257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47964</v>
      </c>
      <c r="U40" s="115">
        <v>48621</v>
      </c>
      <c r="V40" s="115">
        <v>48514</v>
      </c>
      <c r="W40" s="115">
        <v>48175</v>
      </c>
      <c r="X40" s="115">
        <v>48240</v>
      </c>
      <c r="Y40" s="115">
        <v>49049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84.393157862545621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15.606842137454382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17</v>
      </c>
      <c r="Y44" s="116">
        <v>15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435</v>
      </c>
      <c r="Y45" s="116">
        <v>437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1492</v>
      </c>
      <c r="Y46" s="116">
        <v>1638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3193</v>
      </c>
      <c r="Y47" s="116">
        <v>3350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4312</v>
      </c>
      <c r="Y48" s="116">
        <v>4464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10.32'!S1&amp;" ("&amp;'Table 10.32'!Y2&amp;") *"</f>
        <v>Number of jobs by age and sex of job holders in Marion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4274</v>
      </c>
      <c r="Y49" s="116">
        <v>4495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3706</v>
      </c>
      <c r="Y50" s="116">
        <v>3866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3357</v>
      </c>
      <c r="Y51" s="116">
        <v>3432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2956</v>
      </c>
      <c r="Y52" s="116">
        <v>2997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2871</v>
      </c>
      <c r="Y53" s="116">
        <v>2867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2623</v>
      </c>
      <c r="Y54" s="116">
        <v>2735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1973</v>
      </c>
      <c r="Y55" s="116">
        <v>1987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898</v>
      </c>
      <c r="Y56" s="116">
        <v>932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274</v>
      </c>
      <c r="Y57" s="116">
        <v>363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129</v>
      </c>
      <c r="Y58" s="116">
        <v>119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51</v>
      </c>
      <c r="Y59" s="116">
        <v>59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64</v>
      </c>
      <c r="Y60" s="116">
        <v>56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32632</v>
      </c>
      <c r="Y61" s="116">
        <v>33814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13</v>
      </c>
      <c r="Y63" s="116">
        <v>14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10.32'!S1&amp;" ("&amp;'Table 10.32'!Y2&amp;") *"</f>
        <v>Number of employed persons per occupation of main job by sex in Marion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604</v>
      </c>
      <c r="Y64" s="116">
        <v>582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1956</v>
      </c>
      <c r="Y65" s="116">
        <v>1987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3524</v>
      </c>
      <c r="Y66" s="116">
        <v>3670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4350</v>
      </c>
      <c r="Y67" s="116">
        <v>4472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3915</v>
      </c>
      <c r="Y68" s="116">
        <v>4163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3317</v>
      </c>
      <c r="Y69" s="116">
        <v>3566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3065</v>
      </c>
      <c r="Y70" s="116">
        <v>3099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3126</v>
      </c>
      <c r="Y71" s="116">
        <v>3147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3067</v>
      </c>
      <c r="Y72" s="116">
        <v>3100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2861</v>
      </c>
      <c r="Y73" s="116">
        <v>2921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1956</v>
      </c>
      <c r="Y74" s="116">
        <v>2025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789</v>
      </c>
      <c r="Y75" s="116">
        <v>844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206</v>
      </c>
      <c r="Y76" s="116">
        <v>227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132</v>
      </c>
      <c r="Y77" s="116">
        <v>132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64</v>
      </c>
      <c r="Y78" s="116">
        <v>50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107</v>
      </c>
      <c r="Y79" s="116">
        <v>95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33060</v>
      </c>
      <c r="Y80" s="116">
        <v>34094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10.32'!S1</f>
        <v>Marion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2585</v>
      </c>
      <c r="Y83" s="116">
        <v>2681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4032</v>
      </c>
      <c r="Y84" s="116">
        <v>4098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10.32'!AA4</f>
        <v>67,908</v>
      </c>
      <c r="D85" s="99">
        <f>'Table 10.32'!AC4</f>
        <v>3.3733179078122122E-2</v>
      </c>
      <c r="E85" s="100">
        <f>'Table 10.32'!AC4</f>
        <v>3.3733179078122122E-2</v>
      </c>
      <c r="F85" s="99">
        <f>'Table 10.32'!AE4</f>
        <v>3.6510165455766463E-2</v>
      </c>
      <c r="G85" s="100">
        <f>'Table 10.32'!AE4</f>
        <v>3.6510165455766463E-2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4190</v>
      </c>
      <c r="Y85" s="116">
        <v>4307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10.32'!AA5</f>
        <v>33,814</v>
      </c>
      <c r="D86" s="99">
        <f>'Table 10.32'!AC5</f>
        <v>3.6222113263054689E-2</v>
      </c>
      <c r="E86" s="100">
        <f>'Table 10.32'!AC5</f>
        <v>3.6222113263054689E-2</v>
      </c>
      <c r="F86" s="99">
        <f>'Table 10.32'!AE5</f>
        <v>2.3735997577959411E-2</v>
      </c>
      <c r="G86" s="100">
        <f>'Table 10.32'!AE5</f>
        <v>2.3735997577959411E-2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1873</v>
      </c>
      <c r="Y86" s="116">
        <v>1947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10.32'!AA6</f>
        <v>34,094</v>
      </c>
      <c r="D87" s="99">
        <f>'Table 10.32'!AC6</f>
        <v>3.127646702964304E-2</v>
      </c>
      <c r="E87" s="100">
        <f>'Table 10.32'!AC6</f>
        <v>3.127646702964304E-2</v>
      </c>
      <c r="F87" s="99">
        <f>'Table 10.32'!AE6</f>
        <v>4.9498245398017504E-2</v>
      </c>
      <c r="G87" s="100">
        <f>'Table 10.32'!AE6</f>
        <v>4.9498245398017504E-2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1530</v>
      </c>
      <c r="Y87" s="116">
        <v>1599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10.32'!AA7</f>
        <v>49,049</v>
      </c>
      <c r="D88" s="99">
        <f>'Table 10.32'!AC7</f>
        <v>1.6707087038534185E-2</v>
      </c>
      <c r="E88" s="100">
        <f>'Table 10.32'!AC7</f>
        <v>1.6707087038534185E-2</v>
      </c>
      <c r="F88" s="99">
        <f>'Table 10.32'!AE7</f>
        <v>2.2557174724289641E-2</v>
      </c>
      <c r="G88" s="100">
        <f>'Table 10.32'!AE7</f>
        <v>2.2557174724289641E-2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1485</v>
      </c>
      <c r="Y88" s="116">
        <v>1535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10.32'!AA37</f>
        <v>41,394</v>
      </c>
      <c r="D89" s="99">
        <f>'Table 10.32'!AC37</f>
        <v>4.9526584122359107E-3</v>
      </c>
      <c r="E89" s="100">
        <f>'Table 10.32'!AC37</f>
        <v>4.9526584122359107E-3</v>
      </c>
      <c r="F89" s="99">
        <f>'Table 10.32'!AE37</f>
        <v>6.1495831409057455E-3</v>
      </c>
      <c r="G89" s="100">
        <f>'Table 10.32'!AE37</f>
        <v>6.1495831409057455E-3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1431</v>
      </c>
      <c r="Y89" s="116">
        <v>1470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10.32'!AA38</f>
        <v>7,655</v>
      </c>
      <c r="D90" s="99">
        <f>'Table 10.32'!AC38</f>
        <v>8.5815602836879501E-2</v>
      </c>
      <c r="E90" s="100">
        <f>'Table 10.32'!AC38</f>
        <v>8.5815602836879501E-2</v>
      </c>
      <c r="F90" s="99">
        <f>'Table 10.32'!AE38</f>
        <v>0.12194049538326257</v>
      </c>
      <c r="G90" s="100">
        <f>'Table 10.32'!AE38</f>
        <v>0.12194049538326257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2238</v>
      </c>
      <c r="Y90" s="116">
        <v>2304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10.32'!AA114</f>
        <v>3,288</v>
      </c>
      <c r="D91" s="99">
        <f>'Table 10.32'!AC114</f>
        <v>8.3717864205669068E-2</v>
      </c>
      <c r="E91" s="100">
        <f>'Table 10.32'!AC114</f>
        <v>8.3717864205669068E-2</v>
      </c>
      <c r="F91" s="99">
        <f>'Table 10.32'!AE114</f>
        <v>0.10335570469798649</v>
      </c>
      <c r="G91" s="100">
        <f>'Table 10.32'!AE114</f>
        <v>0.10335570469798649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24197</v>
      </c>
      <c r="Y91" s="116">
        <v>24624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10.32'!AA115</f>
        <v>4,367</v>
      </c>
      <c r="D92" s="99">
        <f>'Table 10.32'!AC115</f>
        <v>8.6048246704799825E-2</v>
      </c>
      <c r="E92" s="100">
        <f>'Table 10.32'!AC115</f>
        <v>8.6048246704799825E-2</v>
      </c>
      <c r="F92" s="99">
        <f>'Table 10.32'!AE115</f>
        <v>0.13605619146722159</v>
      </c>
      <c r="G92" s="100">
        <f>'Table 10.32'!AE115</f>
        <v>0.13605619146722159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10.32'!AA8</f>
        <v>$43,181</v>
      </c>
      <c r="D93" s="99">
        <f>'Table 10.32'!AC8</f>
        <v>2.9160071489209294E-3</v>
      </c>
      <c r="E93" s="100">
        <f>'Table 10.32'!AC8</f>
        <v>2.9160071489209294E-3</v>
      </c>
      <c r="F93" s="99">
        <f>'Table 10.32'!AE8</f>
        <v>0.11844927154842844</v>
      </c>
      <c r="G93" s="100">
        <f>'Table 10.32'!AE8</f>
        <v>0.11844927154842844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1822</v>
      </c>
      <c r="Y93" s="116">
        <v>1997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10.32'!AA9</f>
        <v>$2,638.5 mil</v>
      </c>
      <c r="D94" s="99">
        <f>'Table 10.32'!AC9</f>
        <v>2.8525232345113727E-2</v>
      </c>
      <c r="E94" s="100">
        <f>'Table 10.32'!AC9</f>
        <v>2.8525232345113727E-2</v>
      </c>
      <c r="F94" s="99">
        <f>'Table 10.32'!AE9</f>
        <v>0.16193125523725893</v>
      </c>
      <c r="G94" s="100">
        <f>'Table 10.32'!AE9</f>
        <v>0.16193125523725893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5444</v>
      </c>
      <c r="Y94" s="116">
        <v>5597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796</v>
      </c>
      <c r="Y95" s="116">
        <v>809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3739</v>
      </c>
      <c r="Y96" s="116">
        <v>3972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4533</v>
      </c>
      <c r="Y97" s="116">
        <v>4852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2427</v>
      </c>
      <c r="Y98" s="116">
        <v>2456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100</v>
      </c>
      <c r="Y99" s="116">
        <v>109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1032</v>
      </c>
      <c r="Y100" s="116">
        <v>1110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24046</v>
      </c>
      <c r="Y101" s="116">
        <v>24425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47015</v>
      </c>
      <c r="Y104" s="115">
        <v>49848</v>
      </c>
      <c r="Z104" s="115"/>
      <c r="AA104" s="115" t="str">
        <f>TEXT(Y104,"###,###")</f>
        <v>49,848</v>
      </c>
      <c r="AB104" s="115"/>
      <c r="AC104" s="115">
        <f>Y104/($Y$4)*100</f>
        <v>73.405195264180961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13529</v>
      </c>
      <c r="Y105" s="115">
        <v>13717</v>
      </c>
      <c r="Z105" s="115"/>
      <c r="AA105" s="115" t="str">
        <f>TEXT(Y105,"###,###")</f>
        <v>13,717</v>
      </c>
      <c r="AB105" s="115"/>
      <c r="AC105" s="115">
        <f>Y105/($Y$4)*100</f>
        <v>20.199387406491134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60544</v>
      </c>
      <c r="Y106" s="115">
        <v>63565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7179</v>
      </c>
      <c r="Y108" s="115">
        <v>8259</v>
      </c>
      <c r="Z108" s="115"/>
      <c r="AA108" s="115" t="str">
        <f>TEXT(Y108,"###,###")</f>
        <v>8,259</v>
      </c>
      <c r="AB108" s="115"/>
      <c r="AC108" s="115">
        <f>Y108/($Y$4)*100</f>
        <v>12.162042763739176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8334</v>
      </c>
      <c r="Y109" s="115">
        <v>9185</v>
      </c>
      <c r="Z109" s="115"/>
      <c r="AA109" s="115" t="str">
        <f>TEXT(Y109,"###,###")</f>
        <v>9,185</v>
      </c>
      <c r="AB109" s="115"/>
      <c r="AC109" s="115">
        <f t="shared" ref="AC109:AC111" si="3">Y109/($Y$4)*100</f>
        <v>13.52565235318372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14003</v>
      </c>
      <c r="Y110" s="115">
        <v>13998</v>
      </c>
      <c r="Z110" s="115"/>
      <c r="AA110" s="115" t="str">
        <f>TEXT(Y110,"###,###")</f>
        <v>13,998</v>
      </c>
      <c r="AB110" s="115"/>
      <c r="AC110" s="115">
        <f t="shared" si="3"/>
        <v>20.613182541084999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31023</v>
      </c>
      <c r="Y111" s="115">
        <v>32123</v>
      </c>
      <c r="Z111" s="115"/>
      <c r="AA111" s="115" t="str">
        <f>TEXT(Y111,"###,###")</f>
        <v>32,123</v>
      </c>
      <c r="AB111" s="115"/>
      <c r="AC111" s="115">
        <f t="shared" si="3"/>
        <v>47.303705012664196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65692</v>
      </c>
      <c r="Y112" s="115">
        <v>67908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2980</v>
      </c>
      <c r="U114" s="115">
        <v>3305</v>
      </c>
      <c r="V114" s="115">
        <v>3218</v>
      </c>
      <c r="W114" s="115">
        <v>3099</v>
      </c>
      <c r="X114" s="115">
        <v>3034</v>
      </c>
      <c r="Y114" s="115">
        <v>3288</v>
      </c>
      <c r="Z114" s="115"/>
      <c r="AA114" s="115" t="str">
        <f>TEXT(Y114,"###,###")</f>
        <v>3,288</v>
      </c>
      <c r="AB114" s="115"/>
      <c r="AC114" s="115">
        <f>Y114/X114-1</f>
        <v>8.3717864205669068E-2</v>
      </c>
      <c r="AD114" s="115"/>
      <c r="AE114" s="115">
        <f>Y114/T114-1</f>
        <v>0.10335570469798649</v>
      </c>
      <c r="AF114" s="115"/>
    </row>
    <row r="115" spans="19:32" x14ac:dyDescent="0.25">
      <c r="S115" s="115" t="s">
        <v>104</v>
      </c>
      <c r="T115" s="115">
        <v>3844</v>
      </c>
      <c r="U115" s="115">
        <v>4208</v>
      </c>
      <c r="V115" s="115">
        <v>4244</v>
      </c>
      <c r="W115" s="115">
        <v>4189</v>
      </c>
      <c r="X115" s="115">
        <v>4021</v>
      </c>
      <c r="Y115" s="115">
        <v>4367</v>
      </c>
      <c r="Z115" s="115"/>
      <c r="AA115" s="115" t="str">
        <f>TEXT(Y115,"###,###")</f>
        <v>4,367</v>
      </c>
      <c r="AB115" s="115"/>
      <c r="AC115" s="115">
        <f>Y115/X115-1</f>
        <v>8.6048246704799825E-2</v>
      </c>
      <c r="AD115" s="115"/>
      <c r="AE115" s="115">
        <f>Y115/T115-1</f>
        <v>0.13605619146722159</v>
      </c>
      <c r="AF115" s="115"/>
    </row>
    <row r="116" spans="19:32" x14ac:dyDescent="0.25">
      <c r="S116" s="115" t="s">
        <v>56</v>
      </c>
      <c r="T116" s="115">
        <v>6824</v>
      </c>
      <c r="U116" s="115">
        <v>7513</v>
      </c>
      <c r="V116" s="115">
        <v>7462</v>
      </c>
      <c r="W116" s="115">
        <v>7288</v>
      </c>
      <c r="X116" s="115">
        <v>7055</v>
      </c>
      <c r="Y116" s="115">
        <v>7655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41.39</v>
      </c>
      <c r="V118" s="115">
        <v>41.65</v>
      </c>
      <c r="W118" s="115">
        <v>38.729999999999997</v>
      </c>
      <c r="X118" s="115">
        <v>40.82</v>
      </c>
      <c r="Y118" s="115">
        <v>40.85</v>
      </c>
      <c r="Z118" s="115"/>
      <c r="AA118" s="115" t="str">
        <f>TEXT(Y118,"##.0")</f>
        <v>40.9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42579</v>
      </c>
      <c r="V120" s="115">
        <v>42633</v>
      </c>
      <c r="W120" s="115">
        <v>42449</v>
      </c>
      <c r="X120" s="115">
        <v>42372</v>
      </c>
      <c r="Y120" s="115">
        <v>42935</v>
      </c>
      <c r="Z120" s="115"/>
      <c r="AA120" s="115" t="str">
        <f>TEXT(Y120,"###,###")</f>
        <v>42,935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3200</v>
      </c>
      <c r="V121" s="115">
        <v>3115</v>
      </c>
      <c r="W121" s="115">
        <v>3043</v>
      </c>
      <c r="X121" s="115">
        <v>3067</v>
      </c>
      <c r="Y121" s="115">
        <v>3106</v>
      </c>
      <c r="Z121" s="115"/>
      <c r="AA121" s="115" t="str">
        <f t="shared" ref="AA121:AA128" si="4">TEXT(Y121,"###,###")</f>
        <v>3,106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2841</v>
      </c>
      <c r="V122" s="115">
        <v>2772</v>
      </c>
      <c r="W122" s="115">
        <v>2683</v>
      </c>
      <c r="X122" s="115">
        <v>2801</v>
      </c>
      <c r="Y122" s="115">
        <v>3008</v>
      </c>
      <c r="Z122" s="115"/>
      <c r="AA122" s="115" t="str">
        <f t="shared" si="4"/>
        <v>3,008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45420</v>
      </c>
      <c r="V124" s="115">
        <v>45405</v>
      </c>
      <c r="W124" s="115">
        <v>45132</v>
      </c>
      <c r="X124" s="115">
        <v>45173</v>
      </c>
      <c r="Y124" s="115">
        <v>45943</v>
      </c>
      <c r="Z124" s="115"/>
      <c r="AA124" s="115" t="str">
        <f t="shared" si="4"/>
        <v>45,943</v>
      </c>
      <c r="AB124" s="115"/>
      <c r="AC124" s="115">
        <f>Y124/$Y$7*100</f>
        <v>93.667556932863064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6041</v>
      </c>
      <c r="V125" s="115">
        <v>5887</v>
      </c>
      <c r="W125" s="115">
        <v>5726</v>
      </c>
      <c r="X125" s="115">
        <v>5868</v>
      </c>
      <c r="Y125" s="115">
        <v>6114</v>
      </c>
      <c r="Z125" s="115"/>
      <c r="AA125" s="115" t="str">
        <f t="shared" si="4"/>
        <v>6,114</v>
      </c>
      <c r="AB125" s="115"/>
      <c r="AC125" s="115">
        <f>Y125/$Y$7*100</f>
        <v>12.46508593447369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24748</v>
      </c>
      <c r="V127" s="115">
        <v>24549</v>
      </c>
      <c r="W127" s="115">
        <v>24279</v>
      </c>
      <c r="X127" s="115">
        <v>24197</v>
      </c>
      <c r="Y127" s="115">
        <v>24624</v>
      </c>
      <c r="Z127" s="115"/>
      <c r="AA127" s="115" t="str">
        <f t="shared" si="4"/>
        <v>24,624</v>
      </c>
      <c r="AB127" s="115"/>
      <c r="AC127" s="115">
        <f>Y127/$Y$7*100</f>
        <v>50.202858366123671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23872</v>
      </c>
      <c r="V128" s="115">
        <v>23968</v>
      </c>
      <c r="W128" s="115">
        <v>23895</v>
      </c>
      <c r="X128" s="115">
        <v>24046</v>
      </c>
      <c r="Y128" s="115">
        <v>24425</v>
      </c>
      <c r="Z128" s="115"/>
      <c r="AA128" s="115" t="str">
        <f t="shared" si="4"/>
        <v>24,425</v>
      </c>
      <c r="AB128" s="115"/>
      <c r="AC128" s="115">
        <f>Y128/$Y$7*100</f>
        <v>49.797141633876329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754E5671-A3D4-4CC8-A5F1-E357BD5033C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48FC0525-1BE2-4C3E-989A-DEDBCEA34DD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29008864-DE7F-40EA-97AF-2B8814F1C73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061EB79D-79EC-4CA2-8C36-2504113A331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Mid Murray</v>
      </c>
      <c r="T1" s="115"/>
      <c r="U1" s="115"/>
      <c r="V1" s="115"/>
      <c r="W1" s="115"/>
      <c r="X1" s="115"/>
      <c r="Y1" s="115" t="str">
        <f>Y3</f>
        <v>10.33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144</v>
      </c>
      <c r="V3" s="115"/>
      <c r="W3" s="115"/>
      <c r="X3" s="115"/>
      <c r="Y3" s="115" t="s">
        <v>236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10.33'!$Y$3&amp;" "&amp;'Table 10.33'!$U$3&amp;", "&amp;'State data for spotlight'!$C$3&amp;", "&amp;'Table 10.33'!$Y$2</f>
        <v>Table 10.33 Mid Murray,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4492</v>
      </c>
      <c r="U4" s="116">
        <v>4636</v>
      </c>
      <c r="V4" s="116">
        <v>4933</v>
      </c>
      <c r="W4" s="116">
        <v>4846</v>
      </c>
      <c r="X4" s="116">
        <v>4900</v>
      </c>
      <c r="Y4" s="116">
        <v>5314</v>
      </c>
      <c r="Z4" s="115"/>
      <c r="AA4" s="115" t="str">
        <f>TEXT(Y4,"###,###")</f>
        <v>5,314</v>
      </c>
      <c r="AB4" s="115"/>
      <c r="AC4" s="115">
        <f t="shared" ref="AC4:AC9" si="0">Y4/X4-1</f>
        <v>8.448979591836725E-2</v>
      </c>
      <c r="AD4" s="115"/>
      <c r="AE4" s="115">
        <f>Y4/T4-1</f>
        <v>0.1829919857524489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2483</v>
      </c>
      <c r="U5" s="116">
        <v>2553</v>
      </c>
      <c r="V5" s="116">
        <v>2704</v>
      </c>
      <c r="W5" s="116">
        <v>2673</v>
      </c>
      <c r="X5" s="116">
        <v>2672</v>
      </c>
      <c r="Y5" s="116">
        <v>2839</v>
      </c>
      <c r="Z5" s="115"/>
      <c r="AA5" s="115" t="str">
        <f>TEXT(Y5,"###,###")</f>
        <v>2,839</v>
      </c>
      <c r="AB5" s="115"/>
      <c r="AC5" s="115">
        <f t="shared" si="0"/>
        <v>6.25E-2</v>
      </c>
      <c r="AD5" s="115"/>
      <c r="AE5" s="115">
        <f t="shared" ref="AE5:AE9" si="1">Y5/T5-1</f>
        <v>0.14337494965767217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2006</v>
      </c>
      <c r="U6" s="116">
        <v>2085</v>
      </c>
      <c r="V6" s="116">
        <v>2228</v>
      </c>
      <c r="W6" s="116">
        <v>2175</v>
      </c>
      <c r="X6" s="116">
        <v>2225</v>
      </c>
      <c r="Y6" s="116">
        <v>2475</v>
      </c>
      <c r="Z6" s="115"/>
      <c r="AA6" s="115" t="str">
        <f>TEXT(Y6,"###,###")</f>
        <v>2,475</v>
      </c>
      <c r="AB6" s="115"/>
      <c r="AC6" s="115">
        <f t="shared" si="0"/>
        <v>0.11235955056179781</v>
      </c>
      <c r="AD6" s="115"/>
      <c r="AE6" s="115">
        <f t="shared" si="1"/>
        <v>0.23379860418743759</v>
      </c>
      <c r="AF6" s="115"/>
    </row>
    <row r="7" spans="1:32" ht="16.5" customHeight="1" thickBot="1" x14ac:dyDescent="0.3">
      <c r="A7" s="46" t="str">
        <f>"QUICK STATS for "&amp;'Table 10.33'!Y2&amp;"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3093</v>
      </c>
      <c r="U7" s="116">
        <v>3217</v>
      </c>
      <c r="V7" s="116">
        <v>3338</v>
      </c>
      <c r="W7" s="116">
        <v>3378</v>
      </c>
      <c r="X7" s="116">
        <v>3379</v>
      </c>
      <c r="Y7" s="116">
        <v>3643</v>
      </c>
      <c r="Z7" s="115"/>
      <c r="AA7" s="115" t="str">
        <f>TEXT(Y7,"###,###")</f>
        <v>3,643</v>
      </c>
      <c r="AB7" s="115"/>
      <c r="AC7" s="115">
        <f t="shared" si="0"/>
        <v>7.8129624149156474E-2</v>
      </c>
      <c r="AD7" s="115"/>
      <c r="AE7" s="115">
        <f t="shared" si="1"/>
        <v>0.17782088587132239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5,314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10.33'!AA7</f>
        <v>3,643</v>
      </c>
      <c r="P8" s="51"/>
      <c r="S8" s="115" t="s">
        <v>96</v>
      </c>
      <c r="T8" s="115">
        <v>29076.86</v>
      </c>
      <c r="U8" s="115">
        <v>30954</v>
      </c>
      <c r="V8" s="115">
        <v>29187.21</v>
      </c>
      <c r="W8" s="115">
        <v>31065.3</v>
      </c>
      <c r="X8" s="115">
        <v>33068.400000000001</v>
      </c>
      <c r="Y8" s="115">
        <v>33872</v>
      </c>
      <c r="Z8" s="115"/>
      <c r="AA8" s="115" t="str">
        <f>TEXT(Y8,"$###,###")</f>
        <v>$33,872</v>
      </c>
      <c r="AB8" s="115"/>
      <c r="AC8" s="115">
        <f t="shared" si="0"/>
        <v>2.430114550446949E-2</v>
      </c>
      <c r="AD8" s="115"/>
      <c r="AE8" s="115">
        <f t="shared" si="1"/>
        <v>0.1649125799690887</v>
      </c>
      <c r="AF8" s="115"/>
    </row>
    <row r="9" spans="1:32" x14ac:dyDescent="0.25">
      <c r="A9" s="55" t="s">
        <v>17</v>
      </c>
      <c r="B9" s="56"/>
      <c r="C9" s="57"/>
      <c r="D9" s="58">
        <f>'Table 10.33'!AC104</f>
        <v>72.393677079412882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54.350809772165796</v>
      </c>
      <c r="P9" s="59" t="s">
        <v>97</v>
      </c>
      <c r="S9" s="115" t="s">
        <v>9</v>
      </c>
      <c r="T9" s="115">
        <v>114954907</v>
      </c>
      <c r="U9" s="115">
        <v>120631686</v>
      </c>
      <c r="V9" s="115">
        <v>126353790</v>
      </c>
      <c r="W9" s="115">
        <v>136909052</v>
      </c>
      <c r="X9" s="115">
        <v>140554112</v>
      </c>
      <c r="Y9" s="115">
        <v>155490396</v>
      </c>
      <c r="Z9" s="115"/>
      <c r="AA9" s="115" t="str">
        <f>TEXT(Y9/1000000,"$#,###.0")&amp;" mil"</f>
        <v>$155.5 mil</v>
      </c>
      <c r="AB9" s="115"/>
      <c r="AC9" s="115">
        <f t="shared" si="0"/>
        <v>0.10626714357528</v>
      </c>
      <c r="AD9" s="115"/>
      <c r="AE9" s="115">
        <f t="shared" si="1"/>
        <v>0.35262078025081611</v>
      </c>
      <c r="AF9" s="115"/>
    </row>
    <row r="10" spans="1:32" x14ac:dyDescent="0.25">
      <c r="A10" s="55" t="s">
        <v>20</v>
      </c>
      <c r="B10" s="56"/>
      <c r="C10" s="57"/>
      <c r="D10" s="58">
        <f>'Table 10.33'!AC105</f>
        <v>13.718479488144524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45.649190227834204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86.522097172659898</v>
      </c>
      <c r="P11" s="59" t="s">
        <v>97</v>
      </c>
      <c r="S11" s="115" t="s">
        <v>32</v>
      </c>
      <c r="T11" s="116">
        <v>3657</v>
      </c>
      <c r="U11" s="116">
        <v>3753</v>
      </c>
      <c r="V11" s="116">
        <v>4079</v>
      </c>
      <c r="W11" s="116">
        <v>3980</v>
      </c>
      <c r="X11" s="116">
        <v>4049</v>
      </c>
      <c r="Y11" s="116">
        <v>4392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10.33'!AC108</f>
        <v>18.818216033120059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25.308811419160033</v>
      </c>
      <c r="P12" s="59" t="s">
        <v>97</v>
      </c>
      <c r="S12" s="115" t="s">
        <v>33</v>
      </c>
      <c r="T12" s="116">
        <v>840</v>
      </c>
      <c r="U12" s="116">
        <v>884</v>
      </c>
      <c r="V12" s="116">
        <v>858</v>
      </c>
      <c r="W12" s="116">
        <v>868</v>
      </c>
      <c r="X12" s="116">
        <v>852</v>
      </c>
      <c r="Y12" s="116">
        <v>922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10.33'!AC109</f>
        <v>20.568310124200227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10.33'!AA118</f>
        <v>45.3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10.33'!AC110</f>
        <v>20.154309371471584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15.618995333516333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10.33'!AC111</f>
        <v>26.571321038765529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84.381004666483676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677</v>
      </c>
      <c r="Z15" s="115"/>
      <c r="AA15" s="117">
        <f t="shared" ref="AA15:AA34" si="2">IF(Y15="np",0,Y15/$Y$34)</f>
        <v>0.12739932254422281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58</v>
      </c>
      <c r="Z16" s="115"/>
      <c r="AA16" s="117">
        <f t="shared" si="2"/>
        <v>1.0914565299209636E-2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387</v>
      </c>
      <c r="Z17" s="115"/>
      <c r="AA17" s="117">
        <f t="shared" si="2"/>
        <v>7.2826496048174635E-2</v>
      </c>
      <c r="AB17" s="115"/>
      <c r="AC17" s="115"/>
      <c r="AD17" s="115"/>
      <c r="AE17" s="115"/>
      <c r="AF17" s="115"/>
    </row>
    <row r="18" spans="1:32" x14ac:dyDescent="0.25">
      <c r="A18" s="85" t="str">
        <f>'Table 10.33'!$S$1&amp;" ("&amp;'Table 10.33'!$T$2&amp;" to "&amp;'Table 10.33'!$Y$2&amp;")"</f>
        <v>Mid Murray (2011-12 to 2016-17)</v>
      </c>
      <c r="B18" s="85"/>
      <c r="C18" s="85"/>
      <c r="D18" s="85"/>
      <c r="E18" s="85"/>
      <c r="F18" s="85"/>
      <c r="G18" s="85" t="str">
        <f>'Table 10.33'!$S$1&amp;" ("&amp;'Table 10.33'!$T$2&amp;" to "&amp;'Table 10.33'!$Y$2&amp;")"</f>
        <v>Mid Murray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43</v>
      </c>
      <c r="Z18" s="115"/>
      <c r="AA18" s="117">
        <f t="shared" si="2"/>
        <v>8.0918328942416254E-3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326</v>
      </c>
      <c r="Z19" s="115"/>
      <c r="AA19" s="117">
        <f t="shared" si="2"/>
        <v>6.1347384267971393E-2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162</v>
      </c>
      <c r="Z20" s="115"/>
      <c r="AA20" s="117">
        <f t="shared" si="2"/>
        <v>3.0485509973654498E-2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385</v>
      </c>
      <c r="Z21" s="115"/>
      <c r="AA21" s="117">
        <f t="shared" si="2"/>
        <v>7.2450131727512232E-2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299</v>
      </c>
      <c r="Z22" s="115"/>
      <c r="AA22" s="117">
        <f t="shared" si="2"/>
        <v>5.6266465939028981E-2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285</v>
      </c>
      <c r="Z23" s="115"/>
      <c r="AA23" s="117">
        <f t="shared" si="2"/>
        <v>5.3631915694392171E-2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7</v>
      </c>
      <c r="Z24" s="115"/>
      <c r="AA24" s="117">
        <f t="shared" si="2"/>
        <v>1.3172751223184042E-3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133</v>
      </c>
      <c r="Z25" s="115"/>
      <c r="AA25" s="117">
        <f t="shared" si="2"/>
        <v>2.502822732404968E-2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149</v>
      </c>
      <c r="Z26" s="115"/>
      <c r="AA26" s="117">
        <f t="shared" si="2"/>
        <v>2.803914188934889E-2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156</v>
      </c>
      <c r="Z27" s="115"/>
      <c r="AA27" s="117">
        <f t="shared" si="2"/>
        <v>2.9356417011667295E-2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346</v>
      </c>
      <c r="Z28" s="115"/>
      <c r="AA28" s="117">
        <f t="shared" si="2"/>
        <v>6.5111027474595407E-2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303</v>
      </c>
      <c r="Z29" s="115"/>
      <c r="AA29" s="117">
        <f t="shared" si="2"/>
        <v>5.7019194580353781E-2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236</v>
      </c>
      <c r="Z30" s="115"/>
      <c r="AA30" s="117">
        <f t="shared" si="2"/>
        <v>4.4410989838163342E-2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10.33'!Y2&amp;")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422</v>
      </c>
      <c r="Z31" s="115"/>
      <c r="AA31" s="117">
        <f t="shared" si="2"/>
        <v>7.9412871659766654E-2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48</v>
      </c>
      <c r="Z32" s="115"/>
      <c r="AA32" s="117">
        <f t="shared" si="2"/>
        <v>9.0327436958976288E-3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140</v>
      </c>
      <c r="Z33" s="115"/>
      <c r="AA33" s="117">
        <f t="shared" si="2"/>
        <v>2.6345502446368085E-2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5314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2611</v>
      </c>
      <c r="U37" s="115">
        <v>2748</v>
      </c>
      <c r="V37" s="115">
        <v>2807</v>
      </c>
      <c r="W37" s="115">
        <v>2879</v>
      </c>
      <c r="X37" s="115">
        <v>2879</v>
      </c>
      <c r="Y37" s="115">
        <v>3074</v>
      </c>
      <c r="Z37" s="115"/>
      <c r="AA37" s="115" t="str">
        <f>TEXT(Y37,"###,###")</f>
        <v>3,074</v>
      </c>
      <c r="AB37" s="115"/>
      <c r="AC37" s="115">
        <f>Y37/X37-1</f>
        <v>6.7731851337269777E-2</v>
      </c>
      <c r="AD37" s="115"/>
      <c r="AE37" s="115">
        <f>Y37/T37-1</f>
        <v>0.17732669475296814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483</v>
      </c>
      <c r="U38" s="115">
        <v>464</v>
      </c>
      <c r="V38" s="115">
        <v>529</v>
      </c>
      <c r="W38" s="115">
        <v>500</v>
      </c>
      <c r="X38" s="115">
        <v>499</v>
      </c>
      <c r="Y38" s="115">
        <v>569</v>
      </c>
      <c r="Z38" s="115"/>
      <c r="AA38" s="115" t="str">
        <f>TEXT(Y38,"###,###")</f>
        <v>569</v>
      </c>
      <c r="AB38" s="115"/>
      <c r="AC38" s="115">
        <f>Y38/X38-1</f>
        <v>0.14028056112224441</v>
      </c>
      <c r="AD38" s="115"/>
      <c r="AE38" s="115">
        <f>Y38/T38-1</f>
        <v>0.17805383022774324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3094</v>
      </c>
      <c r="U40" s="115">
        <v>3212</v>
      </c>
      <c r="V40" s="115">
        <v>3336</v>
      </c>
      <c r="W40" s="115">
        <v>3379</v>
      </c>
      <c r="X40" s="115">
        <v>3378</v>
      </c>
      <c r="Y40" s="115">
        <v>3643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84.381004666483676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15.618995333516333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7</v>
      </c>
      <c r="Y44" s="116">
        <v>10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38</v>
      </c>
      <c r="Y45" s="116">
        <v>46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150</v>
      </c>
      <c r="Y46" s="116">
        <v>145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208</v>
      </c>
      <c r="Y47" s="116">
        <v>210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246</v>
      </c>
      <c r="Y48" s="116">
        <v>236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10.33'!S1&amp;" ("&amp;'Table 10.33'!Y2&amp;") *"</f>
        <v>Number of jobs by age and sex of job holders in Mid Murray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214</v>
      </c>
      <c r="Y49" s="116">
        <v>203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208</v>
      </c>
      <c r="Y50" s="116">
        <v>216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245</v>
      </c>
      <c r="Y51" s="116">
        <v>229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305</v>
      </c>
      <c r="Y52" s="116">
        <v>314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376</v>
      </c>
      <c r="Y53" s="116">
        <v>387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250</v>
      </c>
      <c r="Y54" s="116">
        <v>337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239</v>
      </c>
      <c r="Y55" s="116">
        <v>256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107</v>
      </c>
      <c r="Y56" s="116">
        <v>161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35</v>
      </c>
      <c r="Y57" s="116">
        <v>44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26</v>
      </c>
      <c r="Y58" s="116">
        <v>25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20</v>
      </c>
      <c r="Y59" s="116">
        <v>19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2671</v>
      </c>
      <c r="Y61" s="116">
        <v>2839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4</v>
      </c>
      <c r="Y63" s="116">
        <v>4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10.33'!S1&amp;" ("&amp;'Table 10.33'!Y2&amp;") *"</f>
        <v>Number of employed persons per occupation of main job by sex in Mid Murray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45</v>
      </c>
      <c r="Y64" s="116">
        <v>51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153</v>
      </c>
      <c r="Y65" s="116">
        <v>155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175</v>
      </c>
      <c r="Y66" s="116">
        <v>178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168</v>
      </c>
      <c r="Y67" s="116">
        <v>200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181</v>
      </c>
      <c r="Y68" s="116">
        <v>152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152</v>
      </c>
      <c r="Y69" s="116">
        <v>184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199</v>
      </c>
      <c r="Y70" s="116">
        <v>233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262</v>
      </c>
      <c r="Y71" s="116">
        <v>290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274</v>
      </c>
      <c r="Y72" s="116">
        <v>318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286</v>
      </c>
      <c r="Y73" s="116">
        <v>324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194</v>
      </c>
      <c r="Y74" s="116">
        <v>225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94</v>
      </c>
      <c r="Y75" s="116">
        <v>111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19</v>
      </c>
      <c r="Y76" s="116">
        <v>28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10</v>
      </c>
      <c r="Y77" s="116">
        <v>18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4</v>
      </c>
      <c r="Y78" s="116">
        <v>4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0</v>
      </c>
      <c r="Y79" s="116">
        <v>5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2223</v>
      </c>
      <c r="Y80" s="116">
        <v>2475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10.33'!S1</f>
        <v>Mid Murray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152</v>
      </c>
      <c r="Y83" s="116">
        <v>153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87</v>
      </c>
      <c r="Y84" s="116">
        <v>95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10.33'!AA4</f>
        <v>5,314</v>
      </c>
      <c r="D85" s="99">
        <f>'Table 10.33'!AC4</f>
        <v>8.448979591836725E-2</v>
      </c>
      <c r="E85" s="100">
        <f>'Table 10.33'!AC4</f>
        <v>8.448979591836725E-2</v>
      </c>
      <c r="F85" s="99">
        <f>'Table 10.33'!AE4</f>
        <v>0.1829919857524489</v>
      </c>
      <c r="G85" s="100">
        <f>'Table 10.33'!AE4</f>
        <v>0.1829919857524489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296</v>
      </c>
      <c r="Y85" s="116">
        <v>315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10.33'!AA5</f>
        <v>2,839</v>
      </c>
      <c r="D86" s="99">
        <f>'Table 10.33'!AC5</f>
        <v>6.25E-2</v>
      </c>
      <c r="E86" s="100">
        <f>'Table 10.33'!AC5</f>
        <v>6.25E-2</v>
      </c>
      <c r="F86" s="99">
        <f>'Table 10.33'!AE5</f>
        <v>0.14337494965767217</v>
      </c>
      <c r="G86" s="100">
        <f>'Table 10.33'!AE5</f>
        <v>0.14337494965767217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68</v>
      </c>
      <c r="Y86" s="116">
        <v>73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10.33'!AA6</f>
        <v>2,475</v>
      </c>
      <c r="D87" s="99">
        <f>'Table 10.33'!AC6</f>
        <v>0.11235955056179781</v>
      </c>
      <c r="E87" s="100">
        <f>'Table 10.33'!AC6</f>
        <v>0.11235955056179781</v>
      </c>
      <c r="F87" s="99">
        <f>'Table 10.33'!AE6</f>
        <v>0.23379860418743759</v>
      </c>
      <c r="G87" s="100">
        <f>'Table 10.33'!AE6</f>
        <v>0.23379860418743759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41</v>
      </c>
      <c r="Y87" s="116">
        <v>44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10.33'!AA7</f>
        <v>3,643</v>
      </c>
      <c r="D88" s="99">
        <f>'Table 10.33'!AC7</f>
        <v>7.8129624149156474E-2</v>
      </c>
      <c r="E88" s="100">
        <f>'Table 10.33'!AC7</f>
        <v>7.8129624149156474E-2</v>
      </c>
      <c r="F88" s="99">
        <f>'Table 10.33'!AE7</f>
        <v>0.17782088587132239</v>
      </c>
      <c r="G88" s="100">
        <f>'Table 10.33'!AE7</f>
        <v>0.17782088587132239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54</v>
      </c>
      <c r="Y88" s="116">
        <v>62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10.33'!AA37</f>
        <v>3,074</v>
      </c>
      <c r="D89" s="99">
        <f>'Table 10.33'!AC37</f>
        <v>6.7731851337269777E-2</v>
      </c>
      <c r="E89" s="100">
        <f>'Table 10.33'!AC37</f>
        <v>6.7731851337269777E-2</v>
      </c>
      <c r="F89" s="99">
        <f>'Table 10.33'!AE37</f>
        <v>0.17732669475296814</v>
      </c>
      <c r="G89" s="100">
        <f>'Table 10.33'!AE37</f>
        <v>0.17732669475296814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250</v>
      </c>
      <c r="Y89" s="116">
        <v>271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10.33'!AA38</f>
        <v>569</v>
      </c>
      <c r="D90" s="99">
        <f>'Table 10.33'!AC38</f>
        <v>0.14028056112224441</v>
      </c>
      <c r="E90" s="100">
        <f>'Table 10.33'!AC38</f>
        <v>0.14028056112224441</v>
      </c>
      <c r="F90" s="99">
        <f>'Table 10.33'!AE38</f>
        <v>0.17805383022774324</v>
      </c>
      <c r="G90" s="100">
        <f>'Table 10.33'!AE38</f>
        <v>0.17805383022774324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378</v>
      </c>
      <c r="Y90" s="116">
        <v>417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10.33'!AA114</f>
        <v>268</v>
      </c>
      <c r="D91" s="99">
        <f>'Table 10.33'!AC114</f>
        <v>6.7729083665338585E-2</v>
      </c>
      <c r="E91" s="100">
        <f>'Table 10.33'!AC114</f>
        <v>6.7729083665338585E-2</v>
      </c>
      <c r="F91" s="99">
        <f>'Table 10.33'!AE114</f>
        <v>0.16521739130434776</v>
      </c>
      <c r="G91" s="100">
        <f>'Table 10.33'!AE114</f>
        <v>0.16521739130434776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1831</v>
      </c>
      <c r="Y91" s="116">
        <v>1980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10.33'!AA115</f>
        <v>301</v>
      </c>
      <c r="D92" s="99">
        <f>'Table 10.33'!AC115</f>
        <v>0.19920318725099606</v>
      </c>
      <c r="E92" s="100">
        <f>'Table 10.33'!AC115</f>
        <v>0.19920318725099606</v>
      </c>
      <c r="F92" s="99">
        <f>'Table 10.33'!AE115</f>
        <v>0.18503937007874005</v>
      </c>
      <c r="G92" s="100">
        <f>'Table 10.33'!AE115</f>
        <v>0.18503937007874005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10.33'!AA8</f>
        <v>$33,872</v>
      </c>
      <c r="D93" s="99">
        <f>'Table 10.33'!AC8</f>
        <v>2.430114550446949E-2</v>
      </c>
      <c r="E93" s="100">
        <f>'Table 10.33'!AC8</f>
        <v>2.430114550446949E-2</v>
      </c>
      <c r="F93" s="99">
        <f>'Table 10.33'!AE8</f>
        <v>0.1649125799690887</v>
      </c>
      <c r="G93" s="100">
        <f>'Table 10.33'!AE8</f>
        <v>0.1649125799690887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87</v>
      </c>
      <c r="Y93" s="116">
        <v>97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10.33'!AA9</f>
        <v>$155.5 mil</v>
      </c>
      <c r="D94" s="99">
        <f>'Table 10.33'!AC9</f>
        <v>0.10626714357528</v>
      </c>
      <c r="E94" s="100">
        <f>'Table 10.33'!AC9</f>
        <v>0.10626714357528</v>
      </c>
      <c r="F94" s="99">
        <f>'Table 10.33'!AE9</f>
        <v>0.35262078025081611</v>
      </c>
      <c r="G94" s="100">
        <f>'Table 10.33'!AE9</f>
        <v>0.35262078025081611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180</v>
      </c>
      <c r="Y94" s="116">
        <v>205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65</v>
      </c>
      <c r="Y95" s="116">
        <v>77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238</v>
      </c>
      <c r="Y96" s="116">
        <v>266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208</v>
      </c>
      <c r="Y97" s="116">
        <v>235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170</v>
      </c>
      <c r="Y98" s="116">
        <v>181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23</v>
      </c>
      <c r="Y99" s="116">
        <v>32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239</v>
      </c>
      <c r="Y100" s="116">
        <v>241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1550</v>
      </c>
      <c r="Y101" s="116">
        <v>1663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3478</v>
      </c>
      <c r="Y104" s="115">
        <v>3847</v>
      </c>
      <c r="Z104" s="115"/>
      <c r="AA104" s="115" t="str">
        <f>TEXT(Y104,"###,###")</f>
        <v>3,847</v>
      </c>
      <c r="AB104" s="115"/>
      <c r="AC104" s="115">
        <f>Y104/($Y$4)*100</f>
        <v>72.393677079412882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637</v>
      </c>
      <c r="Y105" s="115">
        <v>729</v>
      </c>
      <c r="Z105" s="115"/>
      <c r="AA105" s="115" t="str">
        <f>TEXT(Y105,"###,###")</f>
        <v>729</v>
      </c>
      <c r="AB105" s="115"/>
      <c r="AC105" s="115">
        <f>Y105/($Y$4)*100</f>
        <v>13.718479488144524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4115</v>
      </c>
      <c r="Y106" s="115">
        <v>4576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848</v>
      </c>
      <c r="Y108" s="115">
        <v>1000</v>
      </c>
      <c r="Z108" s="115"/>
      <c r="AA108" s="115" t="str">
        <f>TEXT(Y108,"###,###")</f>
        <v>1,000</v>
      </c>
      <c r="AB108" s="115"/>
      <c r="AC108" s="115">
        <f>Y108/($Y$4)*100</f>
        <v>18.818216033120059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1009</v>
      </c>
      <c r="Y109" s="115">
        <v>1093</v>
      </c>
      <c r="Z109" s="115"/>
      <c r="AA109" s="115" t="str">
        <f>TEXT(Y109,"###,###")</f>
        <v>1,093</v>
      </c>
      <c r="AB109" s="115"/>
      <c r="AC109" s="115">
        <f t="shared" ref="AC109:AC111" si="3">Y109/($Y$4)*100</f>
        <v>20.568310124200227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942</v>
      </c>
      <c r="Y110" s="115">
        <v>1071</v>
      </c>
      <c r="Z110" s="115"/>
      <c r="AA110" s="115" t="str">
        <f>TEXT(Y110,"###,###")</f>
        <v>1,071</v>
      </c>
      <c r="AB110" s="115"/>
      <c r="AC110" s="115">
        <f t="shared" si="3"/>
        <v>20.154309371471584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1313</v>
      </c>
      <c r="Y111" s="115">
        <v>1412</v>
      </c>
      <c r="Z111" s="115"/>
      <c r="AA111" s="115" t="str">
        <f>TEXT(Y111,"###,###")</f>
        <v>1,412</v>
      </c>
      <c r="AB111" s="115"/>
      <c r="AC111" s="115">
        <f t="shared" si="3"/>
        <v>26.571321038765529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4896</v>
      </c>
      <c r="Y112" s="115">
        <v>5314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230</v>
      </c>
      <c r="U114" s="115">
        <v>217</v>
      </c>
      <c r="V114" s="115">
        <v>250</v>
      </c>
      <c r="W114" s="115">
        <v>245</v>
      </c>
      <c r="X114" s="115">
        <v>251</v>
      </c>
      <c r="Y114" s="115">
        <v>268</v>
      </c>
      <c r="Z114" s="115"/>
      <c r="AA114" s="115" t="str">
        <f>TEXT(Y114,"###,###")</f>
        <v>268</v>
      </c>
      <c r="AB114" s="115"/>
      <c r="AC114" s="115">
        <f>Y114/X114-1</f>
        <v>6.7729083665338585E-2</v>
      </c>
      <c r="AD114" s="115"/>
      <c r="AE114" s="115">
        <f>Y114/T114-1</f>
        <v>0.16521739130434776</v>
      </c>
      <c r="AF114" s="115"/>
    </row>
    <row r="115" spans="19:32" x14ac:dyDescent="0.25">
      <c r="S115" s="115" t="s">
        <v>104</v>
      </c>
      <c r="T115" s="115">
        <v>254</v>
      </c>
      <c r="U115" s="115">
        <v>251</v>
      </c>
      <c r="V115" s="115">
        <v>278</v>
      </c>
      <c r="W115" s="115">
        <v>249</v>
      </c>
      <c r="X115" s="115">
        <v>251</v>
      </c>
      <c r="Y115" s="115">
        <v>301</v>
      </c>
      <c r="Z115" s="115"/>
      <c r="AA115" s="115" t="str">
        <f>TEXT(Y115,"###,###")</f>
        <v>301</v>
      </c>
      <c r="AB115" s="115"/>
      <c r="AC115" s="115">
        <f>Y115/X115-1</f>
        <v>0.19920318725099606</v>
      </c>
      <c r="AD115" s="115"/>
      <c r="AE115" s="115">
        <f>Y115/T115-1</f>
        <v>0.18503937007874005</v>
      </c>
      <c r="AF115" s="115"/>
    </row>
    <row r="116" spans="19:32" x14ac:dyDescent="0.25">
      <c r="S116" s="115" t="s">
        <v>56</v>
      </c>
      <c r="T116" s="115">
        <v>484</v>
      </c>
      <c r="U116" s="115">
        <v>468</v>
      </c>
      <c r="V116" s="115">
        <v>528</v>
      </c>
      <c r="W116" s="115">
        <v>494</v>
      </c>
      <c r="X116" s="115">
        <v>502</v>
      </c>
      <c r="Y116" s="115">
        <v>569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44.12</v>
      </c>
      <c r="V118" s="115">
        <v>46.94</v>
      </c>
      <c r="W118" s="115">
        <v>42.44</v>
      </c>
      <c r="X118" s="115">
        <v>41.49</v>
      </c>
      <c r="Y118" s="115">
        <v>45.31</v>
      </c>
      <c r="Z118" s="115"/>
      <c r="AA118" s="115" t="str">
        <f>TEXT(Y118,"##.0")</f>
        <v>45.3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2335</v>
      </c>
      <c r="V120" s="115">
        <v>2478</v>
      </c>
      <c r="W120" s="115">
        <v>2507</v>
      </c>
      <c r="X120" s="115">
        <v>2526</v>
      </c>
      <c r="Y120" s="115">
        <v>2721</v>
      </c>
      <c r="Z120" s="115"/>
      <c r="AA120" s="115" t="str">
        <f>TEXT(Y120,"###,###")</f>
        <v>2,721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476</v>
      </c>
      <c r="V121" s="115">
        <v>448</v>
      </c>
      <c r="W121" s="115">
        <v>459</v>
      </c>
      <c r="X121" s="115">
        <v>443</v>
      </c>
      <c r="Y121" s="115">
        <v>491</v>
      </c>
      <c r="Z121" s="115"/>
      <c r="AA121" s="115" t="str">
        <f t="shared" ref="AA121:AA128" si="4">TEXT(Y121,"###,###")</f>
        <v>491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404</v>
      </c>
      <c r="V122" s="115">
        <v>406</v>
      </c>
      <c r="W122" s="115">
        <v>403</v>
      </c>
      <c r="X122" s="115">
        <v>415</v>
      </c>
      <c r="Y122" s="115">
        <v>431</v>
      </c>
      <c r="Z122" s="115"/>
      <c r="AA122" s="115" t="str">
        <f t="shared" si="4"/>
        <v>431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2739</v>
      </c>
      <c r="V124" s="115">
        <v>2884</v>
      </c>
      <c r="W124" s="115">
        <v>2910</v>
      </c>
      <c r="X124" s="115">
        <v>2941</v>
      </c>
      <c r="Y124" s="115">
        <v>3152</v>
      </c>
      <c r="Z124" s="115"/>
      <c r="AA124" s="115" t="str">
        <f t="shared" si="4"/>
        <v>3,152</v>
      </c>
      <c r="AB124" s="115"/>
      <c r="AC124" s="115">
        <f>Y124/$Y$7*100</f>
        <v>86.522097172659898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880</v>
      </c>
      <c r="V125" s="115">
        <v>854</v>
      </c>
      <c r="W125" s="115">
        <v>862</v>
      </c>
      <c r="X125" s="115">
        <v>858</v>
      </c>
      <c r="Y125" s="115">
        <v>922</v>
      </c>
      <c r="Z125" s="115"/>
      <c r="AA125" s="115" t="str">
        <f t="shared" si="4"/>
        <v>922</v>
      </c>
      <c r="AB125" s="115"/>
      <c r="AC125" s="115">
        <f>Y125/$Y$7*100</f>
        <v>25.308811419160033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1771</v>
      </c>
      <c r="V127" s="115">
        <v>1828</v>
      </c>
      <c r="W127" s="115">
        <v>1851</v>
      </c>
      <c r="X127" s="115">
        <v>1834</v>
      </c>
      <c r="Y127" s="115">
        <v>1980</v>
      </c>
      <c r="Z127" s="115"/>
      <c r="AA127" s="115" t="str">
        <f t="shared" si="4"/>
        <v>1,980</v>
      </c>
      <c r="AB127" s="115"/>
      <c r="AC127" s="115">
        <f>Y127/$Y$7*100</f>
        <v>54.350809772165796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1445</v>
      </c>
      <c r="V128" s="115">
        <v>1514</v>
      </c>
      <c r="W128" s="115">
        <v>1525</v>
      </c>
      <c r="X128" s="115">
        <v>1546</v>
      </c>
      <c r="Y128" s="115">
        <v>1663</v>
      </c>
      <c r="Z128" s="115"/>
      <c r="AA128" s="115" t="str">
        <f t="shared" si="4"/>
        <v>1,663</v>
      </c>
      <c r="AB128" s="115"/>
      <c r="AC128" s="115">
        <f>Y128/$Y$7*100</f>
        <v>45.649190227834204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049EE52B-A440-4849-8FE8-7626A682909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F779C4FC-9C37-4618-81C0-EF2839ED91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3CD3AF0E-184E-420C-9083-F57AA24AA2A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3760F2BF-BBBC-4955-8BFA-A76CDBC7898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Mitcham</v>
      </c>
      <c r="T1" s="115"/>
      <c r="U1" s="115"/>
      <c r="V1" s="115"/>
      <c r="W1" s="115"/>
      <c r="X1" s="115"/>
      <c r="Y1" s="115" t="str">
        <f>Y3</f>
        <v>10.34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145</v>
      </c>
      <c r="V3" s="115"/>
      <c r="W3" s="115"/>
      <c r="X3" s="115"/>
      <c r="Y3" s="115" t="s">
        <v>237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10.34'!$Y$3&amp;" "&amp;'Table 10.34'!$U$3&amp;", "&amp;'State data for spotlight'!$C$3&amp;", "&amp;'Table 10.34'!$Y$2</f>
        <v>Table 10.34 Mitcham,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50099</v>
      </c>
      <c r="U4" s="116">
        <v>50420</v>
      </c>
      <c r="V4" s="116">
        <v>50429</v>
      </c>
      <c r="W4" s="116">
        <v>49855</v>
      </c>
      <c r="X4" s="116">
        <v>48690</v>
      </c>
      <c r="Y4" s="116">
        <v>49845</v>
      </c>
      <c r="Z4" s="115"/>
      <c r="AA4" s="115" t="str">
        <f>TEXT(Y4,"###,###")</f>
        <v>49,845</v>
      </c>
      <c r="AB4" s="115"/>
      <c r="AC4" s="115">
        <f t="shared" ref="AC4:AC9" si="0">Y4/X4-1</f>
        <v>2.3721503388786092E-2</v>
      </c>
      <c r="AD4" s="115"/>
      <c r="AE4" s="115">
        <f>Y4/T4-1</f>
        <v>-5.0699614762769185E-3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24573</v>
      </c>
      <c r="U5" s="116">
        <v>24871</v>
      </c>
      <c r="V5" s="116">
        <v>24588</v>
      </c>
      <c r="W5" s="116">
        <v>24219</v>
      </c>
      <c r="X5" s="116">
        <v>23719</v>
      </c>
      <c r="Y5" s="116">
        <v>24208</v>
      </c>
      <c r="Z5" s="115"/>
      <c r="AA5" s="115" t="str">
        <f>TEXT(Y5,"###,###")</f>
        <v>24,208</v>
      </c>
      <c r="AB5" s="115"/>
      <c r="AC5" s="115">
        <f t="shared" si="0"/>
        <v>2.0616383490029033E-2</v>
      </c>
      <c r="AD5" s="115"/>
      <c r="AE5" s="115">
        <f t="shared" ref="AE5:AE9" si="1">Y5/T5-1</f>
        <v>-1.4853701216782644E-2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25526</v>
      </c>
      <c r="U6" s="116">
        <v>25548</v>
      </c>
      <c r="V6" s="116">
        <v>25841</v>
      </c>
      <c r="W6" s="116">
        <v>25636</v>
      </c>
      <c r="X6" s="116">
        <v>24971</v>
      </c>
      <c r="Y6" s="116">
        <v>25637</v>
      </c>
      <c r="Z6" s="115"/>
      <c r="AA6" s="115" t="str">
        <f>TEXT(Y6,"###,###")</f>
        <v>25,637</v>
      </c>
      <c r="AB6" s="115"/>
      <c r="AC6" s="115">
        <f t="shared" si="0"/>
        <v>2.6670938288414492E-2</v>
      </c>
      <c r="AD6" s="115"/>
      <c r="AE6" s="115">
        <f t="shared" si="1"/>
        <v>4.3485074042153293E-3</v>
      </c>
      <c r="AF6" s="115"/>
    </row>
    <row r="7" spans="1:32" ht="16.5" customHeight="1" thickBot="1" x14ac:dyDescent="0.3">
      <c r="A7" s="46" t="str">
        <f>"QUICK STATS for "&amp;'Table 10.34'!Y2&amp;"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36488</v>
      </c>
      <c r="U7" s="116">
        <v>36583</v>
      </c>
      <c r="V7" s="116">
        <v>36696</v>
      </c>
      <c r="W7" s="116">
        <v>36275</v>
      </c>
      <c r="X7" s="116">
        <v>35933</v>
      </c>
      <c r="Y7" s="116">
        <v>36068</v>
      </c>
      <c r="Z7" s="115"/>
      <c r="AA7" s="115" t="str">
        <f>TEXT(Y7,"###,###")</f>
        <v>36,068</v>
      </c>
      <c r="AB7" s="115"/>
      <c r="AC7" s="115">
        <f t="shared" si="0"/>
        <v>3.7569921798903394E-3</v>
      </c>
      <c r="AD7" s="115"/>
      <c r="AE7" s="115">
        <f t="shared" si="1"/>
        <v>-1.151063363297522E-2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49,845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10.34'!AA7</f>
        <v>36,068</v>
      </c>
      <c r="P8" s="51"/>
      <c r="S8" s="115" t="s">
        <v>96</v>
      </c>
      <c r="T8" s="115">
        <v>38734.49</v>
      </c>
      <c r="U8" s="115">
        <v>40165</v>
      </c>
      <c r="V8" s="115">
        <v>40026</v>
      </c>
      <c r="W8" s="115">
        <v>41076</v>
      </c>
      <c r="X8" s="115">
        <v>43137</v>
      </c>
      <c r="Y8" s="115">
        <v>44165</v>
      </c>
      <c r="Z8" s="115"/>
      <c r="AA8" s="115" t="str">
        <f>TEXT(Y8,"$###,###")</f>
        <v>$44,165</v>
      </c>
      <c r="AB8" s="115"/>
      <c r="AC8" s="115">
        <f t="shared" si="0"/>
        <v>2.3831049910749469E-2</v>
      </c>
      <c r="AD8" s="115"/>
      <c r="AE8" s="115">
        <f t="shared" si="1"/>
        <v>0.14019830905221675</v>
      </c>
      <c r="AF8" s="115"/>
    </row>
    <row r="9" spans="1:32" x14ac:dyDescent="0.25">
      <c r="A9" s="55" t="s">
        <v>17</v>
      </c>
      <c r="B9" s="56"/>
      <c r="C9" s="57"/>
      <c r="D9" s="58">
        <f>'Table 10.34'!AC104</f>
        <v>68.580599859564657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49.481534878562719</v>
      </c>
      <c r="P9" s="59" t="s">
        <v>97</v>
      </c>
      <c r="S9" s="115" t="s">
        <v>9</v>
      </c>
      <c r="T9" s="115">
        <v>2058265412</v>
      </c>
      <c r="U9" s="115">
        <v>2125906485</v>
      </c>
      <c r="V9" s="115">
        <v>2193581333</v>
      </c>
      <c r="W9" s="115">
        <v>2227293792</v>
      </c>
      <c r="X9" s="115">
        <v>2267029617</v>
      </c>
      <c r="Y9" s="115">
        <v>2318727712</v>
      </c>
      <c r="Z9" s="115"/>
      <c r="AA9" s="115" t="str">
        <f>TEXT(Y9/1000000,"$#,###.0")&amp;" mil"</f>
        <v>$2,318.7 mil</v>
      </c>
      <c r="AB9" s="115"/>
      <c r="AC9" s="115">
        <f t="shared" si="0"/>
        <v>2.2804331541293577E-2</v>
      </c>
      <c r="AD9" s="115"/>
      <c r="AE9" s="115">
        <f t="shared" si="1"/>
        <v>0.12654456440916961</v>
      </c>
      <c r="AF9" s="115"/>
    </row>
    <row r="10" spans="1:32" x14ac:dyDescent="0.25">
      <c r="A10" s="55" t="s">
        <v>20</v>
      </c>
      <c r="B10" s="56"/>
      <c r="C10" s="57"/>
      <c r="D10" s="58">
        <f>'Table 10.34'!AC105</f>
        <v>24.491924967398937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50.518465121437281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92.417101031385158</v>
      </c>
      <c r="P11" s="59" t="s">
        <v>97</v>
      </c>
      <c r="S11" s="115" t="s">
        <v>32</v>
      </c>
      <c r="T11" s="116">
        <v>44372</v>
      </c>
      <c r="U11" s="116">
        <v>44829</v>
      </c>
      <c r="V11" s="116">
        <v>44873</v>
      </c>
      <c r="W11" s="116">
        <v>44458</v>
      </c>
      <c r="X11" s="116">
        <v>43327</v>
      </c>
      <c r="Y11" s="116">
        <v>44414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10.34'!AC108</f>
        <v>13.788745109840505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15.057668847732062</v>
      </c>
      <c r="P12" s="59" t="s">
        <v>97</v>
      </c>
      <c r="S12" s="115" t="s">
        <v>33</v>
      </c>
      <c r="T12" s="116">
        <v>5724</v>
      </c>
      <c r="U12" s="116">
        <v>5592</v>
      </c>
      <c r="V12" s="116">
        <v>5559</v>
      </c>
      <c r="W12" s="116">
        <v>5400</v>
      </c>
      <c r="X12" s="116">
        <v>5363</v>
      </c>
      <c r="Y12" s="116">
        <v>5431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10.34'!AC109</f>
        <v>13.469756244357509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10.34'!AA118</f>
        <v>42.9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10.34'!AC110</f>
        <v>20.475473969304844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15.59554175446379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10.34'!AC111</f>
        <v>45.338549503460726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84.404458245536205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383</v>
      </c>
      <c r="Z15" s="115"/>
      <c r="AA15" s="117">
        <f t="shared" ref="AA15:AA34" si="2">IF(Y15="np",0,Y15/$Y$34)</f>
        <v>7.6838198415086767E-3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357</v>
      </c>
      <c r="Z16" s="115"/>
      <c r="AA16" s="117">
        <f t="shared" si="2"/>
        <v>7.1622028287691847E-3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2112</v>
      </c>
      <c r="Z17" s="115"/>
      <c r="AA17" s="117">
        <f t="shared" si="2"/>
        <v>4.2371351188684923E-2</v>
      </c>
      <c r="AB17" s="115"/>
      <c r="AC17" s="115"/>
      <c r="AD17" s="115"/>
      <c r="AE17" s="115"/>
      <c r="AF17" s="115"/>
    </row>
    <row r="18" spans="1:32" x14ac:dyDescent="0.25">
      <c r="A18" s="85" t="str">
        <f>'Table 10.34'!$S$1&amp;" ("&amp;'Table 10.34'!$T$2&amp;" to "&amp;'Table 10.34'!$Y$2&amp;")"</f>
        <v>Mitcham (2011-12 to 2016-17)</v>
      </c>
      <c r="B18" s="85"/>
      <c r="C18" s="85"/>
      <c r="D18" s="85"/>
      <c r="E18" s="85"/>
      <c r="F18" s="85"/>
      <c r="G18" s="85" t="str">
        <f>'Table 10.34'!$S$1&amp;" ("&amp;'Table 10.34'!$T$2&amp;" to "&amp;'Table 10.34'!$Y$2&amp;")"</f>
        <v>Mitcham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392</v>
      </c>
      <c r="Z18" s="115"/>
      <c r="AA18" s="117">
        <f t="shared" si="2"/>
        <v>7.8643795766877318E-3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2368</v>
      </c>
      <c r="Z19" s="115"/>
      <c r="AA19" s="117">
        <f t="shared" si="2"/>
        <v>4.7507272544889158E-2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1438</v>
      </c>
      <c r="Z20" s="115"/>
      <c r="AA20" s="117">
        <f t="shared" si="2"/>
        <v>2.8849433243053467E-2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4009</v>
      </c>
      <c r="Z21" s="115"/>
      <c r="AA21" s="117">
        <f t="shared" si="2"/>
        <v>8.0429330925870193E-2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3325</v>
      </c>
      <c r="Z22" s="115"/>
      <c r="AA22" s="117">
        <f t="shared" si="2"/>
        <v>6.6706791052262016E-2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863</v>
      </c>
      <c r="Z23" s="115"/>
      <c r="AA23" s="117">
        <f t="shared" si="2"/>
        <v>1.7313672384391614E-2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785</v>
      </c>
      <c r="Z24" s="115"/>
      <c r="AA24" s="117">
        <f t="shared" si="2"/>
        <v>1.5748821346173138E-2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1839</v>
      </c>
      <c r="Z25" s="115"/>
      <c r="AA25" s="117">
        <f t="shared" si="2"/>
        <v>3.689437255492025E-2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770</v>
      </c>
      <c r="Z26" s="115"/>
      <c r="AA26" s="117">
        <f t="shared" si="2"/>
        <v>1.5447888454208044E-2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4014</v>
      </c>
      <c r="Z27" s="115"/>
      <c r="AA27" s="117">
        <f t="shared" si="2"/>
        <v>8.0529641889858561E-2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3267</v>
      </c>
      <c r="Z28" s="115"/>
      <c r="AA28" s="117">
        <f t="shared" si="2"/>
        <v>6.5543183869996996E-2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3684</v>
      </c>
      <c r="Z29" s="115"/>
      <c r="AA29" s="117">
        <f t="shared" si="2"/>
        <v>7.3909118266626536E-2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6445</v>
      </c>
      <c r="Z30" s="115"/>
      <c r="AA30" s="117">
        <f t="shared" si="2"/>
        <v>0.12930083258100111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10.34'!Y2&amp;")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7633</v>
      </c>
      <c r="Z31" s="115"/>
      <c r="AA31" s="117">
        <f t="shared" si="2"/>
        <v>0.15313471762463637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987</v>
      </c>
      <c r="Z32" s="115"/>
      <c r="AA32" s="117">
        <f t="shared" si="2"/>
        <v>1.9801384291303039E-2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1548</v>
      </c>
      <c r="Z33" s="115"/>
      <c r="AA33" s="117">
        <f t="shared" si="2"/>
        <v>3.1056274450797471E-2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49845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30922</v>
      </c>
      <c r="U37" s="115">
        <v>30660</v>
      </c>
      <c r="V37" s="115">
        <v>30881</v>
      </c>
      <c r="W37" s="115">
        <v>30495</v>
      </c>
      <c r="X37" s="115">
        <v>30600</v>
      </c>
      <c r="Y37" s="115">
        <v>30443</v>
      </c>
      <c r="Z37" s="115"/>
      <c r="AA37" s="115" t="str">
        <f>TEXT(Y37,"###,###")</f>
        <v>30,443</v>
      </c>
      <c r="AB37" s="115"/>
      <c r="AC37" s="115">
        <f>Y37/X37-1</f>
        <v>-5.1307189542483256E-3</v>
      </c>
      <c r="AD37" s="115"/>
      <c r="AE37" s="115">
        <f>Y37/T37-1</f>
        <v>-1.5490589224500306E-2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5564</v>
      </c>
      <c r="U38" s="115">
        <v>5926</v>
      </c>
      <c r="V38" s="115">
        <v>5816</v>
      </c>
      <c r="W38" s="115">
        <v>5782</v>
      </c>
      <c r="X38" s="115">
        <v>5332</v>
      </c>
      <c r="Y38" s="115">
        <v>5625</v>
      </c>
      <c r="Z38" s="115"/>
      <c r="AA38" s="115" t="str">
        <f>TEXT(Y38,"###,###")</f>
        <v>5,625</v>
      </c>
      <c r="AB38" s="115"/>
      <c r="AC38" s="115">
        <f>Y38/X38-1</f>
        <v>5.4951237809452325E-2</v>
      </c>
      <c r="AD38" s="115"/>
      <c r="AE38" s="115">
        <f>Y38/T38-1</f>
        <v>1.0963335729690771E-2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36486</v>
      </c>
      <c r="U40" s="115">
        <v>36586</v>
      </c>
      <c r="V40" s="115">
        <v>36697</v>
      </c>
      <c r="W40" s="115">
        <v>36277</v>
      </c>
      <c r="X40" s="115">
        <v>35932</v>
      </c>
      <c r="Y40" s="115">
        <v>36068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84.404458245536205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15.59554175446379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9</v>
      </c>
      <c r="Y44" s="116">
        <v>16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373</v>
      </c>
      <c r="Y45" s="116">
        <v>357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1376</v>
      </c>
      <c r="Y46" s="116">
        <v>1348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2040</v>
      </c>
      <c r="Y47" s="116">
        <v>2218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2389</v>
      </c>
      <c r="Y48" s="116">
        <v>2412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10.34'!S1&amp;" ("&amp;'Table 10.34'!Y2&amp;") *"</f>
        <v>Number of jobs by age and sex of job holders in Mitcham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2413</v>
      </c>
      <c r="Y49" s="116">
        <v>2331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2288</v>
      </c>
      <c r="Y50" s="116">
        <v>2452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2539</v>
      </c>
      <c r="Y51" s="116">
        <v>2536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2501</v>
      </c>
      <c r="Y52" s="116">
        <v>2550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2362</v>
      </c>
      <c r="Y53" s="116">
        <v>2355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2178</v>
      </c>
      <c r="Y54" s="116">
        <v>2276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1515</v>
      </c>
      <c r="Y55" s="116">
        <v>1571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983</v>
      </c>
      <c r="Y56" s="116">
        <v>990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424</v>
      </c>
      <c r="Y57" s="116">
        <v>478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156</v>
      </c>
      <c r="Y58" s="116">
        <v>159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88</v>
      </c>
      <c r="Y59" s="116">
        <v>96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75</v>
      </c>
      <c r="Y60" s="116">
        <v>63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23719</v>
      </c>
      <c r="Y61" s="116">
        <v>24208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17</v>
      </c>
      <c r="Y63" s="116">
        <v>21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10.34'!S1&amp;" ("&amp;'Table 10.34'!Y2&amp;") *"</f>
        <v>Number of employed persons per occupation of main job by sex in Mitcham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465</v>
      </c>
      <c r="Y64" s="116">
        <v>451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1567</v>
      </c>
      <c r="Y65" s="116">
        <v>1717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2228</v>
      </c>
      <c r="Y66" s="116">
        <v>2381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2430</v>
      </c>
      <c r="Y67" s="116">
        <v>2496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2365</v>
      </c>
      <c r="Y68" s="116">
        <v>2408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2457</v>
      </c>
      <c r="Y69" s="116">
        <v>2523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2648</v>
      </c>
      <c r="Y70" s="116">
        <v>2603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2806</v>
      </c>
      <c r="Y71" s="116">
        <v>2864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2637</v>
      </c>
      <c r="Y72" s="116">
        <v>2723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2312</v>
      </c>
      <c r="Y73" s="116">
        <v>2340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1554</v>
      </c>
      <c r="Y74" s="116">
        <v>1580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845</v>
      </c>
      <c r="Y75" s="116">
        <v>850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274</v>
      </c>
      <c r="Y76" s="116">
        <v>345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163</v>
      </c>
      <c r="Y77" s="116">
        <v>151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86</v>
      </c>
      <c r="Y78" s="116">
        <v>89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107</v>
      </c>
      <c r="Y79" s="116">
        <v>95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24971</v>
      </c>
      <c r="Y80" s="116">
        <v>25637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10.34'!S1</f>
        <v>Mitcham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2529</v>
      </c>
      <c r="Y83" s="116">
        <v>2546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4485</v>
      </c>
      <c r="Y84" s="116">
        <v>4593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10.34'!AA4</f>
        <v>49,845</v>
      </c>
      <c r="D85" s="99">
        <f>'Table 10.34'!AC4</f>
        <v>2.3721503388786092E-2</v>
      </c>
      <c r="E85" s="100">
        <f>'Table 10.34'!AC4</f>
        <v>2.3721503388786092E-2</v>
      </c>
      <c r="F85" s="99">
        <f>'Table 10.34'!AE4</f>
        <v>-5.0699614762769185E-3</v>
      </c>
      <c r="G85" s="100">
        <f>'Table 10.34'!AE4</f>
        <v>-5.0699614762769185E-3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2040</v>
      </c>
      <c r="Y85" s="116">
        <v>2049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10.34'!AA5</f>
        <v>24,208</v>
      </c>
      <c r="D86" s="99">
        <f>'Table 10.34'!AC5</f>
        <v>2.0616383490029033E-2</v>
      </c>
      <c r="E86" s="100">
        <f>'Table 10.34'!AC5</f>
        <v>2.0616383490029033E-2</v>
      </c>
      <c r="F86" s="99">
        <f>'Table 10.34'!AE5</f>
        <v>-1.4853701216782644E-2</v>
      </c>
      <c r="G86" s="100">
        <f>'Table 10.34'!AE5</f>
        <v>-1.4853701216782644E-2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1176</v>
      </c>
      <c r="Y86" s="116">
        <v>1231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10.34'!AA6</f>
        <v>25,637</v>
      </c>
      <c r="D87" s="99">
        <f>'Table 10.34'!AC6</f>
        <v>2.6670938288414492E-2</v>
      </c>
      <c r="E87" s="100">
        <f>'Table 10.34'!AC6</f>
        <v>2.6670938288414492E-2</v>
      </c>
      <c r="F87" s="99">
        <f>'Table 10.34'!AE6</f>
        <v>4.3485074042153293E-3</v>
      </c>
      <c r="G87" s="100">
        <f>'Table 10.34'!AE6</f>
        <v>4.3485074042153293E-3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1073</v>
      </c>
      <c r="Y87" s="116">
        <v>1079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10.34'!AA7</f>
        <v>36,068</v>
      </c>
      <c r="D88" s="99">
        <f>'Table 10.34'!AC7</f>
        <v>3.7569921798903394E-3</v>
      </c>
      <c r="E88" s="100">
        <f>'Table 10.34'!AC7</f>
        <v>3.7569921798903394E-3</v>
      </c>
      <c r="F88" s="99">
        <f>'Table 10.34'!AE7</f>
        <v>-1.151063363297522E-2</v>
      </c>
      <c r="G88" s="100">
        <f>'Table 10.34'!AE7</f>
        <v>-1.151063363297522E-2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985</v>
      </c>
      <c r="Y88" s="116">
        <v>954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10.34'!AA37</f>
        <v>30,443</v>
      </c>
      <c r="D89" s="99">
        <f>'Table 10.34'!AC37</f>
        <v>-5.1307189542483256E-3</v>
      </c>
      <c r="E89" s="100">
        <f>'Table 10.34'!AC37</f>
        <v>-5.1307189542483256E-3</v>
      </c>
      <c r="F89" s="99">
        <f>'Table 10.34'!AE37</f>
        <v>-1.5490589224500306E-2</v>
      </c>
      <c r="G89" s="100">
        <f>'Table 10.34'!AE37</f>
        <v>-1.5490589224500306E-2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543</v>
      </c>
      <c r="Y89" s="116">
        <v>562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10.34'!AA38</f>
        <v>5,625</v>
      </c>
      <c r="D90" s="99">
        <f>'Table 10.34'!AC38</f>
        <v>5.4951237809452325E-2</v>
      </c>
      <c r="E90" s="100">
        <f>'Table 10.34'!AC38</f>
        <v>5.4951237809452325E-2</v>
      </c>
      <c r="F90" s="99">
        <f>'Table 10.34'!AE38</f>
        <v>1.0963335729690771E-2</v>
      </c>
      <c r="G90" s="100">
        <f>'Table 10.34'!AE38</f>
        <v>1.0963335729690771E-2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1117</v>
      </c>
      <c r="Y90" s="116">
        <v>1108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10.34'!AA114</f>
        <v>2,317</v>
      </c>
      <c r="D91" s="99">
        <f>'Table 10.34'!AC114</f>
        <v>4.8890900860117714E-2</v>
      </c>
      <c r="E91" s="100">
        <f>'Table 10.34'!AC114</f>
        <v>4.8890900860117714E-2</v>
      </c>
      <c r="F91" s="99">
        <f>'Table 10.34'!AE114</f>
        <v>8.6393088552916275E-4</v>
      </c>
      <c r="G91" s="100">
        <f>'Table 10.34'!AE114</f>
        <v>8.6393088552916275E-4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17892</v>
      </c>
      <c r="Y91" s="116">
        <v>17847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10.34'!AA115</f>
        <v>3,308</v>
      </c>
      <c r="D92" s="99">
        <f>'Table 10.34'!AC115</f>
        <v>5.9237912263848891E-2</v>
      </c>
      <c r="E92" s="100">
        <f>'Table 10.34'!AC115</f>
        <v>5.9237912263848891E-2</v>
      </c>
      <c r="F92" s="99">
        <f>'Table 10.34'!AE115</f>
        <v>1.6907470027666793E-2</v>
      </c>
      <c r="G92" s="100">
        <f>'Table 10.34'!AE115</f>
        <v>1.6907470027666793E-2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10.34'!AA8</f>
        <v>$44,165</v>
      </c>
      <c r="D93" s="99">
        <f>'Table 10.34'!AC8</f>
        <v>2.3831049910749469E-2</v>
      </c>
      <c r="E93" s="100">
        <f>'Table 10.34'!AC8</f>
        <v>2.3831049910749469E-2</v>
      </c>
      <c r="F93" s="99">
        <f>'Table 10.34'!AE8</f>
        <v>0.14019830905221675</v>
      </c>
      <c r="G93" s="100">
        <f>'Table 10.34'!AE8</f>
        <v>0.14019830905221675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1471</v>
      </c>
      <c r="Y93" s="116">
        <v>1546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10.34'!AA9</f>
        <v>$2,318.7 mil</v>
      </c>
      <c r="D94" s="99">
        <f>'Table 10.34'!AC9</f>
        <v>2.2804331541293577E-2</v>
      </c>
      <c r="E94" s="100">
        <f>'Table 10.34'!AC9</f>
        <v>2.2804331541293577E-2</v>
      </c>
      <c r="F94" s="99">
        <f>'Table 10.34'!AE9</f>
        <v>0.12654456440916961</v>
      </c>
      <c r="G94" s="100">
        <f>'Table 10.34'!AE9</f>
        <v>0.12654456440916961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5796</v>
      </c>
      <c r="Y94" s="116">
        <v>5887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424</v>
      </c>
      <c r="Y95" s="116">
        <v>438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2013</v>
      </c>
      <c r="Y96" s="116">
        <v>2159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3102</v>
      </c>
      <c r="Y97" s="116">
        <v>3206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1397</v>
      </c>
      <c r="Y98" s="116">
        <v>1429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45</v>
      </c>
      <c r="Y99" s="116">
        <v>56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430</v>
      </c>
      <c r="Y100" s="116">
        <v>496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18041</v>
      </c>
      <c r="Y101" s="116">
        <v>18221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32355</v>
      </c>
      <c r="Y104" s="115">
        <v>34184</v>
      </c>
      <c r="Z104" s="115"/>
      <c r="AA104" s="115" t="str">
        <f>TEXT(Y104,"###,###")</f>
        <v>34,184</v>
      </c>
      <c r="AB104" s="115"/>
      <c r="AC104" s="115">
        <f>Y104/($Y$4)*100</f>
        <v>68.580599859564657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12058</v>
      </c>
      <c r="Y105" s="115">
        <v>12208</v>
      </c>
      <c r="Z105" s="115"/>
      <c r="AA105" s="115" t="str">
        <f>TEXT(Y105,"###,###")</f>
        <v>12,208</v>
      </c>
      <c r="AB105" s="115"/>
      <c r="AC105" s="115">
        <f>Y105/($Y$4)*100</f>
        <v>24.491924967398937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44413</v>
      </c>
      <c r="Y106" s="115">
        <v>46392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6214</v>
      </c>
      <c r="Y108" s="115">
        <v>6873</v>
      </c>
      <c r="Z108" s="115"/>
      <c r="AA108" s="115" t="str">
        <f>TEXT(Y108,"###,###")</f>
        <v>6,873</v>
      </c>
      <c r="AB108" s="115"/>
      <c r="AC108" s="115">
        <f>Y108/($Y$4)*100</f>
        <v>13.788745109840505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6261</v>
      </c>
      <c r="Y109" s="115">
        <v>6714</v>
      </c>
      <c r="Z109" s="115"/>
      <c r="AA109" s="115" t="str">
        <f>TEXT(Y109,"###,###")</f>
        <v>6,714</v>
      </c>
      <c r="AB109" s="115"/>
      <c r="AC109" s="115">
        <f t="shared" ref="AC109:AC111" si="3">Y109/($Y$4)*100</f>
        <v>13.469756244357509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10057</v>
      </c>
      <c r="Y110" s="115">
        <v>10206</v>
      </c>
      <c r="Z110" s="115"/>
      <c r="AA110" s="115" t="str">
        <f>TEXT(Y110,"###,###")</f>
        <v>10,206</v>
      </c>
      <c r="AB110" s="115"/>
      <c r="AC110" s="115">
        <f t="shared" si="3"/>
        <v>20.475473969304844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21886</v>
      </c>
      <c r="Y111" s="115">
        <v>22599</v>
      </c>
      <c r="Z111" s="115"/>
      <c r="AA111" s="115" t="str">
        <f>TEXT(Y111,"###,###")</f>
        <v>22,599</v>
      </c>
      <c r="AB111" s="115"/>
      <c r="AC111" s="115">
        <f t="shared" si="3"/>
        <v>45.338549503460726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48690</v>
      </c>
      <c r="Y112" s="115">
        <v>49845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2315</v>
      </c>
      <c r="U114" s="115">
        <v>2498</v>
      </c>
      <c r="V114" s="115">
        <v>2382</v>
      </c>
      <c r="W114" s="115">
        <v>2361</v>
      </c>
      <c r="X114" s="115">
        <v>2209</v>
      </c>
      <c r="Y114" s="115">
        <v>2317</v>
      </c>
      <c r="Z114" s="115"/>
      <c r="AA114" s="115" t="str">
        <f>TEXT(Y114,"###,###")</f>
        <v>2,317</v>
      </c>
      <c r="AB114" s="115"/>
      <c r="AC114" s="115">
        <f>Y114/X114-1</f>
        <v>4.8890900860117714E-2</v>
      </c>
      <c r="AD114" s="115"/>
      <c r="AE114" s="115">
        <f>Y114/T114-1</f>
        <v>8.6393088552916275E-4</v>
      </c>
      <c r="AF114" s="115"/>
    </row>
    <row r="115" spans="19:32" x14ac:dyDescent="0.25">
      <c r="S115" s="115" t="s">
        <v>104</v>
      </c>
      <c r="T115" s="115">
        <v>3253</v>
      </c>
      <c r="U115" s="115">
        <v>3421</v>
      </c>
      <c r="V115" s="115">
        <v>3429</v>
      </c>
      <c r="W115" s="115">
        <v>3419</v>
      </c>
      <c r="X115" s="115">
        <v>3123</v>
      </c>
      <c r="Y115" s="115">
        <v>3308</v>
      </c>
      <c r="Z115" s="115"/>
      <c r="AA115" s="115" t="str">
        <f>TEXT(Y115,"###,###")</f>
        <v>3,308</v>
      </c>
      <c r="AB115" s="115"/>
      <c r="AC115" s="115">
        <f>Y115/X115-1</f>
        <v>5.9237912263848891E-2</v>
      </c>
      <c r="AD115" s="115"/>
      <c r="AE115" s="115">
        <f>Y115/T115-1</f>
        <v>1.6907470027666793E-2</v>
      </c>
      <c r="AF115" s="115"/>
    </row>
    <row r="116" spans="19:32" x14ac:dyDescent="0.25">
      <c r="S116" s="115" t="s">
        <v>56</v>
      </c>
      <c r="T116" s="115">
        <v>5568</v>
      </c>
      <c r="U116" s="115">
        <v>5919</v>
      </c>
      <c r="V116" s="115">
        <v>5811</v>
      </c>
      <c r="W116" s="115">
        <v>5780</v>
      </c>
      <c r="X116" s="115">
        <v>5332</v>
      </c>
      <c r="Y116" s="115">
        <v>5625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43.57</v>
      </c>
      <c r="V118" s="115">
        <v>39.83</v>
      </c>
      <c r="W118" s="115">
        <v>43.79</v>
      </c>
      <c r="X118" s="115">
        <v>44.85</v>
      </c>
      <c r="Y118" s="115">
        <v>42.87</v>
      </c>
      <c r="Z118" s="115"/>
      <c r="AA118" s="115" t="str">
        <f>TEXT(Y118,"##.0")</f>
        <v>42.9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30996</v>
      </c>
      <c r="V120" s="115">
        <v>31140</v>
      </c>
      <c r="W120" s="115">
        <v>30878</v>
      </c>
      <c r="X120" s="115">
        <v>30570</v>
      </c>
      <c r="Y120" s="115">
        <v>30637</v>
      </c>
      <c r="Z120" s="115"/>
      <c r="AA120" s="115" t="str">
        <f>TEXT(Y120,"###,###")</f>
        <v>30,637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2916</v>
      </c>
      <c r="V121" s="115">
        <v>2916</v>
      </c>
      <c r="W121" s="115">
        <v>2831</v>
      </c>
      <c r="X121" s="115">
        <v>2774</v>
      </c>
      <c r="Y121" s="115">
        <v>2735</v>
      </c>
      <c r="Z121" s="115"/>
      <c r="AA121" s="115" t="str">
        <f t="shared" ref="AA121:AA128" si="4">TEXT(Y121,"###,###")</f>
        <v>2,735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2670</v>
      </c>
      <c r="V122" s="115">
        <v>2639</v>
      </c>
      <c r="W122" s="115">
        <v>2568</v>
      </c>
      <c r="X122" s="115">
        <v>2590</v>
      </c>
      <c r="Y122" s="115">
        <v>2696</v>
      </c>
      <c r="Z122" s="115"/>
      <c r="AA122" s="115" t="str">
        <f t="shared" si="4"/>
        <v>2,696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33666</v>
      </c>
      <c r="V124" s="115">
        <v>33779</v>
      </c>
      <c r="W124" s="115">
        <v>33446</v>
      </c>
      <c r="X124" s="115">
        <v>33160</v>
      </c>
      <c r="Y124" s="115">
        <v>33333</v>
      </c>
      <c r="Z124" s="115"/>
      <c r="AA124" s="115" t="str">
        <f t="shared" si="4"/>
        <v>33,333</v>
      </c>
      <c r="AB124" s="115"/>
      <c r="AC124" s="115">
        <f>Y124/$Y$7*100</f>
        <v>92.417101031385158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5586</v>
      </c>
      <c r="V125" s="115">
        <v>5555</v>
      </c>
      <c r="W125" s="115">
        <v>5399</v>
      </c>
      <c r="X125" s="115">
        <v>5364</v>
      </c>
      <c r="Y125" s="115">
        <v>5431</v>
      </c>
      <c r="Z125" s="115"/>
      <c r="AA125" s="115" t="str">
        <f t="shared" si="4"/>
        <v>5,431</v>
      </c>
      <c r="AB125" s="115"/>
      <c r="AC125" s="115">
        <f>Y125/$Y$7*100</f>
        <v>15.057668847732062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18393</v>
      </c>
      <c r="V127" s="115">
        <v>18375</v>
      </c>
      <c r="W127" s="115">
        <v>18099</v>
      </c>
      <c r="X127" s="115">
        <v>17892</v>
      </c>
      <c r="Y127" s="115">
        <v>17847</v>
      </c>
      <c r="Z127" s="115"/>
      <c r="AA127" s="115" t="str">
        <f t="shared" si="4"/>
        <v>17,847</v>
      </c>
      <c r="AB127" s="115"/>
      <c r="AC127" s="115">
        <f>Y127/$Y$7*100</f>
        <v>49.481534878562719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18189</v>
      </c>
      <c r="V128" s="115">
        <v>18321</v>
      </c>
      <c r="W128" s="115">
        <v>18176</v>
      </c>
      <c r="X128" s="115">
        <v>18041</v>
      </c>
      <c r="Y128" s="115">
        <v>18221</v>
      </c>
      <c r="Z128" s="115"/>
      <c r="AA128" s="115" t="str">
        <f t="shared" si="4"/>
        <v>18,221</v>
      </c>
      <c r="AB128" s="115"/>
      <c r="AC128" s="115">
        <f>Y128/$Y$7*100</f>
        <v>50.518465121437281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1CC1687F-42B2-4287-93E4-E5424E52B20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DF554786-7458-42F8-BFBF-AD0F0871355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68D6008C-215A-4BBA-8FE9-37BA12FAD3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46BD19E5-CC47-4884-ABFF-89CC081AD37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Mount Barker</v>
      </c>
      <c r="T1" s="115"/>
      <c r="U1" s="115"/>
      <c r="V1" s="115"/>
      <c r="W1" s="115"/>
      <c r="X1" s="115"/>
      <c r="Y1" s="115" t="str">
        <f>Y3</f>
        <v>10.35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146</v>
      </c>
      <c r="V3" s="115"/>
      <c r="W3" s="115"/>
      <c r="X3" s="115"/>
      <c r="Y3" s="115" t="s">
        <v>238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10.35'!$Y$3&amp;" "&amp;'Table 10.35'!$U$3&amp;", "&amp;'State data for spotlight'!$C$3&amp;", "&amp;'Table 10.35'!$Y$2</f>
        <v>Table 10.35 Mount Barker,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21574</v>
      </c>
      <c r="U4" s="116">
        <v>22249</v>
      </c>
      <c r="V4" s="116">
        <v>22881</v>
      </c>
      <c r="W4" s="116">
        <v>23095</v>
      </c>
      <c r="X4" s="116">
        <v>23552</v>
      </c>
      <c r="Y4" s="116">
        <v>25022</v>
      </c>
      <c r="Z4" s="115"/>
      <c r="AA4" s="115" t="str">
        <f>TEXT(Y4,"###,###")</f>
        <v>25,022</v>
      </c>
      <c r="AB4" s="115"/>
      <c r="AC4" s="115">
        <f t="shared" ref="AC4:AC9" si="0">Y4/X4-1</f>
        <v>6.2415081521739024E-2</v>
      </c>
      <c r="AD4" s="115"/>
      <c r="AE4" s="115">
        <f>Y4/T4-1</f>
        <v>0.15982200797255963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10770</v>
      </c>
      <c r="U5" s="116">
        <v>11222</v>
      </c>
      <c r="V5" s="116">
        <v>11579</v>
      </c>
      <c r="W5" s="116">
        <v>11719</v>
      </c>
      <c r="X5" s="116">
        <v>11766</v>
      </c>
      <c r="Y5" s="116">
        <v>12458</v>
      </c>
      <c r="Z5" s="115"/>
      <c r="AA5" s="115" t="str">
        <f>TEXT(Y5,"###,###")</f>
        <v>12,458</v>
      </c>
      <c r="AB5" s="115"/>
      <c r="AC5" s="115">
        <f t="shared" si="0"/>
        <v>5.881353051164373E-2</v>
      </c>
      <c r="AD5" s="115"/>
      <c r="AE5" s="115">
        <f t="shared" ref="AE5:AE9" si="1">Y5/T5-1</f>
        <v>0.15673166202414124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10804</v>
      </c>
      <c r="U6" s="116">
        <v>11027</v>
      </c>
      <c r="V6" s="116">
        <v>11302</v>
      </c>
      <c r="W6" s="116">
        <v>11376</v>
      </c>
      <c r="X6" s="116">
        <v>11786</v>
      </c>
      <c r="Y6" s="116">
        <v>12564</v>
      </c>
      <c r="Z6" s="115"/>
      <c r="AA6" s="115" t="str">
        <f>TEXT(Y6,"###,###")</f>
        <v>12,564</v>
      </c>
      <c r="AB6" s="115"/>
      <c r="AC6" s="115">
        <f t="shared" si="0"/>
        <v>6.6010520957067609E-2</v>
      </c>
      <c r="AD6" s="115"/>
      <c r="AE6" s="115">
        <f t="shared" si="1"/>
        <v>0.16290262865605332</v>
      </c>
      <c r="AF6" s="115"/>
    </row>
    <row r="7" spans="1:32" ht="16.5" customHeight="1" thickBot="1" x14ac:dyDescent="0.3">
      <c r="A7" s="46" t="str">
        <f>"QUICK STATS for "&amp;'Table 10.35'!Y2&amp;"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15669</v>
      </c>
      <c r="U7" s="116">
        <v>16136</v>
      </c>
      <c r="V7" s="116">
        <v>16571</v>
      </c>
      <c r="W7" s="116">
        <v>16912</v>
      </c>
      <c r="X7" s="116">
        <v>17285</v>
      </c>
      <c r="Y7" s="116">
        <v>18252</v>
      </c>
      <c r="Z7" s="115"/>
      <c r="AA7" s="115" t="str">
        <f>TEXT(Y7,"###,###")</f>
        <v>18,252</v>
      </c>
      <c r="AB7" s="115"/>
      <c r="AC7" s="115">
        <f t="shared" si="0"/>
        <v>5.5944460514897321E-2</v>
      </c>
      <c r="AD7" s="115"/>
      <c r="AE7" s="115">
        <f t="shared" si="1"/>
        <v>0.16484778862722571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25,022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10.35'!AA7</f>
        <v>18,252</v>
      </c>
      <c r="P8" s="51"/>
      <c r="S8" s="115" t="s">
        <v>96</v>
      </c>
      <c r="T8" s="115">
        <v>36807</v>
      </c>
      <c r="U8" s="115">
        <v>39176.11</v>
      </c>
      <c r="V8" s="115">
        <v>39497.56</v>
      </c>
      <c r="W8" s="115">
        <v>40509.89</v>
      </c>
      <c r="X8" s="115">
        <v>42083</v>
      </c>
      <c r="Y8" s="115">
        <v>42748</v>
      </c>
      <c r="Z8" s="115"/>
      <c r="AA8" s="115" t="str">
        <f>TEXT(Y8,"$###,###")</f>
        <v>$42,748</v>
      </c>
      <c r="AB8" s="115"/>
      <c r="AC8" s="115">
        <f t="shared" si="0"/>
        <v>1.5802105363210694E-2</v>
      </c>
      <c r="AD8" s="115"/>
      <c r="AE8" s="115">
        <f t="shared" si="1"/>
        <v>0.16140951449452556</v>
      </c>
      <c r="AF8" s="115"/>
    </row>
    <row r="9" spans="1:32" x14ac:dyDescent="0.25">
      <c r="A9" s="55" t="s">
        <v>17</v>
      </c>
      <c r="B9" s="56"/>
      <c r="C9" s="57"/>
      <c r="D9" s="58">
        <f>'Table 10.35'!AC104</f>
        <v>72.612101350811287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50.843743151435461</v>
      </c>
      <c r="P9" s="59" t="s">
        <v>97</v>
      </c>
      <c r="S9" s="115" t="s">
        <v>9</v>
      </c>
      <c r="T9" s="115">
        <v>725718230</v>
      </c>
      <c r="U9" s="115">
        <v>783913941</v>
      </c>
      <c r="V9" s="115">
        <v>825681118</v>
      </c>
      <c r="W9" s="115">
        <v>858936116</v>
      </c>
      <c r="X9" s="115">
        <v>901942799</v>
      </c>
      <c r="Y9" s="115">
        <v>963924777</v>
      </c>
      <c r="Z9" s="115"/>
      <c r="AA9" s="115" t="str">
        <f>TEXT(Y9/1000000,"$#,###.0")&amp;" mil"</f>
        <v>$963.9 mil</v>
      </c>
      <c r="AB9" s="115"/>
      <c r="AC9" s="115">
        <f t="shared" si="0"/>
        <v>6.8720519825337556E-2</v>
      </c>
      <c r="AD9" s="115"/>
      <c r="AE9" s="115">
        <f t="shared" si="1"/>
        <v>0.32823558394006436</v>
      </c>
      <c r="AF9" s="115"/>
    </row>
    <row r="10" spans="1:32" x14ac:dyDescent="0.25">
      <c r="A10" s="55" t="s">
        <v>20</v>
      </c>
      <c r="B10" s="56"/>
      <c r="C10" s="57"/>
      <c r="D10" s="58">
        <f>'Table 10.35'!AC105</f>
        <v>17.888258332667252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49.156256848564539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90.373657681349982</v>
      </c>
      <c r="P11" s="59" t="s">
        <v>97</v>
      </c>
      <c r="S11" s="115" t="s">
        <v>32</v>
      </c>
      <c r="T11" s="116">
        <v>18573</v>
      </c>
      <c r="U11" s="116">
        <v>19212</v>
      </c>
      <c r="V11" s="116">
        <v>19827</v>
      </c>
      <c r="W11" s="116">
        <v>20046</v>
      </c>
      <c r="X11" s="116">
        <v>20467</v>
      </c>
      <c r="Y11" s="116">
        <v>21815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10.35'!AC108</f>
        <v>14.898888977699624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17.570677186061801</v>
      </c>
      <c r="P12" s="59" t="s">
        <v>97</v>
      </c>
      <c r="S12" s="115" t="s">
        <v>33</v>
      </c>
      <c r="T12" s="116">
        <v>3003</v>
      </c>
      <c r="U12" s="116">
        <v>3035</v>
      </c>
      <c r="V12" s="116">
        <v>3051</v>
      </c>
      <c r="W12" s="116">
        <v>3049</v>
      </c>
      <c r="X12" s="116">
        <v>3082</v>
      </c>
      <c r="Y12" s="116">
        <v>3207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10.35'!AC109</f>
        <v>15.718168012149308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10.35'!AA118</f>
        <v>41.7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10.35'!AC110</f>
        <v>23.059707457437455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13.801227262765725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10.35'!AC111</f>
        <v>36.823595236192155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86.198772737234279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679</v>
      </c>
      <c r="Z15" s="115"/>
      <c r="AA15" s="117">
        <f t="shared" ref="AA15:AA34" si="2">IF(Y15="np",0,Y15/$Y$34)</f>
        <v>2.7136120214211495E-2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330</v>
      </c>
      <c r="Z16" s="115"/>
      <c r="AA16" s="117">
        <f t="shared" si="2"/>
        <v>1.3188394213092479E-2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1554</v>
      </c>
      <c r="Z17" s="115"/>
      <c r="AA17" s="117">
        <f t="shared" si="2"/>
        <v>6.2105347294380941E-2</v>
      </c>
      <c r="AB17" s="115"/>
      <c r="AC17" s="115"/>
      <c r="AD17" s="115"/>
      <c r="AE17" s="115"/>
      <c r="AF17" s="115"/>
    </row>
    <row r="18" spans="1:32" x14ac:dyDescent="0.25">
      <c r="A18" s="85" t="str">
        <f>'Table 10.35'!$S$1&amp;" ("&amp;'Table 10.35'!$T$2&amp;" to "&amp;'Table 10.35'!$Y$2&amp;")"</f>
        <v>Mount Barker (2011-12 to 2016-17)</v>
      </c>
      <c r="B18" s="85"/>
      <c r="C18" s="85"/>
      <c r="D18" s="85"/>
      <c r="E18" s="85"/>
      <c r="F18" s="85"/>
      <c r="G18" s="85" t="str">
        <f>'Table 10.35'!$S$1&amp;" ("&amp;'Table 10.35'!$T$2&amp;" to "&amp;'Table 10.35'!$Y$2&amp;")"</f>
        <v>Mount Barker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204</v>
      </c>
      <c r="Z18" s="115"/>
      <c r="AA18" s="117">
        <f t="shared" si="2"/>
        <v>8.152825513548078E-3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1555</v>
      </c>
      <c r="Z19" s="115"/>
      <c r="AA19" s="117">
        <f t="shared" si="2"/>
        <v>6.2145312125329713E-2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804</v>
      </c>
      <c r="Z20" s="115"/>
      <c r="AA20" s="117">
        <f t="shared" si="2"/>
        <v>3.213172408280713E-2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2393</v>
      </c>
      <c r="Z21" s="115"/>
      <c r="AA21" s="117">
        <f t="shared" si="2"/>
        <v>9.5635840460394847E-2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1663</v>
      </c>
      <c r="Z22" s="115"/>
      <c r="AA22" s="117">
        <f t="shared" si="2"/>
        <v>6.6461513867796335E-2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667</v>
      </c>
      <c r="Z23" s="115"/>
      <c r="AA23" s="117">
        <f t="shared" si="2"/>
        <v>2.6656542242826313E-2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298</v>
      </c>
      <c r="Z24" s="115"/>
      <c r="AA24" s="117">
        <f t="shared" si="2"/>
        <v>1.1909519622731997E-2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888</v>
      </c>
      <c r="Z25" s="115"/>
      <c r="AA25" s="117">
        <f t="shared" si="2"/>
        <v>3.54887698825034E-2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431</v>
      </c>
      <c r="Z26" s="115"/>
      <c r="AA26" s="117">
        <f t="shared" si="2"/>
        <v>1.7224842138917753E-2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1390</v>
      </c>
      <c r="Z27" s="115"/>
      <c r="AA27" s="117">
        <f t="shared" si="2"/>
        <v>5.5551115018783473E-2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1790</v>
      </c>
      <c r="Z28" s="115"/>
      <c r="AA28" s="117">
        <f t="shared" si="2"/>
        <v>7.1537047398289505E-2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1646</v>
      </c>
      <c r="Z29" s="115"/>
      <c r="AA29" s="117">
        <f t="shared" si="2"/>
        <v>6.5782111741667329E-2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2200</v>
      </c>
      <c r="Z30" s="115"/>
      <c r="AA30" s="117">
        <f t="shared" si="2"/>
        <v>8.7922628087283197E-2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10.35'!Y2&amp;")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2843</v>
      </c>
      <c r="Z31" s="115"/>
      <c r="AA31" s="117">
        <f t="shared" si="2"/>
        <v>0.11362001438733914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342</v>
      </c>
      <c r="Z32" s="115"/>
      <c r="AA32" s="117">
        <f t="shared" si="2"/>
        <v>1.3667972184477659E-2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891</v>
      </c>
      <c r="Z33" s="115"/>
      <c r="AA33" s="117">
        <f t="shared" si="2"/>
        <v>3.5608664375349694E-2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25022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13585</v>
      </c>
      <c r="U37" s="115">
        <v>13866</v>
      </c>
      <c r="V37" s="115">
        <v>14247</v>
      </c>
      <c r="W37" s="115">
        <v>14577</v>
      </c>
      <c r="X37" s="115">
        <v>14989</v>
      </c>
      <c r="Y37" s="115">
        <v>15733</v>
      </c>
      <c r="Z37" s="115"/>
      <c r="AA37" s="115" t="str">
        <f>TEXT(Y37,"###,###")</f>
        <v>15,733</v>
      </c>
      <c r="AB37" s="115"/>
      <c r="AC37" s="115">
        <f>Y37/X37-1</f>
        <v>4.9636400026686234E-2</v>
      </c>
      <c r="AD37" s="115"/>
      <c r="AE37" s="115">
        <f>Y37/T37-1</f>
        <v>0.15811556864188447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2082</v>
      </c>
      <c r="U38" s="115">
        <v>2272</v>
      </c>
      <c r="V38" s="115">
        <v>2324</v>
      </c>
      <c r="W38" s="115">
        <v>2335</v>
      </c>
      <c r="X38" s="115">
        <v>2299</v>
      </c>
      <c r="Y38" s="115">
        <v>2519</v>
      </c>
      <c r="Z38" s="115"/>
      <c r="AA38" s="115" t="str">
        <f>TEXT(Y38,"###,###")</f>
        <v>2,519</v>
      </c>
      <c r="AB38" s="115"/>
      <c r="AC38" s="115">
        <f>Y38/X38-1</f>
        <v>9.5693779904306275E-2</v>
      </c>
      <c r="AD38" s="115"/>
      <c r="AE38" s="115">
        <f>Y38/T38-1</f>
        <v>0.20989433237271848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15667</v>
      </c>
      <c r="U40" s="115">
        <v>16138</v>
      </c>
      <c r="V40" s="115">
        <v>16571</v>
      </c>
      <c r="W40" s="115">
        <v>16912</v>
      </c>
      <c r="X40" s="115">
        <v>17288</v>
      </c>
      <c r="Y40" s="115">
        <v>18252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86.198772737234279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13.801227262765725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7</v>
      </c>
      <c r="Y44" s="116">
        <v>11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212</v>
      </c>
      <c r="Y45" s="116">
        <v>202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760</v>
      </c>
      <c r="Y46" s="116">
        <v>872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1034</v>
      </c>
      <c r="Y47" s="116">
        <v>1076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1229</v>
      </c>
      <c r="Y48" s="116">
        <v>1338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10.35'!S1&amp;" ("&amp;'Table 10.35'!Y2&amp;") *"</f>
        <v>Number of jobs by age and sex of job holders in Mount Barker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1230</v>
      </c>
      <c r="Y49" s="116">
        <v>1221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1116</v>
      </c>
      <c r="Y50" s="116">
        <v>1240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1288</v>
      </c>
      <c r="Y51" s="116">
        <v>1211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1299</v>
      </c>
      <c r="Y52" s="116">
        <v>1396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1119</v>
      </c>
      <c r="Y53" s="116">
        <v>1214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1004</v>
      </c>
      <c r="Y54" s="116">
        <v>1057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792</v>
      </c>
      <c r="Y55" s="116">
        <v>862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402</v>
      </c>
      <c r="Y56" s="116">
        <v>451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174</v>
      </c>
      <c r="Y57" s="116">
        <v>192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55</v>
      </c>
      <c r="Y58" s="116">
        <v>61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30</v>
      </c>
      <c r="Y59" s="116">
        <v>40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16</v>
      </c>
      <c r="Y60" s="116">
        <v>14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11766</v>
      </c>
      <c r="Y61" s="116">
        <v>12458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14</v>
      </c>
      <c r="Y63" s="116">
        <v>14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10.35'!S1&amp;" ("&amp;'Table 10.35'!Y2&amp;") *"</f>
        <v>Number of employed persons per occupation of main job by sex in Mount Barker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265</v>
      </c>
      <c r="Y64" s="116">
        <v>267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853</v>
      </c>
      <c r="Y65" s="116">
        <v>909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1078</v>
      </c>
      <c r="Y66" s="116">
        <v>1240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1163</v>
      </c>
      <c r="Y67" s="116">
        <v>1221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1148</v>
      </c>
      <c r="Y68" s="116">
        <v>1208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1110</v>
      </c>
      <c r="Y69" s="116">
        <v>1165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1401</v>
      </c>
      <c r="Y70" s="116">
        <v>1380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1378</v>
      </c>
      <c r="Y71" s="116">
        <v>1512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1171</v>
      </c>
      <c r="Y72" s="116">
        <v>1206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1053</v>
      </c>
      <c r="Y73" s="116">
        <v>1140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683</v>
      </c>
      <c r="Y74" s="116">
        <v>759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317</v>
      </c>
      <c r="Y75" s="116">
        <v>354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79</v>
      </c>
      <c r="Y76" s="116">
        <v>99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33</v>
      </c>
      <c r="Y77" s="116">
        <v>45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34</v>
      </c>
      <c r="Y78" s="116">
        <v>28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15</v>
      </c>
      <c r="Y79" s="116">
        <v>17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11786</v>
      </c>
      <c r="Y80" s="116">
        <v>12564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10.35'!S1</f>
        <v>Mount Barker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1040</v>
      </c>
      <c r="Y83" s="116">
        <v>1121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1162</v>
      </c>
      <c r="Y84" s="116">
        <v>1226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10.35'!AA4</f>
        <v>25,022</v>
      </c>
      <c r="D85" s="99">
        <f>'Table 10.35'!AC4</f>
        <v>6.2415081521739024E-2</v>
      </c>
      <c r="E85" s="100">
        <f>'Table 10.35'!AC4</f>
        <v>6.2415081521739024E-2</v>
      </c>
      <c r="F85" s="99">
        <f>'Table 10.35'!AE4</f>
        <v>0.15982200797255963</v>
      </c>
      <c r="G85" s="100">
        <f>'Table 10.35'!AE4</f>
        <v>0.15982200797255963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1547</v>
      </c>
      <c r="Y85" s="116">
        <v>1662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10.35'!AA5</f>
        <v>12,458</v>
      </c>
      <c r="D86" s="99">
        <f>'Table 10.35'!AC5</f>
        <v>5.881353051164373E-2</v>
      </c>
      <c r="E86" s="100">
        <f>'Table 10.35'!AC5</f>
        <v>5.881353051164373E-2</v>
      </c>
      <c r="F86" s="99">
        <f>'Table 10.35'!AE5</f>
        <v>0.15673166202414124</v>
      </c>
      <c r="G86" s="100">
        <f>'Table 10.35'!AE5</f>
        <v>0.15673166202414124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543</v>
      </c>
      <c r="Y86" s="116">
        <v>612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10.35'!AA6</f>
        <v>12,564</v>
      </c>
      <c r="D87" s="99">
        <f>'Table 10.35'!AC6</f>
        <v>6.6010520957067609E-2</v>
      </c>
      <c r="E87" s="100">
        <f>'Table 10.35'!AC6</f>
        <v>6.6010520957067609E-2</v>
      </c>
      <c r="F87" s="99">
        <f>'Table 10.35'!AE6</f>
        <v>0.16290262865605332</v>
      </c>
      <c r="G87" s="100">
        <f>'Table 10.35'!AE6</f>
        <v>0.16290262865605332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437</v>
      </c>
      <c r="Y87" s="116">
        <v>476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10.35'!AA7</f>
        <v>18,252</v>
      </c>
      <c r="D88" s="99">
        <f>'Table 10.35'!AC7</f>
        <v>5.5944460514897321E-2</v>
      </c>
      <c r="E88" s="100">
        <f>'Table 10.35'!AC7</f>
        <v>5.5944460514897321E-2</v>
      </c>
      <c r="F88" s="99">
        <f>'Table 10.35'!AE7</f>
        <v>0.16484778862722571</v>
      </c>
      <c r="G88" s="100">
        <f>'Table 10.35'!AE7</f>
        <v>0.16484778862722571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529</v>
      </c>
      <c r="Y88" s="116">
        <v>559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10.35'!AA37</f>
        <v>15,733</v>
      </c>
      <c r="D89" s="99">
        <f>'Table 10.35'!AC37</f>
        <v>4.9636400026686234E-2</v>
      </c>
      <c r="E89" s="100">
        <f>'Table 10.35'!AC37</f>
        <v>4.9636400026686234E-2</v>
      </c>
      <c r="F89" s="99">
        <f>'Table 10.35'!AE37</f>
        <v>0.15811556864188447</v>
      </c>
      <c r="G89" s="100">
        <f>'Table 10.35'!AE37</f>
        <v>0.15811556864188447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714</v>
      </c>
      <c r="Y89" s="116">
        <v>741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10.35'!AA38</f>
        <v>2,519</v>
      </c>
      <c r="D90" s="99">
        <f>'Table 10.35'!AC38</f>
        <v>9.5693779904306275E-2</v>
      </c>
      <c r="E90" s="100">
        <f>'Table 10.35'!AC38</f>
        <v>9.5693779904306275E-2</v>
      </c>
      <c r="F90" s="99">
        <f>'Table 10.35'!AE38</f>
        <v>0.20989433237271848</v>
      </c>
      <c r="G90" s="100">
        <f>'Table 10.35'!AE38</f>
        <v>0.20989433237271848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925</v>
      </c>
      <c r="Y90" s="116">
        <v>986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10.35'!AA114</f>
        <v>1,011</v>
      </c>
      <c r="D91" s="99">
        <f>'Table 10.35'!AC114</f>
        <v>9.2972972972972912E-2</v>
      </c>
      <c r="E91" s="100">
        <f>'Table 10.35'!AC114</f>
        <v>9.2972972972972912E-2</v>
      </c>
      <c r="F91" s="99">
        <f>'Table 10.35'!AE114</f>
        <v>0.23142509135200973</v>
      </c>
      <c r="G91" s="100">
        <f>'Table 10.35'!AE114</f>
        <v>0.23142509135200973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8833</v>
      </c>
      <c r="Y91" s="116">
        <v>9280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10.35'!AA115</f>
        <v>1,508</v>
      </c>
      <c r="D92" s="99">
        <f>'Table 10.35'!AC115</f>
        <v>9.9927060539751977E-2</v>
      </c>
      <c r="E92" s="100">
        <f>'Table 10.35'!AC115</f>
        <v>9.9927060539751977E-2</v>
      </c>
      <c r="F92" s="99">
        <f>'Table 10.35'!AE115</f>
        <v>0.19777601270849887</v>
      </c>
      <c r="G92" s="100">
        <f>'Table 10.35'!AE115</f>
        <v>0.19777601270849887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10.35'!AA8</f>
        <v>$42,748</v>
      </c>
      <c r="D93" s="99">
        <f>'Table 10.35'!AC8</f>
        <v>1.5802105363210694E-2</v>
      </c>
      <c r="E93" s="100">
        <f>'Table 10.35'!AC8</f>
        <v>1.5802105363210694E-2</v>
      </c>
      <c r="F93" s="99">
        <f>'Table 10.35'!AE8</f>
        <v>0.16140951449452556</v>
      </c>
      <c r="G93" s="100">
        <f>'Table 10.35'!AE8</f>
        <v>0.16140951449452556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593</v>
      </c>
      <c r="Y93" s="116">
        <v>649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10.35'!AA9</f>
        <v>$963.9 mil</v>
      </c>
      <c r="D94" s="99">
        <f>'Table 10.35'!AC9</f>
        <v>6.8720519825337556E-2</v>
      </c>
      <c r="E94" s="100">
        <f>'Table 10.35'!AC9</f>
        <v>6.8720519825337556E-2</v>
      </c>
      <c r="F94" s="99">
        <f>'Table 10.35'!AE9</f>
        <v>0.32823558394006436</v>
      </c>
      <c r="G94" s="100">
        <f>'Table 10.35'!AE9</f>
        <v>0.32823558394006436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1782</v>
      </c>
      <c r="Y94" s="116">
        <v>1939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342</v>
      </c>
      <c r="Y95" s="116">
        <v>369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1275</v>
      </c>
      <c r="Y96" s="116">
        <v>1423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1480</v>
      </c>
      <c r="Y97" s="116">
        <v>1641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910</v>
      </c>
      <c r="Y98" s="116">
        <v>929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52</v>
      </c>
      <c r="Y99" s="116">
        <v>59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486</v>
      </c>
      <c r="Y100" s="116">
        <v>515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8448</v>
      </c>
      <c r="Y101" s="116">
        <v>8972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16618</v>
      </c>
      <c r="Y104" s="115">
        <v>18169</v>
      </c>
      <c r="Z104" s="115"/>
      <c r="AA104" s="115" t="str">
        <f>TEXT(Y104,"###,###")</f>
        <v>18,169</v>
      </c>
      <c r="AB104" s="115"/>
      <c r="AC104" s="115">
        <f>Y104/($Y$4)*100</f>
        <v>72.612101350811287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4215</v>
      </c>
      <c r="Y105" s="115">
        <v>4476</v>
      </c>
      <c r="Z105" s="115"/>
      <c r="AA105" s="115" t="str">
        <f>TEXT(Y105,"###,###")</f>
        <v>4,476</v>
      </c>
      <c r="AB105" s="115"/>
      <c r="AC105" s="115">
        <f>Y105/($Y$4)*100</f>
        <v>17.888258332667252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20833</v>
      </c>
      <c r="Y106" s="115">
        <v>22645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3349</v>
      </c>
      <c r="Y108" s="115">
        <v>3728</v>
      </c>
      <c r="Z108" s="115"/>
      <c r="AA108" s="115" t="str">
        <f>TEXT(Y108,"###,###")</f>
        <v>3,728</v>
      </c>
      <c r="AB108" s="115"/>
      <c r="AC108" s="115">
        <f>Y108/($Y$4)*100</f>
        <v>14.898888977699624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3645</v>
      </c>
      <c r="Y109" s="115">
        <v>3933</v>
      </c>
      <c r="Z109" s="115"/>
      <c r="AA109" s="115" t="str">
        <f>TEXT(Y109,"###,###")</f>
        <v>3,933</v>
      </c>
      <c r="AB109" s="115"/>
      <c r="AC109" s="115">
        <f t="shared" ref="AC109:AC111" si="3">Y109/($Y$4)*100</f>
        <v>15.718168012149308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5286</v>
      </c>
      <c r="Y110" s="115">
        <v>5770</v>
      </c>
      <c r="Z110" s="115"/>
      <c r="AA110" s="115" t="str">
        <f>TEXT(Y110,"###,###")</f>
        <v>5,770</v>
      </c>
      <c r="AB110" s="115"/>
      <c r="AC110" s="115">
        <f t="shared" si="3"/>
        <v>23.059707457437455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8546</v>
      </c>
      <c r="Y111" s="115">
        <v>9214</v>
      </c>
      <c r="Z111" s="115"/>
      <c r="AA111" s="115" t="str">
        <f>TEXT(Y111,"###,###")</f>
        <v>9,214</v>
      </c>
      <c r="AB111" s="115"/>
      <c r="AC111" s="115">
        <f t="shared" si="3"/>
        <v>36.823595236192155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23552</v>
      </c>
      <c r="Y112" s="115">
        <v>25022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821</v>
      </c>
      <c r="U114" s="115">
        <v>933</v>
      </c>
      <c r="V114" s="115">
        <v>933</v>
      </c>
      <c r="W114" s="115">
        <v>981</v>
      </c>
      <c r="X114" s="115">
        <v>925</v>
      </c>
      <c r="Y114" s="115">
        <v>1011</v>
      </c>
      <c r="Z114" s="115"/>
      <c r="AA114" s="115" t="str">
        <f>TEXT(Y114,"###,###")</f>
        <v>1,011</v>
      </c>
      <c r="AB114" s="115"/>
      <c r="AC114" s="115">
        <f>Y114/X114-1</f>
        <v>9.2972972972972912E-2</v>
      </c>
      <c r="AD114" s="115"/>
      <c r="AE114" s="115">
        <f>Y114/T114-1</f>
        <v>0.23142509135200973</v>
      </c>
      <c r="AF114" s="115"/>
    </row>
    <row r="115" spans="19:32" x14ac:dyDescent="0.25">
      <c r="S115" s="115" t="s">
        <v>104</v>
      </c>
      <c r="T115" s="115">
        <v>1259</v>
      </c>
      <c r="U115" s="115">
        <v>1337</v>
      </c>
      <c r="V115" s="115">
        <v>1391</v>
      </c>
      <c r="W115" s="115">
        <v>1354</v>
      </c>
      <c r="X115" s="115">
        <v>1371</v>
      </c>
      <c r="Y115" s="115">
        <v>1508</v>
      </c>
      <c r="Z115" s="115"/>
      <c r="AA115" s="115" t="str">
        <f>TEXT(Y115,"###,###")</f>
        <v>1,508</v>
      </c>
      <c r="AB115" s="115"/>
      <c r="AC115" s="115">
        <f>Y115/X115-1</f>
        <v>9.9927060539751977E-2</v>
      </c>
      <c r="AD115" s="115"/>
      <c r="AE115" s="115">
        <f>Y115/T115-1</f>
        <v>0.19777601270849887</v>
      </c>
      <c r="AF115" s="115"/>
    </row>
    <row r="116" spans="19:32" x14ac:dyDescent="0.25">
      <c r="S116" s="115" t="s">
        <v>56</v>
      </c>
      <c r="T116" s="115">
        <v>2080</v>
      </c>
      <c r="U116" s="115">
        <v>2270</v>
      </c>
      <c r="V116" s="115">
        <v>2324</v>
      </c>
      <c r="W116" s="115">
        <v>2335</v>
      </c>
      <c r="X116" s="115">
        <v>2296</v>
      </c>
      <c r="Y116" s="115">
        <v>2519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44.23</v>
      </c>
      <c r="V118" s="115">
        <v>38.42</v>
      </c>
      <c r="W118" s="115">
        <v>38.46</v>
      </c>
      <c r="X118" s="115">
        <v>39.520000000000003</v>
      </c>
      <c r="Y118" s="115">
        <v>41.7</v>
      </c>
      <c r="Z118" s="115"/>
      <c r="AA118" s="115" t="str">
        <f>TEXT(Y118,"##.0")</f>
        <v>41.7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13101</v>
      </c>
      <c r="V120" s="115">
        <v>13517</v>
      </c>
      <c r="W120" s="115">
        <v>13863</v>
      </c>
      <c r="X120" s="115">
        <v>14200</v>
      </c>
      <c r="Y120" s="115">
        <v>15045</v>
      </c>
      <c r="Z120" s="115"/>
      <c r="AA120" s="115" t="str">
        <f>TEXT(Y120,"###,###")</f>
        <v>15,045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1622</v>
      </c>
      <c r="V121" s="115">
        <v>1621</v>
      </c>
      <c r="W121" s="115">
        <v>1660</v>
      </c>
      <c r="X121" s="115">
        <v>1686</v>
      </c>
      <c r="Y121" s="115">
        <v>1757</v>
      </c>
      <c r="Z121" s="115"/>
      <c r="AA121" s="115" t="str">
        <f t="shared" ref="AA121:AA128" si="4">TEXT(Y121,"###,###")</f>
        <v>1,757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1411</v>
      </c>
      <c r="V122" s="115">
        <v>1429</v>
      </c>
      <c r="W122" s="115">
        <v>1392</v>
      </c>
      <c r="X122" s="115">
        <v>1401</v>
      </c>
      <c r="Y122" s="115">
        <v>1450</v>
      </c>
      <c r="Z122" s="115"/>
      <c r="AA122" s="115" t="str">
        <f t="shared" si="4"/>
        <v>1,450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14512</v>
      </c>
      <c r="V124" s="115">
        <v>14946</v>
      </c>
      <c r="W124" s="115">
        <v>15255</v>
      </c>
      <c r="X124" s="115">
        <v>15601</v>
      </c>
      <c r="Y124" s="115">
        <v>16495</v>
      </c>
      <c r="Z124" s="115"/>
      <c r="AA124" s="115" t="str">
        <f t="shared" si="4"/>
        <v>16,495</v>
      </c>
      <c r="AB124" s="115"/>
      <c r="AC124" s="115">
        <f>Y124/$Y$7*100</f>
        <v>90.373657681349982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3033</v>
      </c>
      <c r="V125" s="115">
        <v>3050</v>
      </c>
      <c r="W125" s="115">
        <v>3052</v>
      </c>
      <c r="X125" s="115">
        <v>3087</v>
      </c>
      <c r="Y125" s="115">
        <v>3207</v>
      </c>
      <c r="Z125" s="115"/>
      <c r="AA125" s="115" t="str">
        <f t="shared" si="4"/>
        <v>3,207</v>
      </c>
      <c r="AB125" s="115"/>
      <c r="AC125" s="115">
        <f>Y125/$Y$7*100</f>
        <v>17.570677186061801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8307</v>
      </c>
      <c r="V127" s="115">
        <v>8544</v>
      </c>
      <c r="W127" s="115">
        <v>8700</v>
      </c>
      <c r="X127" s="115">
        <v>8834</v>
      </c>
      <c r="Y127" s="115">
        <v>9280</v>
      </c>
      <c r="Z127" s="115"/>
      <c r="AA127" s="115" t="str">
        <f t="shared" si="4"/>
        <v>9,280</v>
      </c>
      <c r="AB127" s="115"/>
      <c r="AC127" s="115">
        <f>Y127/$Y$7*100</f>
        <v>50.843743151435461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7829</v>
      </c>
      <c r="V128" s="115">
        <v>8029</v>
      </c>
      <c r="W128" s="115">
        <v>8217</v>
      </c>
      <c r="X128" s="115">
        <v>8454</v>
      </c>
      <c r="Y128" s="115">
        <v>8972</v>
      </c>
      <c r="Z128" s="115"/>
      <c r="AA128" s="115" t="str">
        <f t="shared" si="4"/>
        <v>8,972</v>
      </c>
      <c r="AB128" s="115"/>
      <c r="AC128" s="115">
        <f>Y128/$Y$7*100</f>
        <v>49.156256848564539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2EA08B28-FE89-4A4C-B780-80A3C3E9A1A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364867B4-EBC6-418E-AD42-6734E7BF05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7E458BFD-C5EF-4A7A-A7F8-BB27D3EA6A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5F71BF98-0900-4A07-8C21-0C570359D8B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Mount Gambier</v>
      </c>
      <c r="T1" s="115"/>
      <c r="U1" s="115"/>
      <c r="V1" s="115"/>
      <c r="W1" s="115"/>
      <c r="X1" s="115"/>
      <c r="Y1" s="115" t="str">
        <f>Y3</f>
        <v>10.36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147</v>
      </c>
      <c r="V3" s="115"/>
      <c r="W3" s="115"/>
      <c r="X3" s="115"/>
      <c r="Y3" s="115" t="s">
        <v>239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10.36'!$Y$3&amp;" "&amp;'Table 10.36'!$U$3&amp;", "&amp;'State data for spotlight'!$C$3&amp;", "&amp;'Table 10.36'!$Y$2</f>
        <v>Table 10.36 Mount Gambier,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18412</v>
      </c>
      <c r="U4" s="116">
        <v>19034</v>
      </c>
      <c r="V4" s="116">
        <v>18497</v>
      </c>
      <c r="W4" s="116">
        <v>18828</v>
      </c>
      <c r="X4" s="116">
        <v>18249</v>
      </c>
      <c r="Y4" s="116">
        <v>19125</v>
      </c>
      <c r="Z4" s="115"/>
      <c r="AA4" s="115" t="str">
        <f>TEXT(Y4,"###,###")</f>
        <v>19,125</v>
      </c>
      <c r="AB4" s="115"/>
      <c r="AC4" s="115">
        <f t="shared" ref="AC4:AC9" si="0">Y4/X4-1</f>
        <v>4.8002630281111403E-2</v>
      </c>
      <c r="AD4" s="115"/>
      <c r="AE4" s="115">
        <f>Y4/T4-1</f>
        <v>3.8724744731696736E-2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9585</v>
      </c>
      <c r="U5" s="116">
        <v>10026</v>
      </c>
      <c r="V5" s="116">
        <v>9586</v>
      </c>
      <c r="W5" s="116">
        <v>9718</v>
      </c>
      <c r="X5" s="116">
        <v>9331</v>
      </c>
      <c r="Y5" s="116">
        <v>9780</v>
      </c>
      <c r="Z5" s="115"/>
      <c r="AA5" s="115" t="str">
        <f>TEXT(Y5,"###,###")</f>
        <v>9,780</v>
      </c>
      <c r="AB5" s="115"/>
      <c r="AC5" s="115">
        <f t="shared" si="0"/>
        <v>4.8119172650305408E-2</v>
      </c>
      <c r="AD5" s="115"/>
      <c r="AE5" s="115">
        <f t="shared" ref="AE5:AE9" si="1">Y5/T5-1</f>
        <v>2.0344287949921824E-2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8827</v>
      </c>
      <c r="U6" s="116">
        <v>9006</v>
      </c>
      <c r="V6" s="116">
        <v>8914</v>
      </c>
      <c r="W6" s="116">
        <v>9114</v>
      </c>
      <c r="X6" s="116">
        <v>8920</v>
      </c>
      <c r="Y6" s="116">
        <v>9345</v>
      </c>
      <c r="Z6" s="115"/>
      <c r="AA6" s="115" t="str">
        <f>TEXT(Y6,"###,###")</f>
        <v>9,345</v>
      </c>
      <c r="AB6" s="115"/>
      <c r="AC6" s="115">
        <f t="shared" si="0"/>
        <v>4.7645739910313845E-2</v>
      </c>
      <c r="AD6" s="115"/>
      <c r="AE6" s="115">
        <f t="shared" si="1"/>
        <v>5.8683584456780347E-2</v>
      </c>
      <c r="AF6" s="115"/>
    </row>
    <row r="7" spans="1:32" ht="16.5" customHeight="1" thickBot="1" x14ac:dyDescent="0.3">
      <c r="A7" s="46" t="str">
        <f>"QUICK STATS for "&amp;'Table 10.36'!Y2&amp;"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13348</v>
      </c>
      <c r="U7" s="116">
        <v>13393</v>
      </c>
      <c r="V7" s="116">
        <v>13401</v>
      </c>
      <c r="W7" s="116">
        <v>13415</v>
      </c>
      <c r="X7" s="116">
        <v>13299</v>
      </c>
      <c r="Y7" s="116">
        <v>13622</v>
      </c>
      <c r="Z7" s="115"/>
      <c r="AA7" s="115" t="str">
        <f>TEXT(Y7,"###,###")</f>
        <v>13,622</v>
      </c>
      <c r="AB7" s="115"/>
      <c r="AC7" s="115">
        <f t="shared" si="0"/>
        <v>2.4287540416572773E-2</v>
      </c>
      <c r="AD7" s="115"/>
      <c r="AE7" s="115">
        <f t="shared" si="1"/>
        <v>2.0527419838177963E-2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19,125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10.36'!AA7</f>
        <v>13,622</v>
      </c>
      <c r="P8" s="51"/>
      <c r="S8" s="115" t="s">
        <v>96</v>
      </c>
      <c r="T8" s="115">
        <v>32421.5</v>
      </c>
      <c r="U8" s="115">
        <v>33928.89</v>
      </c>
      <c r="V8" s="115">
        <v>34833.800000000003</v>
      </c>
      <c r="W8" s="115">
        <v>34909.43</v>
      </c>
      <c r="X8" s="115">
        <v>37338</v>
      </c>
      <c r="Y8" s="115">
        <v>38142</v>
      </c>
      <c r="Z8" s="115"/>
      <c r="AA8" s="115" t="str">
        <f>TEXT(Y8,"$###,###")</f>
        <v>$38,142</v>
      </c>
      <c r="AB8" s="115"/>
      <c r="AC8" s="115">
        <f t="shared" si="0"/>
        <v>2.1533022657882039E-2</v>
      </c>
      <c r="AD8" s="115"/>
      <c r="AE8" s="115">
        <f t="shared" si="1"/>
        <v>0.17644155884212642</v>
      </c>
      <c r="AF8" s="115"/>
    </row>
    <row r="9" spans="1:32" x14ac:dyDescent="0.25">
      <c r="A9" s="55" t="s">
        <v>17</v>
      </c>
      <c r="B9" s="56"/>
      <c r="C9" s="57"/>
      <c r="D9" s="58">
        <f>'Table 10.36'!AC104</f>
        <v>75.984313725490196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51.622375568932611</v>
      </c>
      <c r="P9" s="59" t="s">
        <v>97</v>
      </c>
      <c r="S9" s="115" t="s">
        <v>9</v>
      </c>
      <c r="T9" s="115">
        <v>560884062</v>
      </c>
      <c r="U9" s="115">
        <v>578368503</v>
      </c>
      <c r="V9" s="115">
        <v>596558602</v>
      </c>
      <c r="W9" s="115">
        <v>609497584</v>
      </c>
      <c r="X9" s="115">
        <v>631089158</v>
      </c>
      <c r="Y9" s="115">
        <v>660123216</v>
      </c>
      <c r="Z9" s="115"/>
      <c r="AA9" s="115" t="str">
        <f>TEXT(Y9/1000000,"$#,###.0")&amp;" mil"</f>
        <v>$660.1 mil</v>
      </c>
      <c r="AB9" s="115"/>
      <c r="AC9" s="115">
        <f t="shared" si="0"/>
        <v>4.6006269687808521E-2</v>
      </c>
      <c r="AD9" s="115"/>
      <c r="AE9" s="115">
        <f t="shared" si="1"/>
        <v>0.17693345331677479</v>
      </c>
      <c r="AF9" s="115"/>
    </row>
    <row r="10" spans="1:32" x14ac:dyDescent="0.25">
      <c r="A10" s="55" t="s">
        <v>20</v>
      </c>
      <c r="B10" s="56"/>
      <c r="C10" s="57"/>
      <c r="D10" s="58">
        <f>'Table 10.36'!AC105</f>
        <v>16.956862745098039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48.377624431067389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93.510497724269555</v>
      </c>
      <c r="P11" s="59" t="s">
        <v>97</v>
      </c>
      <c r="S11" s="115" t="s">
        <v>32</v>
      </c>
      <c r="T11" s="116">
        <v>16603</v>
      </c>
      <c r="U11" s="116">
        <v>17273</v>
      </c>
      <c r="V11" s="116">
        <v>16736</v>
      </c>
      <c r="W11" s="116">
        <v>17094</v>
      </c>
      <c r="X11" s="116">
        <v>16602</v>
      </c>
      <c r="Y11" s="116">
        <v>17453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10.36'!AC108</f>
        <v>13.783006535947711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12.274262222874761</v>
      </c>
      <c r="P12" s="59" t="s">
        <v>97</v>
      </c>
      <c r="S12" s="115" t="s">
        <v>33</v>
      </c>
      <c r="T12" s="116">
        <v>1808</v>
      </c>
      <c r="U12" s="116">
        <v>1763</v>
      </c>
      <c r="V12" s="116">
        <v>1762</v>
      </c>
      <c r="W12" s="116">
        <v>1736</v>
      </c>
      <c r="X12" s="116">
        <v>1645</v>
      </c>
      <c r="Y12" s="116">
        <v>1672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10.36'!AC109</f>
        <v>18.922875816993464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10.36'!AA118</f>
        <v>41.3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10.36'!AC110</f>
        <v>23.952941176470588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17.288210248128028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10.36'!AC111</f>
        <v>36.28235294117647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82.711789751871962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1469</v>
      </c>
      <c r="Z15" s="115"/>
      <c r="AA15" s="117">
        <f t="shared" ref="AA15:AA34" si="2">IF(Y15="np",0,Y15/$Y$34)</f>
        <v>7.6810457516339872E-2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73</v>
      </c>
      <c r="Z16" s="115"/>
      <c r="AA16" s="117">
        <f t="shared" si="2"/>
        <v>3.8169934640522878E-3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1633</v>
      </c>
      <c r="Z17" s="115"/>
      <c r="AA17" s="117">
        <f t="shared" si="2"/>
        <v>8.5385620915032684E-2</v>
      </c>
      <c r="AB17" s="115"/>
      <c r="AC17" s="115"/>
      <c r="AD17" s="115"/>
      <c r="AE17" s="115"/>
      <c r="AF17" s="115"/>
    </row>
    <row r="18" spans="1:32" x14ac:dyDescent="0.25">
      <c r="A18" s="85" t="str">
        <f>'Table 10.36'!$S$1&amp;" ("&amp;'Table 10.36'!$T$2&amp;" to "&amp;'Table 10.36'!$Y$2&amp;")"</f>
        <v>Mount Gambier (2011-12 to 2016-17)</v>
      </c>
      <c r="B18" s="85"/>
      <c r="C18" s="85"/>
      <c r="D18" s="85"/>
      <c r="E18" s="85"/>
      <c r="F18" s="85"/>
      <c r="G18" s="85" t="str">
        <f>'Table 10.36'!$S$1&amp;" ("&amp;'Table 10.36'!$T$2&amp;" to "&amp;'Table 10.36'!$Y$2&amp;")"</f>
        <v>Mount Gambier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88</v>
      </c>
      <c r="Z18" s="115"/>
      <c r="AA18" s="117">
        <f t="shared" si="2"/>
        <v>4.6013071895424839E-3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930</v>
      </c>
      <c r="Z19" s="115"/>
      <c r="AA19" s="117">
        <f t="shared" si="2"/>
        <v>4.8627450980392159E-2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586</v>
      </c>
      <c r="Z20" s="115"/>
      <c r="AA20" s="117">
        <f t="shared" si="2"/>
        <v>3.0640522875816992E-2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2441</v>
      </c>
      <c r="Z21" s="115"/>
      <c r="AA21" s="117">
        <f t="shared" si="2"/>
        <v>0.12763398692810457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1749</v>
      </c>
      <c r="Z22" s="115"/>
      <c r="AA22" s="117">
        <f t="shared" si="2"/>
        <v>9.1450980392156864E-2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756</v>
      </c>
      <c r="Z23" s="115"/>
      <c r="AA23" s="117">
        <f t="shared" si="2"/>
        <v>3.9529411764705882E-2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127</v>
      </c>
      <c r="Z24" s="115"/>
      <c r="AA24" s="117">
        <f t="shared" si="2"/>
        <v>6.6405228758169938E-3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432</v>
      </c>
      <c r="Z25" s="115"/>
      <c r="AA25" s="117">
        <f t="shared" si="2"/>
        <v>2.2588235294117649E-2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266</v>
      </c>
      <c r="Z26" s="115"/>
      <c r="AA26" s="117">
        <f t="shared" si="2"/>
        <v>1.3908496732026144E-2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539</v>
      </c>
      <c r="Z27" s="115"/>
      <c r="AA27" s="117">
        <f t="shared" si="2"/>
        <v>2.8183006535947713E-2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1122</v>
      </c>
      <c r="Z28" s="115"/>
      <c r="AA28" s="117">
        <f t="shared" si="2"/>
        <v>5.8666666666666666E-2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918</v>
      </c>
      <c r="Z29" s="115"/>
      <c r="AA29" s="117">
        <f t="shared" si="2"/>
        <v>4.8000000000000001E-2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1461</v>
      </c>
      <c r="Z30" s="115"/>
      <c r="AA30" s="117">
        <f t="shared" si="2"/>
        <v>7.63921568627451E-2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10.36'!Y2&amp;")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2202</v>
      </c>
      <c r="Z31" s="115"/>
      <c r="AA31" s="117">
        <f t="shared" si="2"/>
        <v>0.11513725490196078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380</v>
      </c>
      <c r="Z32" s="115"/>
      <c r="AA32" s="117">
        <f t="shared" si="2"/>
        <v>1.9869281045751634E-2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545</v>
      </c>
      <c r="Z33" s="115"/>
      <c r="AA33" s="117">
        <f t="shared" si="2"/>
        <v>2.8496732026143792E-2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19125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11252</v>
      </c>
      <c r="U37" s="115">
        <v>11023</v>
      </c>
      <c r="V37" s="115">
        <v>11177</v>
      </c>
      <c r="W37" s="115">
        <v>11200</v>
      </c>
      <c r="X37" s="115">
        <v>11148</v>
      </c>
      <c r="Y37" s="115">
        <v>11267</v>
      </c>
      <c r="Z37" s="115"/>
      <c r="AA37" s="115" t="str">
        <f>TEXT(Y37,"###,###")</f>
        <v>11,267</v>
      </c>
      <c r="AB37" s="115"/>
      <c r="AC37" s="115">
        <f>Y37/X37-1</f>
        <v>1.0674560459275284E-2</v>
      </c>
      <c r="AD37" s="115"/>
      <c r="AE37" s="115">
        <f>Y37/T37-1</f>
        <v>1.3330963384288186E-3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2097</v>
      </c>
      <c r="U38" s="115">
        <v>2372</v>
      </c>
      <c r="V38" s="115">
        <v>2227</v>
      </c>
      <c r="W38" s="115">
        <v>2217</v>
      </c>
      <c r="X38" s="115">
        <v>2151</v>
      </c>
      <c r="Y38" s="115">
        <v>2355</v>
      </c>
      <c r="Z38" s="115"/>
      <c r="AA38" s="115" t="str">
        <f>TEXT(Y38,"###,###")</f>
        <v>2,355</v>
      </c>
      <c r="AB38" s="115"/>
      <c r="AC38" s="115">
        <f>Y38/X38-1</f>
        <v>9.4839609483960974E-2</v>
      </c>
      <c r="AD38" s="115"/>
      <c r="AE38" s="115">
        <f>Y38/T38-1</f>
        <v>0.12303290414878387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13349</v>
      </c>
      <c r="U40" s="115">
        <v>13395</v>
      </c>
      <c r="V40" s="115">
        <v>13404</v>
      </c>
      <c r="W40" s="115">
        <v>13417</v>
      </c>
      <c r="X40" s="115">
        <v>13299</v>
      </c>
      <c r="Y40" s="115">
        <v>13622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82.711789751871962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17.288210248128028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5</v>
      </c>
      <c r="Y44" s="116">
        <v>9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232</v>
      </c>
      <c r="Y45" s="116">
        <v>259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596</v>
      </c>
      <c r="Y46" s="116">
        <v>680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913</v>
      </c>
      <c r="Y47" s="116">
        <v>960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1007</v>
      </c>
      <c r="Y48" s="116">
        <v>1141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10.36'!S1&amp;" ("&amp;'Table 10.36'!Y2&amp;") *"</f>
        <v>Number of jobs by age and sex of job holders in Mount Gambier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1052</v>
      </c>
      <c r="Y49" s="116">
        <v>1028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944</v>
      </c>
      <c r="Y50" s="116">
        <v>905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903</v>
      </c>
      <c r="Y51" s="116">
        <v>918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892</v>
      </c>
      <c r="Y52" s="116">
        <v>954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903</v>
      </c>
      <c r="Y53" s="116">
        <v>934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712</v>
      </c>
      <c r="Y54" s="116">
        <v>795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649</v>
      </c>
      <c r="Y55" s="116">
        <v>654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282</v>
      </c>
      <c r="Y56" s="116">
        <v>302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121</v>
      </c>
      <c r="Y57" s="116">
        <v>127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67</v>
      </c>
      <c r="Y58" s="116">
        <v>70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34</v>
      </c>
      <c r="Y59" s="116">
        <v>32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17</v>
      </c>
      <c r="Y60" s="116">
        <v>13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9332</v>
      </c>
      <c r="Y61" s="116">
        <v>9780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19</v>
      </c>
      <c r="Y63" s="116">
        <v>24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10.36'!S1&amp;" ("&amp;'Table 10.36'!Y2&amp;") *"</f>
        <v>Number of employed persons per occupation of main job by sex in Mount Gambier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323</v>
      </c>
      <c r="Y64" s="116">
        <v>319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654</v>
      </c>
      <c r="Y65" s="116">
        <v>676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855</v>
      </c>
      <c r="Y66" s="116">
        <v>871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948</v>
      </c>
      <c r="Y67" s="116">
        <v>943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870</v>
      </c>
      <c r="Y68" s="116">
        <v>928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844</v>
      </c>
      <c r="Y69" s="116">
        <v>905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899</v>
      </c>
      <c r="Y70" s="116">
        <v>915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937</v>
      </c>
      <c r="Y71" s="116">
        <v>1014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917</v>
      </c>
      <c r="Y72" s="116">
        <v>936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785</v>
      </c>
      <c r="Y73" s="116">
        <v>870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534</v>
      </c>
      <c r="Y74" s="116">
        <v>586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190</v>
      </c>
      <c r="Y75" s="116">
        <v>204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66</v>
      </c>
      <c r="Y76" s="116">
        <v>76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44</v>
      </c>
      <c r="Y77" s="116">
        <v>39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24</v>
      </c>
      <c r="Y78" s="116">
        <v>19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19</v>
      </c>
      <c r="Y79" s="116">
        <v>20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8919</v>
      </c>
      <c r="Y80" s="116">
        <v>9345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10.36'!S1</f>
        <v>Mount Gambier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504</v>
      </c>
      <c r="Y83" s="116">
        <v>537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581</v>
      </c>
      <c r="Y84" s="116">
        <v>569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10.36'!AA4</f>
        <v>19,125</v>
      </c>
      <c r="D85" s="99">
        <f>'Table 10.36'!AC4</f>
        <v>4.8002630281111403E-2</v>
      </c>
      <c r="E85" s="100">
        <f>'Table 10.36'!AC4</f>
        <v>4.8002630281111403E-2</v>
      </c>
      <c r="F85" s="99">
        <f>'Table 10.36'!AE4</f>
        <v>3.8724744731696736E-2</v>
      </c>
      <c r="G85" s="100">
        <f>'Table 10.36'!AE4</f>
        <v>3.8724744731696736E-2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1278</v>
      </c>
      <c r="Y85" s="116">
        <v>1302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10.36'!AA5</f>
        <v>9,780</v>
      </c>
      <c r="D86" s="99">
        <f>'Table 10.36'!AC5</f>
        <v>4.8119172650305408E-2</v>
      </c>
      <c r="E86" s="100">
        <f>'Table 10.36'!AC5</f>
        <v>4.8119172650305408E-2</v>
      </c>
      <c r="F86" s="99">
        <f>'Table 10.36'!AE5</f>
        <v>2.0344287949921824E-2</v>
      </c>
      <c r="G86" s="100">
        <f>'Table 10.36'!AE5</f>
        <v>2.0344287949921824E-2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347</v>
      </c>
      <c r="Y86" s="116">
        <v>391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10.36'!AA6</f>
        <v>9,345</v>
      </c>
      <c r="D87" s="99">
        <f>'Table 10.36'!AC6</f>
        <v>4.7645739910313845E-2</v>
      </c>
      <c r="E87" s="100">
        <f>'Table 10.36'!AC6</f>
        <v>4.7645739910313845E-2</v>
      </c>
      <c r="F87" s="99">
        <f>'Table 10.36'!AE6</f>
        <v>5.8683584456780347E-2</v>
      </c>
      <c r="G87" s="100">
        <f>'Table 10.36'!AE6</f>
        <v>5.8683584456780347E-2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248</v>
      </c>
      <c r="Y87" s="116">
        <v>247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10.36'!AA7</f>
        <v>13,622</v>
      </c>
      <c r="D88" s="99">
        <f>'Table 10.36'!AC7</f>
        <v>2.4287540416572773E-2</v>
      </c>
      <c r="E88" s="100">
        <f>'Table 10.36'!AC7</f>
        <v>2.4287540416572773E-2</v>
      </c>
      <c r="F88" s="99">
        <f>'Table 10.36'!AE7</f>
        <v>2.0527419838177963E-2</v>
      </c>
      <c r="G88" s="100">
        <f>'Table 10.36'!AE7</f>
        <v>2.0527419838177963E-2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422</v>
      </c>
      <c r="Y88" s="116">
        <v>429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10.36'!AA37</f>
        <v>11,267</v>
      </c>
      <c r="D89" s="99">
        <f>'Table 10.36'!AC37</f>
        <v>1.0674560459275284E-2</v>
      </c>
      <c r="E89" s="100">
        <f>'Table 10.36'!AC37</f>
        <v>1.0674560459275284E-2</v>
      </c>
      <c r="F89" s="99">
        <f>'Table 10.36'!AE37</f>
        <v>1.3330963384288186E-3</v>
      </c>
      <c r="G89" s="100">
        <f>'Table 10.36'!AE37</f>
        <v>1.3330963384288186E-3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886</v>
      </c>
      <c r="Y89" s="116">
        <v>921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10.36'!AA38</f>
        <v>2,355</v>
      </c>
      <c r="D90" s="99">
        <f>'Table 10.36'!AC38</f>
        <v>9.4839609483960974E-2</v>
      </c>
      <c r="E90" s="100">
        <f>'Table 10.36'!AC38</f>
        <v>9.4839609483960974E-2</v>
      </c>
      <c r="F90" s="99">
        <f>'Table 10.36'!AE38</f>
        <v>0.12303290414878387</v>
      </c>
      <c r="G90" s="100">
        <f>'Table 10.36'!AE38</f>
        <v>0.12303290414878387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1316</v>
      </c>
      <c r="Y90" s="116">
        <v>1341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10.36'!AA114</f>
        <v>1,071</v>
      </c>
      <c r="D91" s="99">
        <f>'Table 10.36'!AC114</f>
        <v>0.10869565217391308</v>
      </c>
      <c r="E91" s="100">
        <f>'Table 10.36'!AC114</f>
        <v>0.10869565217391308</v>
      </c>
      <c r="F91" s="99">
        <f>'Table 10.36'!AE114</f>
        <v>9.2857142857142749E-2</v>
      </c>
      <c r="G91" s="100">
        <f>'Table 10.36'!AE114</f>
        <v>9.2857142857142749E-2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6881</v>
      </c>
      <c r="Y91" s="116">
        <v>7032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10.36'!AA115</f>
        <v>1,284</v>
      </c>
      <c r="D92" s="99">
        <f>'Table 10.36'!AC115</f>
        <v>8.3544303797468356E-2</v>
      </c>
      <c r="E92" s="100">
        <f>'Table 10.36'!AC115</f>
        <v>8.3544303797468356E-2</v>
      </c>
      <c r="F92" s="99">
        <f>'Table 10.36'!AE115</f>
        <v>0.14745308310991967</v>
      </c>
      <c r="G92" s="100">
        <f>'Table 10.36'!AE115</f>
        <v>0.14745308310991967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10.36'!AA8</f>
        <v>$38,142</v>
      </c>
      <c r="D93" s="99">
        <f>'Table 10.36'!AC8</f>
        <v>2.1533022657882039E-2</v>
      </c>
      <c r="E93" s="100">
        <f>'Table 10.36'!AC8</f>
        <v>2.1533022657882039E-2</v>
      </c>
      <c r="F93" s="99">
        <f>'Table 10.36'!AE8</f>
        <v>0.17644155884212642</v>
      </c>
      <c r="G93" s="100">
        <f>'Table 10.36'!AE8</f>
        <v>0.17644155884212642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333</v>
      </c>
      <c r="Y93" s="116">
        <v>355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10.36'!AA9</f>
        <v>$660.1 mil</v>
      </c>
      <c r="D94" s="99">
        <f>'Table 10.36'!AC9</f>
        <v>4.6006269687808521E-2</v>
      </c>
      <c r="E94" s="100">
        <f>'Table 10.36'!AC9</f>
        <v>4.6006269687808521E-2</v>
      </c>
      <c r="F94" s="99">
        <f>'Table 10.36'!AE9</f>
        <v>0.17693345331677479</v>
      </c>
      <c r="G94" s="100">
        <f>'Table 10.36'!AE9</f>
        <v>0.17693345331677479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1025</v>
      </c>
      <c r="Y94" s="116">
        <v>1092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201</v>
      </c>
      <c r="Y95" s="116">
        <v>190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1116</v>
      </c>
      <c r="Y96" s="116">
        <v>1207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1002</v>
      </c>
      <c r="Y97" s="116">
        <v>1101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968</v>
      </c>
      <c r="Y98" s="116">
        <v>975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38</v>
      </c>
      <c r="Y99" s="116">
        <v>40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565</v>
      </c>
      <c r="Y100" s="116">
        <v>575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6421</v>
      </c>
      <c r="Y101" s="116">
        <v>6590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13471</v>
      </c>
      <c r="Y104" s="115">
        <v>14532</v>
      </c>
      <c r="Z104" s="115"/>
      <c r="AA104" s="115" t="str">
        <f>TEXT(Y104,"###,###")</f>
        <v>14,532</v>
      </c>
      <c r="AB104" s="115"/>
      <c r="AC104" s="115">
        <f>Y104/($Y$4)*100</f>
        <v>75.984313725490196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3133</v>
      </c>
      <c r="Y105" s="115">
        <v>3243</v>
      </c>
      <c r="Z105" s="115"/>
      <c r="AA105" s="115" t="str">
        <f>TEXT(Y105,"###,###")</f>
        <v>3,243</v>
      </c>
      <c r="AB105" s="115"/>
      <c r="AC105" s="115">
        <f>Y105/($Y$4)*100</f>
        <v>16.956862745098039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16604</v>
      </c>
      <c r="Y106" s="115">
        <v>17775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2301</v>
      </c>
      <c r="Y108" s="115">
        <v>2636</v>
      </c>
      <c r="Z108" s="115"/>
      <c r="AA108" s="115" t="str">
        <f>TEXT(Y108,"###,###")</f>
        <v>2,636</v>
      </c>
      <c r="AB108" s="115"/>
      <c r="AC108" s="115">
        <f>Y108/($Y$4)*100</f>
        <v>13.783006535947711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3061</v>
      </c>
      <c r="Y109" s="115">
        <v>3619</v>
      </c>
      <c r="Z109" s="115"/>
      <c r="AA109" s="115" t="str">
        <f>TEXT(Y109,"###,###")</f>
        <v>3,619</v>
      </c>
      <c r="AB109" s="115"/>
      <c r="AC109" s="115">
        <f t="shared" ref="AC109:AC111" si="3">Y109/($Y$4)*100</f>
        <v>18.922875816993464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4645</v>
      </c>
      <c r="Y110" s="115">
        <v>4581</v>
      </c>
      <c r="Z110" s="115"/>
      <c r="AA110" s="115" t="str">
        <f>TEXT(Y110,"###,###")</f>
        <v>4,581</v>
      </c>
      <c r="AB110" s="115"/>
      <c r="AC110" s="115">
        <f t="shared" si="3"/>
        <v>23.952941176470588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6606</v>
      </c>
      <c r="Y111" s="115">
        <v>6939</v>
      </c>
      <c r="Z111" s="115"/>
      <c r="AA111" s="115" t="str">
        <f>TEXT(Y111,"###,###")</f>
        <v>6,939</v>
      </c>
      <c r="AB111" s="115"/>
      <c r="AC111" s="115">
        <f t="shared" si="3"/>
        <v>36.28235294117647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18249</v>
      </c>
      <c r="Y112" s="115">
        <v>19125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980</v>
      </c>
      <c r="U114" s="115">
        <v>1156</v>
      </c>
      <c r="V114" s="115">
        <v>1004</v>
      </c>
      <c r="W114" s="115">
        <v>1019</v>
      </c>
      <c r="X114" s="115">
        <v>966</v>
      </c>
      <c r="Y114" s="115">
        <v>1071</v>
      </c>
      <c r="Z114" s="115"/>
      <c r="AA114" s="115" t="str">
        <f>TEXT(Y114,"###,###")</f>
        <v>1,071</v>
      </c>
      <c r="AB114" s="115"/>
      <c r="AC114" s="115">
        <f>Y114/X114-1</f>
        <v>0.10869565217391308</v>
      </c>
      <c r="AD114" s="115"/>
      <c r="AE114" s="115">
        <f>Y114/T114-1</f>
        <v>9.2857142857142749E-2</v>
      </c>
      <c r="AF114" s="115"/>
    </row>
    <row r="115" spans="19:32" x14ac:dyDescent="0.25">
      <c r="S115" s="115" t="s">
        <v>104</v>
      </c>
      <c r="T115" s="115">
        <v>1119</v>
      </c>
      <c r="U115" s="115">
        <v>1216</v>
      </c>
      <c r="V115" s="115">
        <v>1224</v>
      </c>
      <c r="W115" s="115">
        <v>1195</v>
      </c>
      <c r="X115" s="115">
        <v>1185</v>
      </c>
      <c r="Y115" s="115">
        <v>1284</v>
      </c>
      <c r="Z115" s="115"/>
      <c r="AA115" s="115" t="str">
        <f>TEXT(Y115,"###,###")</f>
        <v>1,284</v>
      </c>
      <c r="AB115" s="115"/>
      <c r="AC115" s="115">
        <f>Y115/X115-1</f>
        <v>8.3544303797468356E-2</v>
      </c>
      <c r="AD115" s="115"/>
      <c r="AE115" s="115">
        <f>Y115/T115-1</f>
        <v>0.14745308310991967</v>
      </c>
      <c r="AF115" s="115"/>
    </row>
    <row r="116" spans="19:32" x14ac:dyDescent="0.25">
      <c r="S116" s="115" t="s">
        <v>56</v>
      </c>
      <c r="T116" s="115">
        <v>2099</v>
      </c>
      <c r="U116" s="115">
        <v>2372</v>
      </c>
      <c r="V116" s="115">
        <v>2228</v>
      </c>
      <c r="W116" s="115">
        <v>2214</v>
      </c>
      <c r="X116" s="115">
        <v>2151</v>
      </c>
      <c r="Y116" s="115">
        <v>2355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40.5</v>
      </c>
      <c r="V118" s="115">
        <v>40.869999999999997</v>
      </c>
      <c r="W118" s="115">
        <v>42.88</v>
      </c>
      <c r="X118" s="115">
        <v>42.06</v>
      </c>
      <c r="Y118" s="115">
        <v>41.26</v>
      </c>
      <c r="Z118" s="115"/>
      <c r="AA118" s="115" t="str">
        <f>TEXT(Y118,"##.0")</f>
        <v>41.3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11632</v>
      </c>
      <c r="V120" s="115">
        <v>11640</v>
      </c>
      <c r="W120" s="115">
        <v>11681</v>
      </c>
      <c r="X120" s="115">
        <v>11652</v>
      </c>
      <c r="Y120" s="115">
        <v>11950</v>
      </c>
      <c r="Z120" s="115"/>
      <c r="AA120" s="115" t="str">
        <f>TEXT(Y120,"###,###")</f>
        <v>11,950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971</v>
      </c>
      <c r="V121" s="115">
        <v>969</v>
      </c>
      <c r="W121" s="115">
        <v>917</v>
      </c>
      <c r="X121" s="115">
        <v>880</v>
      </c>
      <c r="Y121" s="115">
        <v>884</v>
      </c>
      <c r="Z121" s="115"/>
      <c r="AA121" s="115" t="str">
        <f t="shared" ref="AA121:AA128" si="4">TEXT(Y121,"###,###")</f>
        <v>884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787</v>
      </c>
      <c r="V122" s="115">
        <v>790</v>
      </c>
      <c r="W122" s="115">
        <v>814</v>
      </c>
      <c r="X122" s="115">
        <v>769</v>
      </c>
      <c r="Y122" s="115">
        <v>788</v>
      </c>
      <c r="Z122" s="115"/>
      <c r="AA122" s="115" t="str">
        <f t="shared" si="4"/>
        <v>788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12419</v>
      </c>
      <c r="V124" s="115">
        <v>12430</v>
      </c>
      <c r="W124" s="115">
        <v>12495</v>
      </c>
      <c r="X124" s="115">
        <v>12421</v>
      </c>
      <c r="Y124" s="115">
        <v>12738</v>
      </c>
      <c r="Z124" s="115"/>
      <c r="AA124" s="115" t="str">
        <f t="shared" si="4"/>
        <v>12,738</v>
      </c>
      <c r="AB124" s="115"/>
      <c r="AC124" s="115">
        <f>Y124/$Y$7*100</f>
        <v>93.510497724269555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1758</v>
      </c>
      <c r="V125" s="115">
        <v>1759</v>
      </c>
      <c r="W125" s="115">
        <v>1731</v>
      </c>
      <c r="X125" s="115">
        <v>1649</v>
      </c>
      <c r="Y125" s="115">
        <v>1672</v>
      </c>
      <c r="Z125" s="115"/>
      <c r="AA125" s="115" t="str">
        <f t="shared" si="4"/>
        <v>1,672</v>
      </c>
      <c r="AB125" s="115"/>
      <c r="AC125" s="115">
        <f>Y125/$Y$7*100</f>
        <v>12.274262222874761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6997</v>
      </c>
      <c r="V127" s="115">
        <v>6951</v>
      </c>
      <c r="W127" s="115">
        <v>6965</v>
      </c>
      <c r="X127" s="115">
        <v>6880</v>
      </c>
      <c r="Y127" s="115">
        <v>7032</v>
      </c>
      <c r="Z127" s="115"/>
      <c r="AA127" s="115" t="str">
        <f t="shared" si="4"/>
        <v>7,032</v>
      </c>
      <c r="AB127" s="115"/>
      <c r="AC127" s="115">
        <f>Y127/$Y$7*100</f>
        <v>51.622375568932611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6395</v>
      </c>
      <c r="V128" s="115">
        <v>6449</v>
      </c>
      <c r="W128" s="115">
        <v>6454</v>
      </c>
      <c r="X128" s="115">
        <v>6418</v>
      </c>
      <c r="Y128" s="115">
        <v>6590</v>
      </c>
      <c r="Z128" s="115"/>
      <c r="AA128" s="115" t="str">
        <f t="shared" si="4"/>
        <v>6,590</v>
      </c>
      <c r="AB128" s="115"/>
      <c r="AC128" s="115">
        <f>Y128/$Y$7*100</f>
        <v>48.377624431067389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A9ED9B95-639A-4C0A-A23C-52E63E69912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6C55E422-A3BB-4194-A82C-CF944DC9A52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BD216A0B-6600-4CA9-8298-11CF600CED0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280B903F-BC7B-402D-8266-2BFD8D4220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Mount Remarkable</v>
      </c>
      <c r="T1" s="115"/>
      <c r="U1" s="115"/>
      <c r="V1" s="115"/>
      <c r="W1" s="115"/>
      <c r="X1" s="115"/>
      <c r="Y1" s="115" t="str">
        <f>Y3</f>
        <v>10.37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148</v>
      </c>
      <c r="V3" s="115"/>
      <c r="W3" s="115"/>
      <c r="X3" s="115"/>
      <c r="Y3" s="115" t="s">
        <v>240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10.37'!$Y$3&amp;" "&amp;'Table 10.37'!$U$3&amp;", "&amp;'State data for spotlight'!$C$3&amp;", "&amp;'Table 10.37'!$Y$2</f>
        <v>Table 10.37 Mount Remarkable,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898</v>
      </c>
      <c r="U4" s="116">
        <v>922</v>
      </c>
      <c r="V4" s="116">
        <v>1135</v>
      </c>
      <c r="W4" s="116">
        <v>1288</v>
      </c>
      <c r="X4" s="116">
        <v>1358</v>
      </c>
      <c r="Y4" s="116">
        <v>1642</v>
      </c>
      <c r="Z4" s="115"/>
      <c r="AA4" s="115" t="str">
        <f>TEXT(Y4,"###,###")</f>
        <v>1,642</v>
      </c>
      <c r="AB4" s="115"/>
      <c r="AC4" s="115">
        <f t="shared" ref="AC4:AC9" si="0">Y4/X4-1</f>
        <v>0.20913107511045648</v>
      </c>
      <c r="AD4" s="115"/>
      <c r="AE4" s="115">
        <f>Y4/T4-1</f>
        <v>0.82850779510022265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469</v>
      </c>
      <c r="U5" s="116">
        <v>483</v>
      </c>
      <c r="V5" s="116">
        <v>583</v>
      </c>
      <c r="W5" s="116">
        <v>661</v>
      </c>
      <c r="X5" s="116">
        <v>707</v>
      </c>
      <c r="Y5" s="116">
        <v>869</v>
      </c>
      <c r="Z5" s="115"/>
      <c r="AA5" s="115" t="str">
        <f>TEXT(Y5,"###,###")</f>
        <v>869</v>
      </c>
      <c r="AB5" s="115"/>
      <c r="AC5" s="115">
        <f t="shared" si="0"/>
        <v>0.22913719943422906</v>
      </c>
      <c r="AD5" s="115"/>
      <c r="AE5" s="115">
        <f t="shared" ref="AE5:AE9" si="1">Y5/T5-1</f>
        <v>0.85287846481876328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434</v>
      </c>
      <c r="U6" s="116">
        <v>443</v>
      </c>
      <c r="V6" s="116">
        <v>555</v>
      </c>
      <c r="W6" s="116">
        <v>628</v>
      </c>
      <c r="X6" s="116">
        <v>645</v>
      </c>
      <c r="Y6" s="116">
        <v>773</v>
      </c>
      <c r="Z6" s="115"/>
      <c r="AA6" s="115" t="str">
        <f>TEXT(Y6,"###,###")</f>
        <v>773</v>
      </c>
      <c r="AB6" s="115"/>
      <c r="AC6" s="115">
        <f t="shared" si="0"/>
        <v>0.19844961240310077</v>
      </c>
      <c r="AD6" s="115"/>
      <c r="AE6" s="115">
        <f t="shared" si="1"/>
        <v>0.78110599078341014</v>
      </c>
      <c r="AF6" s="115"/>
    </row>
    <row r="7" spans="1:32" ht="16.5" customHeight="1" thickBot="1" x14ac:dyDescent="0.3">
      <c r="A7" s="46" t="str">
        <f>"QUICK STATS for "&amp;'Table 10.37'!Y2&amp;"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581</v>
      </c>
      <c r="U7" s="116">
        <v>617</v>
      </c>
      <c r="V7" s="116">
        <v>772</v>
      </c>
      <c r="W7" s="116">
        <v>870</v>
      </c>
      <c r="X7" s="116">
        <v>936</v>
      </c>
      <c r="Y7" s="116">
        <v>1077</v>
      </c>
      <c r="Z7" s="115"/>
      <c r="AA7" s="115" t="str">
        <f>TEXT(Y7,"###,###")</f>
        <v>1,077</v>
      </c>
      <c r="AB7" s="115"/>
      <c r="AC7" s="115">
        <f t="shared" si="0"/>
        <v>0.15064102564102555</v>
      </c>
      <c r="AD7" s="115"/>
      <c r="AE7" s="115">
        <f t="shared" si="1"/>
        <v>0.85370051635111865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1,642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10.37'!AA7</f>
        <v>1,077</v>
      </c>
      <c r="P8" s="51"/>
      <c r="S8" s="115" t="s">
        <v>96</v>
      </c>
      <c r="T8" s="115">
        <v>24297</v>
      </c>
      <c r="U8" s="115">
        <v>29135.5</v>
      </c>
      <c r="V8" s="115">
        <v>27912</v>
      </c>
      <c r="W8" s="115">
        <v>29830.12</v>
      </c>
      <c r="X8" s="115">
        <v>35745</v>
      </c>
      <c r="Y8" s="115">
        <v>35861.730000000003</v>
      </c>
      <c r="Z8" s="115"/>
      <c r="AA8" s="115" t="str">
        <f>TEXT(Y8,"$###,###")</f>
        <v>$35,862</v>
      </c>
      <c r="AB8" s="115"/>
      <c r="AC8" s="115">
        <f t="shared" si="0"/>
        <v>3.2656315568611038E-3</v>
      </c>
      <c r="AD8" s="115"/>
      <c r="AE8" s="115">
        <f t="shared" si="1"/>
        <v>0.47597357698481302</v>
      </c>
      <c r="AF8" s="115"/>
    </row>
    <row r="9" spans="1:32" x14ac:dyDescent="0.25">
      <c r="A9" s="55" t="s">
        <v>17</v>
      </c>
      <c r="B9" s="56"/>
      <c r="C9" s="57"/>
      <c r="D9" s="58">
        <f>'Table 10.37'!AC104</f>
        <v>56.516443361753957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51.624883936861657</v>
      </c>
      <c r="P9" s="59" t="s">
        <v>97</v>
      </c>
      <c r="S9" s="115" t="s">
        <v>9</v>
      </c>
      <c r="T9" s="115">
        <v>23587686</v>
      </c>
      <c r="U9" s="115">
        <v>24526396</v>
      </c>
      <c r="V9" s="115">
        <v>34669723</v>
      </c>
      <c r="W9" s="115">
        <v>39358274</v>
      </c>
      <c r="X9" s="115">
        <v>43609716</v>
      </c>
      <c r="Y9" s="115">
        <v>51416512</v>
      </c>
      <c r="Z9" s="115"/>
      <c r="AA9" s="115" t="str">
        <f>TEXT(Y9/1000000,"$#,###.0")&amp;" mil"</f>
        <v>$51.4 mil</v>
      </c>
      <c r="AB9" s="115"/>
      <c r="AC9" s="115">
        <f t="shared" si="0"/>
        <v>0.17901506168946391</v>
      </c>
      <c r="AD9" s="115"/>
      <c r="AE9" s="115">
        <f t="shared" si="1"/>
        <v>1.1798031396551574</v>
      </c>
      <c r="AF9" s="115"/>
    </row>
    <row r="10" spans="1:32" x14ac:dyDescent="0.25">
      <c r="A10" s="55" t="s">
        <v>20</v>
      </c>
      <c r="B10" s="56"/>
      <c r="C10" s="57"/>
      <c r="D10" s="58">
        <f>'Table 10.37'!AC105</f>
        <v>24.665042630937879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48.375116063138343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85.236768802228411</v>
      </c>
      <c r="P11" s="59" t="s">
        <v>97</v>
      </c>
      <c r="S11" s="115" t="s">
        <v>32</v>
      </c>
      <c r="T11" s="116">
        <v>697</v>
      </c>
      <c r="U11" s="116">
        <v>707</v>
      </c>
      <c r="V11" s="116">
        <v>893</v>
      </c>
      <c r="W11" s="116">
        <v>1005</v>
      </c>
      <c r="X11" s="116">
        <v>1083</v>
      </c>
      <c r="Y11" s="116">
        <v>1302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10.37'!AC108</f>
        <v>15.712545676004872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31.569173630454966</v>
      </c>
      <c r="P12" s="59" t="s">
        <v>97</v>
      </c>
      <c r="S12" s="115" t="s">
        <v>33</v>
      </c>
      <c r="T12" s="116">
        <v>202</v>
      </c>
      <c r="U12" s="116">
        <v>217</v>
      </c>
      <c r="V12" s="116">
        <v>237</v>
      </c>
      <c r="W12" s="116">
        <v>283</v>
      </c>
      <c r="X12" s="116">
        <v>268</v>
      </c>
      <c r="Y12" s="116">
        <v>340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10.37'!AC109</f>
        <v>12.78928136419001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10.37'!AA118</f>
        <v>45.5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10.37'!AC110</f>
        <v>19.183922046285019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15.784586815227483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10.37'!AC111</f>
        <v>33.495736906211938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84.215413184772515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207</v>
      </c>
      <c r="Z15" s="115"/>
      <c r="AA15" s="117">
        <f t="shared" ref="AA15:AA34" si="2">IF(Y15="np",0,Y15/$Y$34)</f>
        <v>0.12606577344701583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32</v>
      </c>
      <c r="Z16" s="115"/>
      <c r="AA16" s="117">
        <f t="shared" si="2"/>
        <v>1.9488428745432398E-2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62</v>
      </c>
      <c r="Z17" s="115"/>
      <c r="AA17" s="117">
        <f t="shared" si="2"/>
        <v>3.7758830694275276E-2</v>
      </c>
      <c r="AB17" s="115"/>
      <c r="AC17" s="115"/>
      <c r="AD17" s="115"/>
      <c r="AE17" s="115"/>
      <c r="AF17" s="115"/>
    </row>
    <row r="18" spans="1:32" x14ac:dyDescent="0.25">
      <c r="A18" s="85" t="str">
        <f>'Table 10.37'!$S$1&amp;" ("&amp;'Table 10.37'!$T$2&amp;" to "&amp;'Table 10.37'!$Y$2&amp;")"</f>
        <v>Mount Remarkable (2011-12 to 2016-17)</v>
      </c>
      <c r="B18" s="85"/>
      <c r="C18" s="85"/>
      <c r="D18" s="85"/>
      <c r="E18" s="85"/>
      <c r="F18" s="85"/>
      <c r="G18" s="85" t="str">
        <f>'Table 10.37'!$S$1&amp;" ("&amp;'Table 10.37'!$T$2&amp;" to "&amp;'Table 10.37'!$Y$2&amp;")"</f>
        <v>Mount Remarkable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12</v>
      </c>
      <c r="Z18" s="115"/>
      <c r="AA18" s="117">
        <f t="shared" si="2"/>
        <v>7.3081607795371494E-3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70</v>
      </c>
      <c r="Z19" s="115"/>
      <c r="AA19" s="117">
        <f t="shared" si="2"/>
        <v>4.2630937880633372E-2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37</v>
      </c>
      <c r="Z20" s="115"/>
      <c r="AA20" s="117">
        <f t="shared" si="2"/>
        <v>2.253349573690621E-2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76</v>
      </c>
      <c r="Z21" s="115"/>
      <c r="AA21" s="117">
        <f t="shared" si="2"/>
        <v>4.6285018270401948E-2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92</v>
      </c>
      <c r="Z22" s="115"/>
      <c r="AA22" s="117">
        <f t="shared" si="2"/>
        <v>5.6029232643118147E-2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64</v>
      </c>
      <c r="Z23" s="115"/>
      <c r="AA23" s="117">
        <f t="shared" si="2"/>
        <v>3.8976857490864797E-2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5</v>
      </c>
      <c r="Z24" s="115"/>
      <c r="AA24" s="117">
        <f t="shared" si="2"/>
        <v>3.0450669914738123E-3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26</v>
      </c>
      <c r="Z25" s="115"/>
      <c r="AA25" s="117">
        <f t="shared" si="2"/>
        <v>1.5834348355663823E-2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11</v>
      </c>
      <c r="Z26" s="115"/>
      <c r="AA26" s="117">
        <f t="shared" si="2"/>
        <v>6.6991473812423874E-3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33</v>
      </c>
      <c r="Z27" s="115"/>
      <c r="AA27" s="117">
        <f t="shared" si="2"/>
        <v>2.0097442143727162E-2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75</v>
      </c>
      <c r="Z28" s="115"/>
      <c r="AA28" s="117">
        <f t="shared" si="2"/>
        <v>4.5676004872107184E-2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148</v>
      </c>
      <c r="Z29" s="115"/>
      <c r="AA29" s="117">
        <f t="shared" si="2"/>
        <v>9.0133982947624841E-2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146</v>
      </c>
      <c r="Z30" s="115"/>
      <c r="AA30" s="117">
        <f t="shared" si="2"/>
        <v>8.8915956151035327E-2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10.37'!Y2&amp;")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179</v>
      </c>
      <c r="Z31" s="115"/>
      <c r="AA31" s="117">
        <f t="shared" si="2"/>
        <v>0.10901339829476249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11</v>
      </c>
      <c r="Z32" s="115"/>
      <c r="AA32" s="117">
        <f t="shared" si="2"/>
        <v>6.6991473812423874E-3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53</v>
      </c>
      <c r="Z33" s="115"/>
      <c r="AA33" s="117">
        <f t="shared" si="2"/>
        <v>3.2277710109622409E-2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1642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479</v>
      </c>
      <c r="U37" s="115">
        <v>525</v>
      </c>
      <c r="V37" s="115">
        <v>643</v>
      </c>
      <c r="W37" s="115">
        <v>739</v>
      </c>
      <c r="X37" s="115">
        <v>800</v>
      </c>
      <c r="Y37" s="115">
        <v>907</v>
      </c>
      <c r="Z37" s="115"/>
      <c r="AA37" s="115" t="str">
        <f>TEXT(Y37,"###,###")</f>
        <v>907</v>
      </c>
      <c r="AB37" s="115"/>
      <c r="AC37" s="115">
        <f>Y37/X37-1</f>
        <v>0.13375000000000004</v>
      </c>
      <c r="AD37" s="115"/>
      <c r="AE37" s="115">
        <f>Y37/T37-1</f>
        <v>0.89352818371607512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98</v>
      </c>
      <c r="U38" s="115">
        <v>94</v>
      </c>
      <c r="V38" s="115">
        <v>127</v>
      </c>
      <c r="W38" s="115">
        <v>131</v>
      </c>
      <c r="X38" s="115">
        <v>133</v>
      </c>
      <c r="Y38" s="115">
        <v>170</v>
      </c>
      <c r="Z38" s="115"/>
      <c r="AA38" s="115" t="str">
        <f>TEXT(Y38,"###,###")</f>
        <v>170</v>
      </c>
      <c r="AB38" s="115"/>
      <c r="AC38" s="115">
        <f>Y38/X38-1</f>
        <v>0.27819548872180455</v>
      </c>
      <c r="AD38" s="115"/>
      <c r="AE38" s="115">
        <f>Y38/T38-1</f>
        <v>0.73469387755102034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577</v>
      </c>
      <c r="U40" s="115">
        <v>619</v>
      </c>
      <c r="V40" s="115">
        <v>770</v>
      </c>
      <c r="W40" s="115">
        <v>870</v>
      </c>
      <c r="X40" s="115">
        <v>933</v>
      </c>
      <c r="Y40" s="115">
        <v>1077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84.215413184772515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15.784586815227483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16</v>
      </c>
      <c r="Y45" s="116">
        <v>16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56</v>
      </c>
      <c r="Y46" s="116">
        <v>68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59</v>
      </c>
      <c r="Y47" s="116">
        <v>86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35</v>
      </c>
      <c r="Y48" s="116">
        <v>69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10.37'!S1&amp;" ("&amp;'Table 10.37'!Y2&amp;") *"</f>
        <v>Number of jobs by age and sex of job holders in Mount Remarkable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52</v>
      </c>
      <c r="Y49" s="116">
        <v>55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45</v>
      </c>
      <c r="Y50" s="116">
        <v>65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49</v>
      </c>
      <c r="Y51" s="116">
        <v>67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66</v>
      </c>
      <c r="Y52" s="116">
        <v>65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104</v>
      </c>
      <c r="Y53" s="116">
        <v>85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106</v>
      </c>
      <c r="Y54" s="116">
        <v>132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64</v>
      </c>
      <c r="Y55" s="116">
        <v>89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35</v>
      </c>
      <c r="Y56" s="116">
        <v>36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16</v>
      </c>
      <c r="Y57" s="116">
        <v>24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0</v>
      </c>
      <c r="Y58" s="116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10</v>
      </c>
      <c r="Y59" s="116">
        <v>4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3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708</v>
      </c>
      <c r="Y61" s="116">
        <v>869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0</v>
      </c>
      <c r="Y63" s="116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10.37'!S1&amp;" ("&amp;'Table 10.37'!Y2&amp;") *"</f>
        <v>Number of employed persons per occupation of main job by sex in Mount Remarkable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7</v>
      </c>
      <c r="Y64" s="116">
        <v>14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67</v>
      </c>
      <c r="Y65" s="116">
        <v>72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42</v>
      </c>
      <c r="Y66" s="116">
        <v>56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44</v>
      </c>
      <c r="Y67" s="116">
        <v>51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32</v>
      </c>
      <c r="Y68" s="116">
        <v>46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41</v>
      </c>
      <c r="Y69" s="116">
        <v>51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51</v>
      </c>
      <c r="Y70" s="116">
        <v>40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64</v>
      </c>
      <c r="Y71" s="116">
        <v>87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114</v>
      </c>
      <c r="Y72" s="116">
        <v>100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90</v>
      </c>
      <c r="Y73" s="116">
        <v>127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55</v>
      </c>
      <c r="Y74" s="116">
        <v>62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19</v>
      </c>
      <c r="Y75" s="116">
        <v>40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9</v>
      </c>
      <c r="Y76" s="116">
        <v>11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4</v>
      </c>
      <c r="Y77" s="116">
        <v>8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0</v>
      </c>
      <c r="Y78" s="116">
        <v>3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0</v>
      </c>
      <c r="Y79" s="116">
        <v>3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642</v>
      </c>
      <c r="Y80" s="116">
        <v>773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10.37'!S1</f>
        <v>Mount Remarkable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28</v>
      </c>
      <c r="Y83" s="116">
        <v>33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29</v>
      </c>
      <c r="Y84" s="116">
        <v>38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10.37'!AA4</f>
        <v>1,642</v>
      </c>
      <c r="D85" s="99">
        <f>'Table 10.37'!AC4</f>
        <v>0.20913107511045648</v>
      </c>
      <c r="E85" s="100">
        <f>'Table 10.37'!AC4</f>
        <v>0.20913107511045648</v>
      </c>
      <c r="F85" s="99">
        <f>'Table 10.37'!AE4</f>
        <v>0.82850779510022265</v>
      </c>
      <c r="G85" s="100">
        <f>'Table 10.37'!AE4</f>
        <v>0.82850779510022265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97</v>
      </c>
      <c r="Y85" s="116">
        <v>99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10.37'!AA5</f>
        <v>869</v>
      </c>
      <c r="D86" s="99">
        <f>'Table 10.37'!AC5</f>
        <v>0.22913719943422906</v>
      </c>
      <c r="E86" s="100">
        <f>'Table 10.37'!AC5</f>
        <v>0.22913719943422906</v>
      </c>
      <c r="F86" s="99">
        <f>'Table 10.37'!AE5</f>
        <v>0.85287846481876328</v>
      </c>
      <c r="G86" s="100">
        <f>'Table 10.37'!AE5</f>
        <v>0.85287846481876328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24</v>
      </c>
      <c r="Y86" s="116">
        <v>27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10.37'!AA6</f>
        <v>773</v>
      </c>
      <c r="D87" s="99">
        <f>'Table 10.37'!AC6</f>
        <v>0.19844961240310077</v>
      </c>
      <c r="E87" s="100">
        <f>'Table 10.37'!AC6</f>
        <v>0.19844961240310077</v>
      </c>
      <c r="F87" s="99">
        <f>'Table 10.37'!AE6</f>
        <v>0.78110599078341014</v>
      </c>
      <c r="G87" s="100">
        <f>'Table 10.37'!AE6</f>
        <v>0.78110599078341014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12</v>
      </c>
      <c r="Y87" s="116">
        <v>17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10.37'!AA7</f>
        <v>1,077</v>
      </c>
      <c r="D88" s="99">
        <f>'Table 10.37'!AC7</f>
        <v>0.15064102564102555</v>
      </c>
      <c r="E88" s="100">
        <f>'Table 10.37'!AC7</f>
        <v>0.15064102564102555</v>
      </c>
      <c r="F88" s="99">
        <f>'Table 10.37'!AE7</f>
        <v>0.85370051635111865</v>
      </c>
      <c r="G88" s="100">
        <f>'Table 10.37'!AE7</f>
        <v>0.85370051635111865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6</v>
      </c>
      <c r="Y88" s="116">
        <v>13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10.37'!AA37</f>
        <v>907</v>
      </c>
      <c r="D89" s="99">
        <f>'Table 10.37'!AC37</f>
        <v>0.13375000000000004</v>
      </c>
      <c r="E89" s="100">
        <f>'Table 10.37'!AC37</f>
        <v>0.13375000000000004</v>
      </c>
      <c r="F89" s="99">
        <f>'Table 10.37'!AE37</f>
        <v>0.89352818371607512</v>
      </c>
      <c r="G89" s="100">
        <f>'Table 10.37'!AE37</f>
        <v>0.89352818371607512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66</v>
      </c>
      <c r="Y89" s="116">
        <v>67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10.37'!AA38</f>
        <v>170</v>
      </c>
      <c r="D90" s="99">
        <f>'Table 10.37'!AC38</f>
        <v>0.27819548872180455</v>
      </c>
      <c r="E90" s="100">
        <f>'Table 10.37'!AC38</f>
        <v>0.27819548872180455</v>
      </c>
      <c r="F90" s="99">
        <f>'Table 10.37'!AE38</f>
        <v>0.73469387755102034</v>
      </c>
      <c r="G90" s="100">
        <f>'Table 10.37'!AE38</f>
        <v>0.73469387755102034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90</v>
      </c>
      <c r="Y90" s="116">
        <v>108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10.37'!AA114</f>
        <v>80</v>
      </c>
      <c r="D91" s="99">
        <f>'Table 10.37'!AC114</f>
        <v>0.21212121212121215</v>
      </c>
      <c r="E91" s="100">
        <f>'Table 10.37'!AC114</f>
        <v>0.21212121212121215</v>
      </c>
      <c r="F91" s="99">
        <f>'Table 10.37'!AE114</f>
        <v>0.63265306122448983</v>
      </c>
      <c r="G91" s="100">
        <f>'Table 10.37'!AE114</f>
        <v>0.63265306122448983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486</v>
      </c>
      <c r="Y91" s="116">
        <v>556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10.37'!AA115</f>
        <v>90</v>
      </c>
      <c r="D92" s="99">
        <f>'Table 10.37'!AC115</f>
        <v>0.28571428571428581</v>
      </c>
      <c r="E92" s="100">
        <f>'Table 10.37'!AC115</f>
        <v>0.28571428571428581</v>
      </c>
      <c r="F92" s="99">
        <f>'Table 10.37'!AE115</f>
        <v>0.69811320754716988</v>
      </c>
      <c r="G92" s="100">
        <f>'Table 10.37'!AE115</f>
        <v>0.69811320754716988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10.37'!AA8</f>
        <v>$35,862</v>
      </c>
      <c r="D93" s="99">
        <f>'Table 10.37'!AC8</f>
        <v>3.2656315568611038E-3</v>
      </c>
      <c r="E93" s="100">
        <f>'Table 10.37'!AC8</f>
        <v>3.2656315568611038E-3</v>
      </c>
      <c r="F93" s="99">
        <f>'Table 10.37'!AE8</f>
        <v>0.47597357698481302</v>
      </c>
      <c r="G93" s="100">
        <f>'Table 10.37'!AE8</f>
        <v>0.47597357698481302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26</v>
      </c>
      <c r="Y93" s="116">
        <v>28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10.37'!AA9</f>
        <v>$51.4 mil</v>
      </c>
      <c r="D94" s="99">
        <f>'Table 10.37'!AC9</f>
        <v>0.17901506168946391</v>
      </c>
      <c r="E94" s="100">
        <f>'Table 10.37'!AC9</f>
        <v>0.17901506168946391</v>
      </c>
      <c r="F94" s="99">
        <f>'Table 10.37'!AE9</f>
        <v>1.1798031396551574</v>
      </c>
      <c r="G94" s="100">
        <f>'Table 10.37'!AE9</f>
        <v>1.1798031396551574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85</v>
      </c>
      <c r="Y94" s="116">
        <v>105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20</v>
      </c>
      <c r="Y95" s="116">
        <v>23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96</v>
      </c>
      <c r="Y96" s="116">
        <v>104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63</v>
      </c>
      <c r="Y97" s="116">
        <v>68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17</v>
      </c>
      <c r="Y98" s="116">
        <v>26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4</v>
      </c>
      <c r="Y99" s="116">
        <v>7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35</v>
      </c>
      <c r="Y100" s="116">
        <v>43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449</v>
      </c>
      <c r="Y101" s="116">
        <v>521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783</v>
      </c>
      <c r="Y104" s="115">
        <v>928</v>
      </c>
      <c r="Z104" s="115"/>
      <c r="AA104" s="115" t="str">
        <f>TEXT(Y104,"###,###")</f>
        <v>928</v>
      </c>
      <c r="AB104" s="115"/>
      <c r="AC104" s="115">
        <f>Y104/($Y$4)*100</f>
        <v>56.516443361753957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315</v>
      </c>
      <c r="Y105" s="115">
        <v>405</v>
      </c>
      <c r="Z105" s="115"/>
      <c r="AA105" s="115" t="str">
        <f>TEXT(Y105,"###,###")</f>
        <v>405</v>
      </c>
      <c r="AB105" s="115"/>
      <c r="AC105" s="115">
        <f>Y105/($Y$4)*100</f>
        <v>24.665042630937879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1098</v>
      </c>
      <c r="Y106" s="115">
        <v>1333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202</v>
      </c>
      <c r="Y108" s="115">
        <v>258</v>
      </c>
      <c r="Z108" s="115"/>
      <c r="AA108" s="115" t="str">
        <f>TEXT(Y108,"###,###")</f>
        <v>258</v>
      </c>
      <c r="AB108" s="115"/>
      <c r="AC108" s="115">
        <f>Y108/($Y$4)*100</f>
        <v>15.712545676004872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187</v>
      </c>
      <c r="Y109" s="115">
        <v>210</v>
      </c>
      <c r="Z109" s="115"/>
      <c r="AA109" s="115" t="str">
        <f>TEXT(Y109,"###,###")</f>
        <v>210</v>
      </c>
      <c r="AB109" s="115"/>
      <c r="AC109" s="115">
        <f t="shared" ref="AC109:AC111" si="3">Y109/($Y$4)*100</f>
        <v>12.78928136419001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249</v>
      </c>
      <c r="Y110" s="115">
        <v>315</v>
      </c>
      <c r="Z110" s="115"/>
      <c r="AA110" s="115" t="str">
        <f>TEXT(Y110,"###,###")</f>
        <v>315</v>
      </c>
      <c r="AB110" s="115"/>
      <c r="AC110" s="115">
        <f t="shared" si="3"/>
        <v>19.183922046285019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465</v>
      </c>
      <c r="Y111" s="115">
        <v>550</v>
      </c>
      <c r="Z111" s="115"/>
      <c r="AA111" s="115" t="str">
        <f>TEXT(Y111,"###,###")</f>
        <v>550</v>
      </c>
      <c r="AB111" s="115"/>
      <c r="AC111" s="115">
        <f t="shared" si="3"/>
        <v>33.495736906211938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1355</v>
      </c>
      <c r="Y112" s="115">
        <v>1642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49</v>
      </c>
      <c r="U114" s="115">
        <v>36</v>
      </c>
      <c r="V114" s="115">
        <v>55</v>
      </c>
      <c r="W114" s="115">
        <v>60</v>
      </c>
      <c r="X114" s="115">
        <v>66</v>
      </c>
      <c r="Y114" s="115">
        <v>80</v>
      </c>
      <c r="Z114" s="115"/>
      <c r="AA114" s="115" t="str">
        <f>TEXT(Y114,"###,###")</f>
        <v>80</v>
      </c>
      <c r="AB114" s="115"/>
      <c r="AC114" s="115">
        <f>Y114/X114-1</f>
        <v>0.21212121212121215</v>
      </c>
      <c r="AD114" s="115"/>
      <c r="AE114" s="115">
        <f>Y114/T114-1</f>
        <v>0.63265306122448983</v>
      </c>
      <c r="AF114" s="115"/>
    </row>
    <row r="115" spans="19:32" x14ac:dyDescent="0.25">
      <c r="S115" s="115" t="s">
        <v>104</v>
      </c>
      <c r="T115" s="115">
        <v>53</v>
      </c>
      <c r="U115" s="115">
        <v>59</v>
      </c>
      <c r="V115" s="115">
        <v>72</v>
      </c>
      <c r="W115" s="115">
        <v>74</v>
      </c>
      <c r="X115" s="115">
        <v>70</v>
      </c>
      <c r="Y115" s="115">
        <v>90</v>
      </c>
      <c r="Z115" s="115"/>
      <c r="AA115" s="115" t="str">
        <f>TEXT(Y115,"###,###")</f>
        <v>90</v>
      </c>
      <c r="AB115" s="115"/>
      <c r="AC115" s="115">
        <f>Y115/X115-1</f>
        <v>0.28571428571428581</v>
      </c>
      <c r="AD115" s="115"/>
      <c r="AE115" s="115">
        <f>Y115/T115-1</f>
        <v>0.69811320754716988</v>
      </c>
      <c r="AF115" s="115"/>
    </row>
    <row r="116" spans="19:32" x14ac:dyDescent="0.25">
      <c r="S116" s="115" t="s">
        <v>56</v>
      </c>
      <c r="T116" s="115">
        <v>102</v>
      </c>
      <c r="U116" s="115">
        <v>95</v>
      </c>
      <c r="V116" s="115">
        <v>127</v>
      </c>
      <c r="W116" s="115">
        <v>134</v>
      </c>
      <c r="X116" s="115">
        <v>136</v>
      </c>
      <c r="Y116" s="115">
        <v>170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49.31</v>
      </c>
      <c r="V118" s="115">
        <v>48.7</v>
      </c>
      <c r="W118" s="115">
        <v>44.89</v>
      </c>
      <c r="X118" s="115">
        <v>46.85</v>
      </c>
      <c r="Y118" s="115">
        <v>45.48</v>
      </c>
      <c r="Z118" s="115"/>
      <c r="AA118" s="115" t="str">
        <f>TEXT(Y118,"##.0")</f>
        <v>45.5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399</v>
      </c>
      <c r="V120" s="115">
        <v>536</v>
      </c>
      <c r="W120" s="115">
        <v>585</v>
      </c>
      <c r="X120" s="115">
        <v>666</v>
      </c>
      <c r="Y120" s="115">
        <v>737</v>
      </c>
      <c r="Z120" s="115"/>
      <c r="AA120" s="115" t="str">
        <f>TEXT(Y120,"###,###")</f>
        <v>737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111</v>
      </c>
      <c r="V121" s="115">
        <v>120</v>
      </c>
      <c r="W121" s="115">
        <v>140</v>
      </c>
      <c r="X121" s="115">
        <v>131</v>
      </c>
      <c r="Y121" s="115">
        <v>159</v>
      </c>
      <c r="Z121" s="115"/>
      <c r="AA121" s="115" t="str">
        <f t="shared" ref="AA121:AA128" si="4">TEXT(Y121,"###,###")</f>
        <v>159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102</v>
      </c>
      <c r="V122" s="115">
        <v>123</v>
      </c>
      <c r="W122" s="115">
        <v>142</v>
      </c>
      <c r="X122" s="115">
        <v>134</v>
      </c>
      <c r="Y122" s="115">
        <v>181</v>
      </c>
      <c r="Z122" s="115"/>
      <c r="AA122" s="115" t="str">
        <f t="shared" si="4"/>
        <v>181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501</v>
      </c>
      <c r="V124" s="115">
        <v>659</v>
      </c>
      <c r="W124" s="115">
        <v>727</v>
      </c>
      <c r="X124" s="115">
        <v>800</v>
      </c>
      <c r="Y124" s="115">
        <v>918</v>
      </c>
      <c r="Z124" s="115"/>
      <c r="AA124" s="115" t="str">
        <f t="shared" si="4"/>
        <v>918</v>
      </c>
      <c r="AB124" s="115"/>
      <c r="AC124" s="115">
        <f>Y124/$Y$7*100</f>
        <v>85.236768802228411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213</v>
      </c>
      <c r="V125" s="115">
        <v>243</v>
      </c>
      <c r="W125" s="115">
        <v>282</v>
      </c>
      <c r="X125" s="115">
        <v>265</v>
      </c>
      <c r="Y125" s="115">
        <v>340</v>
      </c>
      <c r="Z125" s="115"/>
      <c r="AA125" s="115" t="str">
        <f t="shared" si="4"/>
        <v>340</v>
      </c>
      <c r="AB125" s="115"/>
      <c r="AC125" s="115">
        <f>Y125/$Y$7*100</f>
        <v>31.569173630454966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326</v>
      </c>
      <c r="V127" s="115">
        <v>401</v>
      </c>
      <c r="W127" s="115">
        <v>449</v>
      </c>
      <c r="X127" s="115">
        <v>482</v>
      </c>
      <c r="Y127" s="115">
        <v>556</v>
      </c>
      <c r="Z127" s="115"/>
      <c r="AA127" s="115" t="str">
        <f t="shared" si="4"/>
        <v>556</v>
      </c>
      <c r="AB127" s="115"/>
      <c r="AC127" s="115">
        <f>Y127/$Y$7*100</f>
        <v>51.624883936861657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293</v>
      </c>
      <c r="V128" s="115">
        <v>376</v>
      </c>
      <c r="W128" s="115">
        <v>422</v>
      </c>
      <c r="X128" s="115">
        <v>449</v>
      </c>
      <c r="Y128" s="115">
        <v>521</v>
      </c>
      <c r="Z128" s="115"/>
      <c r="AA128" s="115" t="str">
        <f t="shared" si="4"/>
        <v>521</v>
      </c>
      <c r="AB128" s="115"/>
      <c r="AC128" s="115">
        <f>Y128/$Y$7*100</f>
        <v>48.375116063138343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1D3F21DD-EEF7-4F1F-9211-268AC8146B5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B7EB1B86-8D5B-4DC9-8D2C-E3D2841CE2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B2DD85D3-5D0D-4226-AAD4-611133478F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A7C1E631-1181-48D5-A5AE-95F72EA8604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Murray Bridge</v>
      </c>
      <c r="T1" s="115"/>
      <c r="U1" s="115"/>
      <c r="V1" s="115"/>
      <c r="W1" s="115"/>
      <c r="X1" s="115"/>
      <c r="Y1" s="115" t="str">
        <f>Y3</f>
        <v>10.38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149</v>
      </c>
      <c r="V3" s="115"/>
      <c r="W3" s="115"/>
      <c r="X3" s="115"/>
      <c r="Y3" s="115" t="s">
        <v>241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10.38'!$Y$3&amp;" "&amp;'Table 10.38'!$U$3&amp;", "&amp;'State data for spotlight'!$C$3&amp;", "&amp;'Table 10.38'!$Y$2</f>
        <v>Table 10.38 Murray Bridge,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12881</v>
      </c>
      <c r="U4" s="116">
        <v>12722</v>
      </c>
      <c r="V4" s="116">
        <v>13205</v>
      </c>
      <c r="W4" s="116">
        <v>13578</v>
      </c>
      <c r="X4" s="116">
        <v>13869</v>
      </c>
      <c r="Y4" s="116">
        <v>14605</v>
      </c>
      <c r="Z4" s="115"/>
      <c r="AA4" s="115" t="str">
        <f>TEXT(Y4,"###,###")</f>
        <v>14,605</v>
      </c>
      <c r="AB4" s="115"/>
      <c r="AC4" s="115">
        <f t="shared" ref="AC4:AC9" si="0">Y4/X4-1</f>
        <v>5.306799336650081E-2</v>
      </c>
      <c r="AD4" s="115"/>
      <c r="AE4" s="115">
        <f>Y4/T4-1</f>
        <v>0.13384054033071968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7007</v>
      </c>
      <c r="U5" s="116">
        <v>6840</v>
      </c>
      <c r="V5" s="116">
        <v>7051</v>
      </c>
      <c r="W5" s="116">
        <v>7363</v>
      </c>
      <c r="X5" s="116">
        <v>7429</v>
      </c>
      <c r="Y5" s="116">
        <v>7684</v>
      </c>
      <c r="Z5" s="115"/>
      <c r="AA5" s="115" t="str">
        <f>TEXT(Y5,"###,###")</f>
        <v>7,684</v>
      </c>
      <c r="AB5" s="115"/>
      <c r="AC5" s="115">
        <f t="shared" si="0"/>
        <v>3.4324942791762014E-2</v>
      </c>
      <c r="AD5" s="115"/>
      <c r="AE5" s="115">
        <f t="shared" ref="AE5:AE9" si="1">Y5/T5-1</f>
        <v>9.6617668046239391E-2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5870</v>
      </c>
      <c r="U6" s="116">
        <v>5881</v>
      </c>
      <c r="V6" s="116">
        <v>6155</v>
      </c>
      <c r="W6" s="116">
        <v>6216</v>
      </c>
      <c r="X6" s="116">
        <v>6437</v>
      </c>
      <c r="Y6" s="116">
        <v>6921</v>
      </c>
      <c r="Z6" s="115"/>
      <c r="AA6" s="115" t="str">
        <f>TEXT(Y6,"###,###")</f>
        <v>6,921</v>
      </c>
      <c r="AB6" s="115"/>
      <c r="AC6" s="115">
        <f t="shared" si="0"/>
        <v>7.5190306043187771E-2</v>
      </c>
      <c r="AD6" s="115"/>
      <c r="AE6" s="115">
        <f t="shared" si="1"/>
        <v>0.17904599659284504</v>
      </c>
      <c r="AF6" s="115"/>
    </row>
    <row r="7" spans="1:32" ht="16.5" customHeight="1" thickBot="1" x14ac:dyDescent="0.3">
      <c r="A7" s="46" t="str">
        <f>"QUICK STATS for "&amp;'Table 10.38'!Y2&amp;"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9375</v>
      </c>
      <c r="U7" s="116">
        <v>9397</v>
      </c>
      <c r="V7" s="116">
        <v>9484</v>
      </c>
      <c r="W7" s="116">
        <v>9921</v>
      </c>
      <c r="X7" s="116">
        <v>10232</v>
      </c>
      <c r="Y7" s="116">
        <v>10617</v>
      </c>
      <c r="Z7" s="115"/>
      <c r="AA7" s="115" t="str">
        <f>TEXT(Y7,"###,###")</f>
        <v>10,617</v>
      </c>
      <c r="AB7" s="115"/>
      <c r="AC7" s="115">
        <f t="shared" si="0"/>
        <v>3.7627052384675563E-2</v>
      </c>
      <c r="AD7" s="115"/>
      <c r="AE7" s="115">
        <f t="shared" si="1"/>
        <v>0.13247999999999993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14,605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10.38'!AA7</f>
        <v>10,617</v>
      </c>
      <c r="P8" s="51"/>
      <c r="S8" s="115" t="s">
        <v>96</v>
      </c>
      <c r="T8" s="115">
        <v>32852.86</v>
      </c>
      <c r="U8" s="115">
        <v>34271.129999999997</v>
      </c>
      <c r="V8" s="115">
        <v>34253.57</v>
      </c>
      <c r="W8" s="115">
        <v>35533.07</v>
      </c>
      <c r="X8" s="115">
        <v>37254.47</v>
      </c>
      <c r="Y8" s="115">
        <v>37997.68</v>
      </c>
      <c r="Z8" s="115"/>
      <c r="AA8" s="115" t="str">
        <f>TEXT(Y8,"$###,###")</f>
        <v>$37,998</v>
      </c>
      <c r="AB8" s="115"/>
      <c r="AC8" s="115">
        <f t="shared" si="0"/>
        <v>1.9949552362441336E-2</v>
      </c>
      <c r="AD8" s="115"/>
      <c r="AE8" s="115">
        <f t="shared" si="1"/>
        <v>0.15660189097691957</v>
      </c>
      <c r="AF8" s="115"/>
    </row>
    <row r="9" spans="1:32" x14ac:dyDescent="0.25">
      <c r="A9" s="55" t="s">
        <v>17</v>
      </c>
      <c r="B9" s="56"/>
      <c r="C9" s="57"/>
      <c r="D9" s="58">
        <f>'Table 10.38'!AC104</f>
        <v>77.494008901061278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52.990486954883679</v>
      </c>
      <c r="P9" s="59" t="s">
        <v>97</v>
      </c>
      <c r="S9" s="115" t="s">
        <v>9</v>
      </c>
      <c r="T9" s="115">
        <v>347404820</v>
      </c>
      <c r="U9" s="115">
        <v>363460507</v>
      </c>
      <c r="V9" s="115">
        <v>466260654</v>
      </c>
      <c r="W9" s="115">
        <v>397979547</v>
      </c>
      <c r="X9" s="115">
        <v>419568636</v>
      </c>
      <c r="Y9" s="115">
        <v>445730484</v>
      </c>
      <c r="Z9" s="115"/>
      <c r="AA9" s="115" t="str">
        <f>TEXT(Y9/1000000,"$#,###.0")&amp;" mil"</f>
        <v>$445.7 mil</v>
      </c>
      <c r="AB9" s="115"/>
      <c r="AC9" s="115">
        <f t="shared" si="0"/>
        <v>6.2354155566575864E-2</v>
      </c>
      <c r="AD9" s="115"/>
      <c r="AE9" s="115">
        <f t="shared" si="1"/>
        <v>0.28302907253848697</v>
      </c>
      <c r="AF9" s="115"/>
    </row>
    <row r="10" spans="1:32" x14ac:dyDescent="0.25">
      <c r="A10" s="55" t="s">
        <v>20</v>
      </c>
      <c r="B10" s="56"/>
      <c r="C10" s="57"/>
      <c r="D10" s="58">
        <f>'Table 10.38'!AC105</f>
        <v>12.434097911674085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47.009513045116321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91.532447960817549</v>
      </c>
      <c r="P11" s="59" t="s">
        <v>97</v>
      </c>
      <c r="S11" s="115" t="s">
        <v>32</v>
      </c>
      <c r="T11" s="116">
        <v>11216</v>
      </c>
      <c r="U11" s="116">
        <v>11105</v>
      </c>
      <c r="V11" s="116">
        <v>11657</v>
      </c>
      <c r="W11" s="116">
        <v>11976</v>
      </c>
      <c r="X11" s="116">
        <v>12196</v>
      </c>
      <c r="Y11" s="116">
        <v>12878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10.38'!AC108</f>
        <v>14.241698048613488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16.26636526325704</v>
      </c>
      <c r="P12" s="59" t="s">
        <v>97</v>
      </c>
      <c r="S12" s="115" t="s">
        <v>33</v>
      </c>
      <c r="T12" s="116">
        <v>1664</v>
      </c>
      <c r="U12" s="116">
        <v>1620</v>
      </c>
      <c r="V12" s="116">
        <v>1547</v>
      </c>
      <c r="W12" s="116">
        <v>1604</v>
      </c>
      <c r="X12" s="116">
        <v>1672</v>
      </c>
      <c r="Y12" s="116">
        <v>1727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10.38'!AC109</f>
        <v>14.803149606299213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10.38'!AA118</f>
        <v>40.8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10.38'!AC110</f>
        <v>22.060938034919548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13.63850428557973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10.38'!AC111</f>
        <v>38.822321122903112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86.361495714420272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883</v>
      </c>
      <c r="Z15" s="115"/>
      <c r="AA15" s="117">
        <f t="shared" ref="AA15:AA34" si="2">IF(Y15="np",0,Y15/$Y$34)</f>
        <v>6.045874700445053E-2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128</v>
      </c>
      <c r="Z16" s="115"/>
      <c r="AA16" s="117">
        <f t="shared" si="2"/>
        <v>8.7641218760698397E-3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1618</v>
      </c>
      <c r="Z17" s="115"/>
      <c r="AA17" s="117">
        <f t="shared" si="2"/>
        <v>0.11078397808969531</v>
      </c>
      <c r="AB17" s="115"/>
      <c r="AC17" s="115"/>
      <c r="AD17" s="115"/>
      <c r="AE17" s="115"/>
      <c r="AF17" s="115"/>
    </row>
    <row r="18" spans="1:32" x14ac:dyDescent="0.25">
      <c r="A18" s="85" t="str">
        <f>'Table 10.38'!$S$1&amp;" ("&amp;'Table 10.38'!$T$2&amp;" to "&amp;'Table 10.38'!$Y$2&amp;")"</f>
        <v>Murray Bridge (2011-12 to 2016-17)</v>
      </c>
      <c r="B18" s="85"/>
      <c r="C18" s="85"/>
      <c r="D18" s="85"/>
      <c r="E18" s="85"/>
      <c r="F18" s="85"/>
      <c r="G18" s="85" t="str">
        <f>'Table 10.38'!$S$1&amp;" ("&amp;'Table 10.38'!$T$2&amp;" to "&amp;'Table 10.38'!$Y$2&amp;")"</f>
        <v>Murray Bridge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116</v>
      </c>
      <c r="Z18" s="115"/>
      <c r="AA18" s="117">
        <f t="shared" si="2"/>
        <v>7.942485450188292E-3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651</v>
      </c>
      <c r="Z19" s="115"/>
      <c r="AA19" s="117">
        <f t="shared" si="2"/>
        <v>4.4573776104073946E-2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337</v>
      </c>
      <c r="Z20" s="115"/>
      <c r="AA20" s="117">
        <f t="shared" si="2"/>
        <v>2.3074289626840123E-2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1636</v>
      </c>
      <c r="Z21" s="115"/>
      <c r="AA21" s="117">
        <f t="shared" si="2"/>
        <v>0.11201643272851763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760</v>
      </c>
      <c r="Z22" s="115"/>
      <c r="AA22" s="117">
        <f t="shared" si="2"/>
        <v>5.2036973639164673E-2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534</v>
      </c>
      <c r="Z23" s="115"/>
      <c r="AA23" s="117">
        <f t="shared" si="2"/>
        <v>3.6562820951728858E-2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84</v>
      </c>
      <c r="Z24" s="115"/>
      <c r="AA24" s="117">
        <f t="shared" si="2"/>
        <v>5.7514549811708317E-3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373</v>
      </c>
      <c r="Z25" s="115"/>
      <c r="AA25" s="117">
        <f t="shared" si="2"/>
        <v>2.5539198904484764E-2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175</v>
      </c>
      <c r="Z26" s="115"/>
      <c r="AA26" s="117">
        <f t="shared" si="2"/>
        <v>1.1982197877439232E-2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447</v>
      </c>
      <c r="Z27" s="115"/>
      <c r="AA27" s="117">
        <f t="shared" si="2"/>
        <v>3.0605956864087642E-2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1663</v>
      </c>
      <c r="Z28" s="115"/>
      <c r="AA28" s="117">
        <f t="shared" si="2"/>
        <v>0.11386511468675112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745</v>
      </c>
      <c r="Z29" s="115"/>
      <c r="AA29" s="117">
        <f t="shared" si="2"/>
        <v>5.1009928106812735E-2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915</v>
      </c>
      <c r="Z30" s="115"/>
      <c r="AA30" s="117">
        <f t="shared" si="2"/>
        <v>6.2649777473467991E-2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10.38'!Y2&amp;")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1437</v>
      </c>
      <c r="Z31" s="115"/>
      <c r="AA31" s="117">
        <f t="shared" si="2"/>
        <v>9.8390961999315296E-2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213</v>
      </c>
      <c r="Z32" s="115"/>
      <c r="AA32" s="117">
        <f t="shared" si="2"/>
        <v>1.4584046559397467E-2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393</v>
      </c>
      <c r="Z33" s="115"/>
      <c r="AA33" s="117">
        <f t="shared" si="2"/>
        <v>2.6908592947620678E-2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14605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8160</v>
      </c>
      <c r="U37" s="115">
        <v>8197</v>
      </c>
      <c r="V37" s="115">
        <v>8074</v>
      </c>
      <c r="W37" s="115">
        <v>8604</v>
      </c>
      <c r="X37" s="115">
        <v>8961</v>
      </c>
      <c r="Y37" s="115">
        <v>9169</v>
      </c>
      <c r="Z37" s="115"/>
      <c r="AA37" s="115" t="str">
        <f>TEXT(Y37,"###,###")</f>
        <v>9,169</v>
      </c>
      <c r="AB37" s="115"/>
      <c r="AC37" s="115">
        <f>Y37/X37-1</f>
        <v>2.3211695123312115E-2</v>
      </c>
      <c r="AD37" s="115"/>
      <c r="AE37" s="115">
        <f>Y37/T37-1</f>
        <v>0.12365196078431362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1216</v>
      </c>
      <c r="U38" s="115">
        <v>1204</v>
      </c>
      <c r="V38" s="115">
        <v>1413</v>
      </c>
      <c r="W38" s="115">
        <v>1319</v>
      </c>
      <c r="X38" s="115">
        <v>1273</v>
      </c>
      <c r="Y38" s="115">
        <v>1448</v>
      </c>
      <c r="Z38" s="115"/>
      <c r="AA38" s="115" t="str">
        <f>TEXT(Y38,"###,###")</f>
        <v>1,448</v>
      </c>
      <c r="AB38" s="115"/>
      <c r="AC38" s="115">
        <f>Y38/X38-1</f>
        <v>0.13747054202670861</v>
      </c>
      <c r="AD38" s="115"/>
      <c r="AE38" s="115">
        <f>Y38/T38-1</f>
        <v>0.19078947368421062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9376</v>
      </c>
      <c r="U40" s="115">
        <v>9401</v>
      </c>
      <c r="V40" s="115">
        <v>9487</v>
      </c>
      <c r="W40" s="115">
        <v>9923</v>
      </c>
      <c r="X40" s="115">
        <v>10234</v>
      </c>
      <c r="Y40" s="115">
        <v>10617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86.361495714420272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13.63850428557973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14</v>
      </c>
      <c r="Y44" s="116">
        <v>15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147</v>
      </c>
      <c r="Y45" s="116">
        <v>168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448</v>
      </c>
      <c r="Y46" s="116">
        <v>459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851</v>
      </c>
      <c r="Y47" s="116">
        <v>831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1159</v>
      </c>
      <c r="Y48" s="116">
        <v>1140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10.38'!S1&amp;" ("&amp;'Table 10.38'!Y2&amp;") *"</f>
        <v>Number of jobs by age and sex of job holders in Murray Bridge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796</v>
      </c>
      <c r="Y49" s="116">
        <v>846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603</v>
      </c>
      <c r="Y50" s="116">
        <v>670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608</v>
      </c>
      <c r="Y51" s="116">
        <v>641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756</v>
      </c>
      <c r="Y52" s="116">
        <v>722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653</v>
      </c>
      <c r="Y53" s="116">
        <v>661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570</v>
      </c>
      <c r="Y54" s="116">
        <v>627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397</v>
      </c>
      <c r="Y55" s="116">
        <v>440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243</v>
      </c>
      <c r="Y56" s="116">
        <v>260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102</v>
      </c>
      <c r="Y57" s="116">
        <v>116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45</v>
      </c>
      <c r="Y58" s="116">
        <v>55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27</v>
      </c>
      <c r="Y59" s="116">
        <v>24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1</v>
      </c>
      <c r="Y60" s="116">
        <v>6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7429</v>
      </c>
      <c r="Y61" s="116">
        <v>7684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16</v>
      </c>
      <c r="Y63" s="116">
        <v>14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10.38'!S1&amp;" ("&amp;'Table 10.38'!Y2&amp;") *"</f>
        <v>Number of employed persons per occupation of main job by sex in Murray Bridge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186</v>
      </c>
      <c r="Y64" s="116">
        <v>173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471</v>
      </c>
      <c r="Y65" s="116">
        <v>505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680</v>
      </c>
      <c r="Y66" s="116">
        <v>743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789</v>
      </c>
      <c r="Y67" s="116">
        <v>823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602</v>
      </c>
      <c r="Y68" s="116">
        <v>703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490</v>
      </c>
      <c r="Y69" s="116">
        <v>552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592</v>
      </c>
      <c r="Y70" s="116">
        <v>580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666</v>
      </c>
      <c r="Y71" s="116">
        <v>746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676</v>
      </c>
      <c r="Y72" s="116">
        <v>703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597</v>
      </c>
      <c r="Y73" s="116">
        <v>657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348</v>
      </c>
      <c r="Y74" s="116">
        <v>395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181</v>
      </c>
      <c r="Y75" s="116">
        <v>169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47</v>
      </c>
      <c r="Y76" s="116">
        <v>71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57</v>
      </c>
      <c r="Y77" s="116">
        <v>51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15</v>
      </c>
      <c r="Y78" s="116">
        <v>23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14</v>
      </c>
      <c r="Y79" s="116">
        <v>13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6438</v>
      </c>
      <c r="Y80" s="116">
        <v>6921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10.38'!S1</f>
        <v>Murray Bridge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403</v>
      </c>
      <c r="Y83" s="116">
        <v>409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252</v>
      </c>
      <c r="Y84" s="116">
        <v>243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10.38'!AA4</f>
        <v>14,605</v>
      </c>
      <c r="D85" s="99">
        <f>'Table 10.38'!AC4</f>
        <v>5.306799336650081E-2</v>
      </c>
      <c r="E85" s="100">
        <f>'Table 10.38'!AC4</f>
        <v>5.306799336650081E-2</v>
      </c>
      <c r="F85" s="99">
        <f>'Table 10.38'!AE4</f>
        <v>0.13384054033071968</v>
      </c>
      <c r="G85" s="100">
        <f>'Table 10.38'!AE4</f>
        <v>0.13384054033071968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749</v>
      </c>
      <c r="Y85" s="116">
        <v>795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10.38'!AA5</f>
        <v>7,684</v>
      </c>
      <c r="D86" s="99">
        <f>'Table 10.38'!AC5</f>
        <v>3.4324942791762014E-2</v>
      </c>
      <c r="E86" s="100">
        <f>'Table 10.38'!AC5</f>
        <v>3.4324942791762014E-2</v>
      </c>
      <c r="F86" s="99">
        <f>'Table 10.38'!AE5</f>
        <v>9.6617668046239391E-2</v>
      </c>
      <c r="G86" s="100">
        <f>'Table 10.38'!AE5</f>
        <v>9.6617668046239391E-2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250</v>
      </c>
      <c r="Y86" s="116">
        <v>276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10.38'!AA6</f>
        <v>6,921</v>
      </c>
      <c r="D87" s="99">
        <f>'Table 10.38'!AC6</f>
        <v>7.5190306043187771E-2</v>
      </c>
      <c r="E87" s="100">
        <f>'Table 10.38'!AC6</f>
        <v>7.5190306043187771E-2</v>
      </c>
      <c r="F87" s="99">
        <f>'Table 10.38'!AE6</f>
        <v>0.17904599659284504</v>
      </c>
      <c r="G87" s="100">
        <f>'Table 10.38'!AE6</f>
        <v>0.17904599659284504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134</v>
      </c>
      <c r="Y87" s="116">
        <v>136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10.38'!AA7</f>
        <v>10,617</v>
      </c>
      <c r="D88" s="99">
        <f>'Table 10.38'!AC7</f>
        <v>3.7627052384675563E-2</v>
      </c>
      <c r="E88" s="100">
        <f>'Table 10.38'!AC7</f>
        <v>3.7627052384675563E-2</v>
      </c>
      <c r="F88" s="99">
        <f>'Table 10.38'!AE7</f>
        <v>0.13247999999999993</v>
      </c>
      <c r="G88" s="100">
        <f>'Table 10.38'!AE7</f>
        <v>0.13247999999999993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227</v>
      </c>
      <c r="Y88" s="116">
        <v>234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10.38'!AA37</f>
        <v>9,169</v>
      </c>
      <c r="D89" s="99">
        <f>'Table 10.38'!AC37</f>
        <v>2.3211695123312115E-2</v>
      </c>
      <c r="E89" s="100">
        <f>'Table 10.38'!AC37</f>
        <v>2.3211695123312115E-2</v>
      </c>
      <c r="F89" s="99">
        <f>'Table 10.38'!AE37</f>
        <v>0.12365196078431362</v>
      </c>
      <c r="G89" s="100">
        <f>'Table 10.38'!AE37</f>
        <v>0.12365196078431362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620</v>
      </c>
      <c r="Y89" s="116">
        <v>641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10.38'!AA38</f>
        <v>1,448</v>
      </c>
      <c r="D90" s="99">
        <f>'Table 10.38'!AC38</f>
        <v>0.13747054202670861</v>
      </c>
      <c r="E90" s="100">
        <f>'Table 10.38'!AC38</f>
        <v>0.13747054202670861</v>
      </c>
      <c r="F90" s="99">
        <f>'Table 10.38'!AE38</f>
        <v>0.19078947368421062</v>
      </c>
      <c r="G90" s="100">
        <f>'Table 10.38'!AE38</f>
        <v>0.19078947368421062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1551</v>
      </c>
      <c r="Y90" s="116">
        <v>1532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10.38'!AA114</f>
        <v>634</v>
      </c>
      <c r="D91" s="99">
        <f>'Table 10.38'!AC114</f>
        <v>0.11033274956217154</v>
      </c>
      <c r="E91" s="100">
        <f>'Table 10.38'!AC114</f>
        <v>0.11033274956217154</v>
      </c>
      <c r="F91" s="99">
        <f>'Table 10.38'!AE114</f>
        <v>9.8786828422877004E-2</v>
      </c>
      <c r="G91" s="100">
        <f>'Table 10.38'!AE114</f>
        <v>9.8786828422877004E-2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5517</v>
      </c>
      <c r="Y91" s="116">
        <v>5626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10.38'!AA115</f>
        <v>814</v>
      </c>
      <c r="D92" s="99">
        <f>'Table 10.38'!AC115</f>
        <v>0.16452074391988547</v>
      </c>
      <c r="E92" s="100">
        <f>'Table 10.38'!AC115</f>
        <v>0.16452074391988547</v>
      </c>
      <c r="F92" s="99">
        <f>'Table 10.38'!AE115</f>
        <v>0.28188976377952746</v>
      </c>
      <c r="G92" s="100">
        <f>'Table 10.38'!AE115</f>
        <v>0.28188976377952746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10.38'!AA8</f>
        <v>$37,998</v>
      </c>
      <c r="D93" s="99">
        <f>'Table 10.38'!AC8</f>
        <v>1.9949552362441336E-2</v>
      </c>
      <c r="E93" s="100">
        <f>'Table 10.38'!AC8</f>
        <v>1.9949552362441336E-2</v>
      </c>
      <c r="F93" s="99">
        <f>'Table 10.38'!AE8</f>
        <v>0.15660189097691957</v>
      </c>
      <c r="G93" s="100">
        <f>'Table 10.38'!AE8</f>
        <v>0.15660189097691957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307</v>
      </c>
      <c r="Y93" s="116">
        <v>324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10.38'!AA9</f>
        <v>$445.7 mil</v>
      </c>
      <c r="D94" s="99">
        <f>'Table 10.38'!AC9</f>
        <v>6.2354155566575864E-2</v>
      </c>
      <c r="E94" s="100">
        <f>'Table 10.38'!AC9</f>
        <v>6.2354155566575864E-2</v>
      </c>
      <c r="F94" s="99">
        <f>'Table 10.38'!AE9</f>
        <v>0.28302907253848697</v>
      </c>
      <c r="G94" s="100">
        <f>'Table 10.38'!AE9</f>
        <v>0.28302907253848697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480</v>
      </c>
      <c r="Y94" s="116">
        <v>528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124</v>
      </c>
      <c r="Y95" s="116">
        <v>136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783</v>
      </c>
      <c r="Y96" s="116">
        <v>857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608</v>
      </c>
      <c r="Y97" s="116">
        <v>668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588</v>
      </c>
      <c r="Y98" s="116">
        <v>564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72</v>
      </c>
      <c r="Y99" s="116">
        <v>73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853</v>
      </c>
      <c r="Y100" s="116">
        <v>925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4720</v>
      </c>
      <c r="Y101" s="116">
        <v>4991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10499</v>
      </c>
      <c r="Y104" s="115">
        <v>11318</v>
      </c>
      <c r="Z104" s="115"/>
      <c r="AA104" s="115" t="str">
        <f>TEXT(Y104,"###,###")</f>
        <v>11,318</v>
      </c>
      <c r="AB104" s="115"/>
      <c r="AC104" s="115">
        <f>Y104/($Y$4)*100</f>
        <v>77.494008901061278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1728</v>
      </c>
      <c r="Y105" s="115">
        <v>1816</v>
      </c>
      <c r="Z105" s="115"/>
      <c r="AA105" s="115" t="str">
        <f>TEXT(Y105,"###,###")</f>
        <v>1,816</v>
      </c>
      <c r="AB105" s="115"/>
      <c r="AC105" s="115">
        <f>Y105/($Y$4)*100</f>
        <v>12.434097911674085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12227</v>
      </c>
      <c r="Y106" s="115">
        <v>13134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2156</v>
      </c>
      <c r="Y108" s="115">
        <v>2080</v>
      </c>
      <c r="Z108" s="115"/>
      <c r="AA108" s="115" t="str">
        <f>TEXT(Y108,"###,###")</f>
        <v>2,080</v>
      </c>
      <c r="AB108" s="115"/>
      <c r="AC108" s="115">
        <f>Y108/($Y$4)*100</f>
        <v>14.241698048613488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2120</v>
      </c>
      <c r="Y109" s="115">
        <v>2162</v>
      </c>
      <c r="Z109" s="115"/>
      <c r="AA109" s="115" t="str">
        <f>TEXT(Y109,"###,###")</f>
        <v>2,162</v>
      </c>
      <c r="AB109" s="115"/>
      <c r="AC109" s="115">
        <f t="shared" ref="AC109:AC111" si="3">Y109/($Y$4)*100</f>
        <v>14.803149606299213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2663</v>
      </c>
      <c r="Y110" s="115">
        <v>3222</v>
      </c>
      <c r="Z110" s="115"/>
      <c r="AA110" s="115" t="str">
        <f>TEXT(Y110,"###,###")</f>
        <v>3,222</v>
      </c>
      <c r="AB110" s="115"/>
      <c r="AC110" s="115">
        <f t="shared" si="3"/>
        <v>22.060938034919548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5291</v>
      </c>
      <c r="Y111" s="115">
        <v>5670</v>
      </c>
      <c r="Z111" s="115"/>
      <c r="AA111" s="115" t="str">
        <f>TEXT(Y111,"###,###")</f>
        <v>5,670</v>
      </c>
      <c r="AB111" s="115"/>
      <c r="AC111" s="115">
        <f t="shared" si="3"/>
        <v>38.822321122903112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13869</v>
      </c>
      <c r="Y112" s="115">
        <v>14605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577</v>
      </c>
      <c r="U114" s="115">
        <v>551</v>
      </c>
      <c r="V114" s="115">
        <v>622</v>
      </c>
      <c r="W114" s="115">
        <v>614</v>
      </c>
      <c r="X114" s="115">
        <v>571</v>
      </c>
      <c r="Y114" s="115">
        <v>634</v>
      </c>
      <c r="Z114" s="115"/>
      <c r="AA114" s="115" t="str">
        <f>TEXT(Y114,"###,###")</f>
        <v>634</v>
      </c>
      <c r="AB114" s="115"/>
      <c r="AC114" s="115">
        <f>Y114/X114-1</f>
        <v>0.11033274956217154</v>
      </c>
      <c r="AD114" s="115"/>
      <c r="AE114" s="115">
        <f>Y114/T114-1</f>
        <v>9.8786828422877004E-2</v>
      </c>
      <c r="AF114" s="115"/>
    </row>
    <row r="115" spans="19:32" x14ac:dyDescent="0.25">
      <c r="S115" s="115" t="s">
        <v>104</v>
      </c>
      <c r="T115" s="115">
        <v>635</v>
      </c>
      <c r="U115" s="115">
        <v>648</v>
      </c>
      <c r="V115" s="115">
        <v>788</v>
      </c>
      <c r="W115" s="115">
        <v>698</v>
      </c>
      <c r="X115" s="115">
        <v>699</v>
      </c>
      <c r="Y115" s="115">
        <v>814</v>
      </c>
      <c r="Z115" s="115"/>
      <c r="AA115" s="115" t="str">
        <f>TEXT(Y115,"###,###")</f>
        <v>814</v>
      </c>
      <c r="AB115" s="115"/>
      <c r="AC115" s="115">
        <f>Y115/X115-1</f>
        <v>0.16452074391988547</v>
      </c>
      <c r="AD115" s="115"/>
      <c r="AE115" s="115">
        <f>Y115/T115-1</f>
        <v>0.28188976377952746</v>
      </c>
      <c r="AF115" s="115"/>
    </row>
    <row r="116" spans="19:32" x14ac:dyDescent="0.25">
      <c r="S116" s="115" t="s">
        <v>56</v>
      </c>
      <c r="T116" s="115">
        <v>1212</v>
      </c>
      <c r="U116" s="115">
        <v>1199</v>
      </c>
      <c r="V116" s="115">
        <v>1410</v>
      </c>
      <c r="W116" s="115">
        <v>1312</v>
      </c>
      <c r="X116" s="115">
        <v>1270</v>
      </c>
      <c r="Y116" s="115">
        <v>1448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39.64</v>
      </c>
      <c r="V118" s="115">
        <v>40.869999999999997</v>
      </c>
      <c r="W118" s="115">
        <v>40.5</v>
      </c>
      <c r="X118" s="115">
        <v>42.33</v>
      </c>
      <c r="Y118" s="115">
        <v>40.75</v>
      </c>
      <c r="Z118" s="115"/>
      <c r="AA118" s="115" t="str">
        <f>TEXT(Y118,"##.0")</f>
        <v>40.8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7782</v>
      </c>
      <c r="V120" s="115">
        <v>7938</v>
      </c>
      <c r="W120" s="115">
        <v>8317</v>
      </c>
      <c r="X120" s="115">
        <v>8558</v>
      </c>
      <c r="Y120" s="115">
        <v>8890</v>
      </c>
      <c r="Z120" s="115"/>
      <c r="AA120" s="115" t="str">
        <f>TEXT(Y120,"###,###")</f>
        <v>8,890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866</v>
      </c>
      <c r="V121" s="115">
        <v>827</v>
      </c>
      <c r="W121" s="115">
        <v>840</v>
      </c>
      <c r="X121" s="115">
        <v>824</v>
      </c>
      <c r="Y121" s="115">
        <v>899</v>
      </c>
      <c r="Z121" s="115"/>
      <c r="AA121" s="115" t="str">
        <f t="shared" ref="AA121:AA128" si="4">TEXT(Y121,"###,###")</f>
        <v>899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753</v>
      </c>
      <c r="V122" s="115">
        <v>719</v>
      </c>
      <c r="W122" s="115">
        <v>760</v>
      </c>
      <c r="X122" s="115">
        <v>844</v>
      </c>
      <c r="Y122" s="115">
        <v>828</v>
      </c>
      <c r="Z122" s="115"/>
      <c r="AA122" s="115" t="str">
        <f t="shared" si="4"/>
        <v>828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8535</v>
      </c>
      <c r="V124" s="115">
        <v>8657</v>
      </c>
      <c r="W124" s="115">
        <v>9077</v>
      </c>
      <c r="X124" s="115">
        <v>9402</v>
      </c>
      <c r="Y124" s="115">
        <v>9718</v>
      </c>
      <c r="Z124" s="115"/>
      <c r="AA124" s="115" t="str">
        <f t="shared" si="4"/>
        <v>9,718</v>
      </c>
      <c r="AB124" s="115"/>
      <c r="AC124" s="115">
        <f>Y124/$Y$7*100</f>
        <v>91.532447960817549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1619</v>
      </c>
      <c r="V125" s="115">
        <v>1546</v>
      </c>
      <c r="W125" s="115">
        <v>1600</v>
      </c>
      <c r="X125" s="115">
        <v>1668</v>
      </c>
      <c r="Y125" s="115">
        <v>1727</v>
      </c>
      <c r="Z125" s="115"/>
      <c r="AA125" s="115" t="str">
        <f t="shared" si="4"/>
        <v>1,727</v>
      </c>
      <c r="AB125" s="115"/>
      <c r="AC125" s="115">
        <f>Y125/$Y$7*100</f>
        <v>16.26636526325704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5084</v>
      </c>
      <c r="V127" s="115">
        <v>5158</v>
      </c>
      <c r="W127" s="115">
        <v>5412</v>
      </c>
      <c r="X127" s="115">
        <v>5512</v>
      </c>
      <c r="Y127" s="115">
        <v>5626</v>
      </c>
      <c r="Z127" s="115"/>
      <c r="AA127" s="115" t="str">
        <f t="shared" si="4"/>
        <v>5,626</v>
      </c>
      <c r="AB127" s="115"/>
      <c r="AC127" s="115">
        <f>Y127/$Y$7*100</f>
        <v>52.990486954883679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4312</v>
      </c>
      <c r="V128" s="115">
        <v>4324</v>
      </c>
      <c r="W128" s="115">
        <v>4507</v>
      </c>
      <c r="X128" s="115">
        <v>4717</v>
      </c>
      <c r="Y128" s="115">
        <v>4991</v>
      </c>
      <c r="Z128" s="115"/>
      <c r="AA128" s="115" t="str">
        <f t="shared" si="4"/>
        <v>4,991</v>
      </c>
      <c r="AB128" s="115"/>
      <c r="AC128" s="115">
        <f>Y128/$Y$7*100</f>
        <v>47.009513045116321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29BEA3C8-F2C9-4B68-A6CF-BC6A422B21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9025DABD-CFA8-43D9-8E86-98046AF9C01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7B28941E-4CC3-4AB4-81F6-23D32822BD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47AE4D0E-8D67-46C9-B04A-AE45539402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Adelaide Plains</v>
      </c>
      <c r="T1" s="115"/>
      <c r="U1" s="115"/>
      <c r="V1" s="115"/>
      <c r="W1" s="115"/>
      <c r="X1" s="115"/>
      <c r="Y1" s="115" t="str">
        <f>Y3</f>
        <v>10.3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116</v>
      </c>
      <c r="V3" s="115"/>
      <c r="W3" s="115"/>
      <c r="X3" s="115"/>
      <c r="Y3" s="115" t="s">
        <v>209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10.3'!$Y$3&amp;" "&amp;'Table 10.3'!$U$3&amp;", "&amp;'State data for spotlight'!$C$3&amp;", "&amp;'Table 10.3'!$Y$2</f>
        <v>Table 10.3 Adelaide Plains,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5586</v>
      </c>
      <c r="U4" s="116">
        <v>5743</v>
      </c>
      <c r="V4" s="116">
        <v>5851</v>
      </c>
      <c r="W4" s="116">
        <v>5896</v>
      </c>
      <c r="X4" s="116">
        <v>6621</v>
      </c>
      <c r="Y4" s="116">
        <v>6491</v>
      </c>
      <c r="Z4" s="115"/>
      <c r="AA4" s="115" t="str">
        <f>TEXT(Y4,"###,###")</f>
        <v>6,491</v>
      </c>
      <c r="AB4" s="115"/>
      <c r="AC4" s="115">
        <f t="shared" ref="AC4:AC9" si="0">Y4/X4-1</f>
        <v>-1.9634496299652637E-2</v>
      </c>
      <c r="AD4" s="115"/>
      <c r="AE4" s="115">
        <f>Y4/T4-1</f>
        <v>0.16201217329036877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3064</v>
      </c>
      <c r="U5" s="116">
        <v>3146</v>
      </c>
      <c r="V5" s="116">
        <v>3154</v>
      </c>
      <c r="W5" s="116">
        <v>3170</v>
      </c>
      <c r="X5" s="116">
        <v>3476</v>
      </c>
      <c r="Y5" s="116">
        <v>3582</v>
      </c>
      <c r="Z5" s="115"/>
      <c r="AA5" s="115" t="str">
        <f>TEXT(Y5,"###,###")</f>
        <v>3,582</v>
      </c>
      <c r="AB5" s="115"/>
      <c r="AC5" s="115">
        <f t="shared" si="0"/>
        <v>3.0494821634062141E-2</v>
      </c>
      <c r="AD5" s="115"/>
      <c r="AE5" s="115">
        <f t="shared" ref="AE5:AE9" si="1">Y5/T5-1</f>
        <v>0.16906005221932108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2526</v>
      </c>
      <c r="U6" s="116">
        <v>2600</v>
      </c>
      <c r="V6" s="116">
        <v>2696</v>
      </c>
      <c r="W6" s="116">
        <v>2728</v>
      </c>
      <c r="X6" s="116">
        <v>3144</v>
      </c>
      <c r="Y6" s="116">
        <v>2909</v>
      </c>
      <c r="Z6" s="115"/>
      <c r="AA6" s="115" t="str">
        <f>TEXT(Y6,"###,###")</f>
        <v>2,909</v>
      </c>
      <c r="AB6" s="115"/>
      <c r="AC6" s="115">
        <f t="shared" si="0"/>
        <v>-7.474554707379133E-2</v>
      </c>
      <c r="AD6" s="115"/>
      <c r="AE6" s="115">
        <f t="shared" si="1"/>
        <v>0.15162311955661134</v>
      </c>
      <c r="AF6" s="115"/>
    </row>
    <row r="7" spans="1:32" ht="16.5" customHeight="1" thickBot="1" x14ac:dyDescent="0.3">
      <c r="A7" s="46" t="str">
        <f>"QUICK STATS for "&amp;'Table 10.3'!Y2&amp;"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4147</v>
      </c>
      <c r="U7" s="116">
        <v>4205</v>
      </c>
      <c r="V7" s="116">
        <v>4313</v>
      </c>
      <c r="W7" s="116">
        <v>4323</v>
      </c>
      <c r="X7" s="116">
        <v>4859</v>
      </c>
      <c r="Y7" s="116">
        <v>4888</v>
      </c>
      <c r="Z7" s="115"/>
      <c r="AA7" s="115" t="str">
        <f>TEXT(Y7,"###,###")</f>
        <v>4,888</v>
      </c>
      <c r="AB7" s="115"/>
      <c r="AC7" s="115">
        <f t="shared" si="0"/>
        <v>5.9683062358510952E-3</v>
      </c>
      <c r="AD7" s="115"/>
      <c r="AE7" s="115">
        <f t="shared" si="1"/>
        <v>0.17868338557993724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6,491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10.3'!AA7</f>
        <v>4,888</v>
      </c>
      <c r="P8" s="51"/>
      <c r="S8" s="115" t="s">
        <v>96</v>
      </c>
      <c r="T8" s="115">
        <v>39535.5</v>
      </c>
      <c r="U8" s="115">
        <v>39196.620000000003</v>
      </c>
      <c r="V8" s="115">
        <v>40055.85</v>
      </c>
      <c r="W8" s="115">
        <v>40599.230000000003</v>
      </c>
      <c r="X8" s="115">
        <v>43286.7</v>
      </c>
      <c r="Y8" s="115">
        <v>43621</v>
      </c>
      <c r="Z8" s="115"/>
      <c r="AA8" s="115" t="str">
        <f>TEXT(Y8,"$###,###")</f>
        <v>$43,621</v>
      </c>
      <c r="AB8" s="115"/>
      <c r="AC8" s="115">
        <f t="shared" si="0"/>
        <v>7.7229264416092125E-3</v>
      </c>
      <c r="AD8" s="115"/>
      <c r="AE8" s="115">
        <f t="shared" si="1"/>
        <v>0.10333750679768805</v>
      </c>
      <c r="AF8" s="115"/>
    </row>
    <row r="9" spans="1:32" x14ac:dyDescent="0.25">
      <c r="A9" s="55" t="s">
        <v>17</v>
      </c>
      <c r="B9" s="56"/>
      <c r="C9" s="57"/>
      <c r="D9" s="58">
        <f>'Table 10.3'!AC104</f>
        <v>76.336465875828068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55.196399345335514</v>
      </c>
      <c r="P9" s="59" t="s">
        <v>97</v>
      </c>
      <c r="S9" s="115" t="s">
        <v>9</v>
      </c>
      <c r="T9" s="115">
        <v>184019220</v>
      </c>
      <c r="U9" s="115">
        <v>193759470</v>
      </c>
      <c r="V9" s="115">
        <v>204174385</v>
      </c>
      <c r="W9" s="115">
        <v>214523412</v>
      </c>
      <c r="X9" s="115">
        <v>239834374</v>
      </c>
      <c r="Y9" s="115">
        <v>245569642</v>
      </c>
      <c r="Z9" s="115"/>
      <c r="AA9" s="115" t="str">
        <f>TEXT(Y9/1000000,"$#,###.0")&amp;" mil"</f>
        <v>$245.6 mil</v>
      </c>
      <c r="AB9" s="115"/>
      <c r="AC9" s="115">
        <f t="shared" si="0"/>
        <v>2.3913452873106422E-2</v>
      </c>
      <c r="AD9" s="115"/>
      <c r="AE9" s="115">
        <f t="shared" si="1"/>
        <v>0.33447822461153787</v>
      </c>
      <c r="AF9" s="115"/>
    </row>
    <row r="10" spans="1:32" x14ac:dyDescent="0.25">
      <c r="A10" s="55" t="s">
        <v>20</v>
      </c>
      <c r="B10" s="56"/>
      <c r="C10" s="57"/>
      <c r="D10" s="58">
        <f>'Table 10.3'!AC105</f>
        <v>13.34154983823756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44.803600654664486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89.463993453355144</v>
      </c>
      <c r="P11" s="59" t="s">
        <v>97</v>
      </c>
      <c r="S11" s="115" t="s">
        <v>32</v>
      </c>
      <c r="T11" s="116">
        <v>4758</v>
      </c>
      <c r="U11" s="116">
        <v>4945</v>
      </c>
      <c r="V11" s="116">
        <v>5053</v>
      </c>
      <c r="W11" s="116">
        <v>5121</v>
      </c>
      <c r="X11" s="116">
        <v>5793</v>
      </c>
      <c r="Y11" s="116">
        <v>5628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10.3'!AC108</f>
        <v>13.480203358496379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17.655482815057283</v>
      </c>
      <c r="P12" s="59" t="s">
        <v>97</v>
      </c>
      <c r="S12" s="115" t="s">
        <v>33</v>
      </c>
      <c r="T12" s="116">
        <v>829</v>
      </c>
      <c r="U12" s="116">
        <v>794</v>
      </c>
      <c r="V12" s="116">
        <v>801</v>
      </c>
      <c r="W12" s="116">
        <v>774</v>
      </c>
      <c r="X12" s="116">
        <v>827</v>
      </c>
      <c r="Y12" s="116">
        <v>863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10.3'!AC109</f>
        <v>14.882144507780005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10.3'!AA118</f>
        <v>41.8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10.3'!AC110</f>
        <v>20.212602064396854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11.231587561374795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10.3'!AC111</f>
        <v>41.103065783392388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88.768412438625205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358</v>
      </c>
      <c r="Z15" s="115"/>
      <c r="AA15" s="117">
        <f t="shared" ref="AA15:AA34" si="2">IF(Y15="np",0,Y15/$Y$34)</f>
        <v>5.5153289169619472E-2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64</v>
      </c>
      <c r="Z16" s="115"/>
      <c r="AA16" s="117">
        <f t="shared" si="2"/>
        <v>9.8598058850716385E-3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540</v>
      </c>
      <c r="Z17" s="115"/>
      <c r="AA17" s="117">
        <f t="shared" si="2"/>
        <v>8.3192112155291945E-2</v>
      </c>
      <c r="AB17" s="115"/>
      <c r="AC17" s="115"/>
      <c r="AD17" s="115"/>
      <c r="AE17" s="115"/>
      <c r="AF17" s="115"/>
    </row>
    <row r="18" spans="1:32" x14ac:dyDescent="0.25">
      <c r="A18" s="85" t="str">
        <f>'Table 10.3'!$S$1&amp;" ("&amp;'Table 10.3'!$T$2&amp;" to "&amp;'Table 10.3'!$Y$2&amp;")"</f>
        <v>Adelaide Plains (2011-12 to 2016-17)</v>
      </c>
      <c r="B18" s="85"/>
      <c r="C18" s="85"/>
      <c r="D18" s="85"/>
      <c r="E18" s="85"/>
      <c r="F18" s="85"/>
      <c r="G18" s="85" t="str">
        <f>'Table 10.3'!$S$1&amp;" ("&amp;'Table 10.3'!$T$2&amp;" to "&amp;'Table 10.3'!$Y$2&amp;")"</f>
        <v>Adelaide Plains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52</v>
      </c>
      <c r="Z18" s="115"/>
      <c r="AA18" s="117">
        <f t="shared" si="2"/>
        <v>8.0110922816207051E-3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512</v>
      </c>
      <c r="Z19" s="115"/>
      <c r="AA19" s="117">
        <f t="shared" si="2"/>
        <v>7.8878447080573108E-2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305</v>
      </c>
      <c r="Z20" s="115"/>
      <c r="AA20" s="117">
        <f t="shared" si="2"/>
        <v>4.6988137421044525E-2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532</v>
      </c>
      <c r="Z21" s="115"/>
      <c r="AA21" s="117">
        <f t="shared" si="2"/>
        <v>8.1959636419657991E-2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255</v>
      </c>
      <c r="Z22" s="115"/>
      <c r="AA22" s="117">
        <f t="shared" si="2"/>
        <v>3.9285164073332303E-2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453</v>
      </c>
      <c r="Z23" s="115"/>
      <c r="AA23" s="117">
        <f t="shared" si="2"/>
        <v>6.9788938530272682E-2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36</v>
      </c>
      <c r="Z24" s="115"/>
      <c r="AA24" s="117">
        <f t="shared" si="2"/>
        <v>5.5461408103527959E-3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161</v>
      </c>
      <c r="Z25" s="115"/>
      <c r="AA25" s="117">
        <f t="shared" si="2"/>
        <v>2.4803574179633338E-2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71</v>
      </c>
      <c r="Z26" s="115"/>
      <c r="AA26" s="117">
        <f t="shared" si="2"/>
        <v>1.0938222153751348E-2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242</v>
      </c>
      <c r="Z27" s="115"/>
      <c r="AA27" s="117">
        <f t="shared" si="2"/>
        <v>3.7282391002927129E-2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741</v>
      </c>
      <c r="Z28" s="115"/>
      <c r="AA28" s="117">
        <f t="shared" si="2"/>
        <v>0.11415806501309506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331</v>
      </c>
      <c r="Z29" s="115"/>
      <c r="AA29" s="117">
        <f t="shared" si="2"/>
        <v>5.0993683561854873E-2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334</v>
      </c>
      <c r="Z30" s="115"/>
      <c r="AA30" s="117">
        <f t="shared" si="2"/>
        <v>5.1455861962717606E-2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10.3'!Y2&amp;")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549</v>
      </c>
      <c r="Z31" s="115"/>
      <c r="AA31" s="117">
        <f t="shared" si="2"/>
        <v>8.4578647357880135E-2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74</v>
      </c>
      <c r="Z32" s="115"/>
      <c r="AA32" s="117">
        <f t="shared" si="2"/>
        <v>1.1400400554614082E-2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187</v>
      </c>
      <c r="Z33" s="115"/>
      <c r="AA33" s="117">
        <f t="shared" si="2"/>
        <v>2.8809120320443693E-2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6491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3666</v>
      </c>
      <c r="U37" s="115">
        <v>3616</v>
      </c>
      <c r="V37" s="115">
        <v>3765</v>
      </c>
      <c r="W37" s="115">
        <v>3726</v>
      </c>
      <c r="X37" s="115">
        <v>4242</v>
      </c>
      <c r="Y37" s="115">
        <v>4339</v>
      </c>
      <c r="Z37" s="115"/>
      <c r="AA37" s="115" t="str">
        <f>TEXT(Y37,"###,###")</f>
        <v>4,339</v>
      </c>
      <c r="AB37" s="115"/>
      <c r="AC37" s="115">
        <f>Y37/X37-1</f>
        <v>2.2866572371522897E-2</v>
      </c>
      <c r="AD37" s="115"/>
      <c r="AE37" s="115">
        <f>Y37/T37-1</f>
        <v>0.18357883251500273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486</v>
      </c>
      <c r="U38" s="115">
        <v>586</v>
      </c>
      <c r="V38" s="115">
        <v>546</v>
      </c>
      <c r="W38" s="115">
        <v>599</v>
      </c>
      <c r="X38" s="115">
        <v>622</v>
      </c>
      <c r="Y38" s="115">
        <v>549</v>
      </c>
      <c r="Z38" s="115"/>
      <c r="AA38" s="115" t="str">
        <f>TEXT(Y38,"###,###")</f>
        <v>549</v>
      </c>
      <c r="AB38" s="115"/>
      <c r="AC38" s="115">
        <f>Y38/X38-1</f>
        <v>-0.11736334405144699</v>
      </c>
      <c r="AD38" s="115"/>
      <c r="AE38" s="115">
        <f>Y38/T38-1</f>
        <v>0.12962962962962954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4152</v>
      </c>
      <c r="U40" s="115">
        <v>4202</v>
      </c>
      <c r="V40" s="115">
        <v>4311</v>
      </c>
      <c r="W40" s="115">
        <v>4325</v>
      </c>
      <c r="X40" s="115">
        <v>4864</v>
      </c>
      <c r="Y40" s="115">
        <v>4888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88.768412438625205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11.231587561374795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41</v>
      </c>
      <c r="Y45" s="116">
        <v>48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175</v>
      </c>
      <c r="Y46" s="116">
        <v>188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369</v>
      </c>
      <c r="Y47" s="116">
        <v>346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447</v>
      </c>
      <c r="Y48" s="116">
        <v>361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10.3'!S1&amp;" ("&amp;'Table 10.3'!Y2&amp;") *"</f>
        <v>Number of jobs by age and sex of job holders in Adelaide Plains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377</v>
      </c>
      <c r="Y49" s="116">
        <v>367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302</v>
      </c>
      <c r="Y50" s="116">
        <v>358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338</v>
      </c>
      <c r="Y51" s="116">
        <v>342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402</v>
      </c>
      <c r="Y52" s="116">
        <v>418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351</v>
      </c>
      <c r="Y53" s="116">
        <v>400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340</v>
      </c>
      <c r="Y54" s="116">
        <v>366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188</v>
      </c>
      <c r="Y55" s="116">
        <v>217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106</v>
      </c>
      <c r="Y56" s="116">
        <v>103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28</v>
      </c>
      <c r="Y57" s="116">
        <v>45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7</v>
      </c>
      <c r="Y58" s="116">
        <v>13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11</v>
      </c>
      <c r="Y59" s="116">
        <v>6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3476</v>
      </c>
      <c r="Y61" s="116">
        <v>3582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7</v>
      </c>
      <c r="Y63" s="116">
        <v>8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10.3'!S1&amp;" ("&amp;'Table 10.3'!Y2&amp;") *"</f>
        <v>Number of employed persons per occupation of main job by sex in Adelaide Plains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64</v>
      </c>
      <c r="Y64" s="116">
        <v>65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185</v>
      </c>
      <c r="Y65" s="116">
        <v>189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317</v>
      </c>
      <c r="Y66" s="116">
        <v>254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458</v>
      </c>
      <c r="Y67" s="116">
        <v>264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329</v>
      </c>
      <c r="Y68" s="116">
        <v>291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251</v>
      </c>
      <c r="Y69" s="116">
        <v>259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317</v>
      </c>
      <c r="Y70" s="116">
        <v>304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362</v>
      </c>
      <c r="Y71" s="116">
        <v>377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368</v>
      </c>
      <c r="Y72" s="116">
        <v>366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243</v>
      </c>
      <c r="Y73" s="116">
        <v>272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161</v>
      </c>
      <c r="Y74" s="116">
        <v>162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63</v>
      </c>
      <c r="Y75" s="116">
        <v>68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14</v>
      </c>
      <c r="Y76" s="116">
        <v>22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8</v>
      </c>
      <c r="Y77" s="116">
        <v>6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0</v>
      </c>
      <c r="Y78" s="116">
        <v>5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0</v>
      </c>
      <c r="Y79" s="116">
        <v>3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3147</v>
      </c>
      <c r="Y80" s="116">
        <v>2909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10.3'!S1</f>
        <v>Adelaide Plains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217</v>
      </c>
      <c r="Y83" s="116">
        <v>218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177</v>
      </c>
      <c r="Y84" s="116">
        <v>135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10.3'!AA4</f>
        <v>6,491</v>
      </c>
      <c r="D85" s="99">
        <f>'Table 10.3'!AC4</f>
        <v>-1.9634496299652637E-2</v>
      </c>
      <c r="E85" s="100">
        <f>'Table 10.3'!AC4</f>
        <v>-1.9634496299652637E-2</v>
      </c>
      <c r="F85" s="99">
        <f>'Table 10.3'!AE4</f>
        <v>0.16201217329036877</v>
      </c>
      <c r="G85" s="100">
        <f>'Table 10.3'!AE4</f>
        <v>0.16201217329036877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490</v>
      </c>
      <c r="Y85" s="116">
        <v>504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10.3'!AA5</f>
        <v>3,582</v>
      </c>
      <c r="D86" s="99">
        <f>'Table 10.3'!AC5</f>
        <v>3.0494821634062141E-2</v>
      </c>
      <c r="E86" s="100">
        <f>'Table 10.3'!AC5</f>
        <v>3.0494821634062141E-2</v>
      </c>
      <c r="F86" s="99">
        <f>'Table 10.3'!AE5</f>
        <v>0.16906005221932108</v>
      </c>
      <c r="G86" s="100">
        <f>'Table 10.3'!AE5</f>
        <v>0.16906005221932108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96</v>
      </c>
      <c r="Y86" s="116">
        <v>91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10.3'!AA6</f>
        <v>2,909</v>
      </c>
      <c r="D87" s="99">
        <f>'Table 10.3'!AC6</f>
        <v>-7.474554707379133E-2</v>
      </c>
      <c r="E87" s="100">
        <f>'Table 10.3'!AC6</f>
        <v>-7.474554707379133E-2</v>
      </c>
      <c r="F87" s="99">
        <f>'Table 10.3'!AE6</f>
        <v>0.15162311955661134</v>
      </c>
      <c r="G87" s="100">
        <f>'Table 10.3'!AE6</f>
        <v>0.15162311955661134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106</v>
      </c>
      <c r="Y87" s="116">
        <v>103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10.3'!AA7</f>
        <v>4,888</v>
      </c>
      <c r="D88" s="99">
        <f>'Table 10.3'!AC7</f>
        <v>5.9683062358510952E-3</v>
      </c>
      <c r="E88" s="100">
        <f>'Table 10.3'!AC7</f>
        <v>5.9683062358510952E-3</v>
      </c>
      <c r="F88" s="99">
        <f>'Table 10.3'!AE7</f>
        <v>0.17868338557993724</v>
      </c>
      <c r="G88" s="100">
        <f>'Table 10.3'!AE7</f>
        <v>0.17868338557993724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107</v>
      </c>
      <c r="Y88" s="116">
        <v>96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10.3'!AA37</f>
        <v>4,339</v>
      </c>
      <c r="D89" s="99">
        <f>'Table 10.3'!AC37</f>
        <v>2.2866572371522897E-2</v>
      </c>
      <c r="E89" s="100">
        <f>'Table 10.3'!AC37</f>
        <v>2.2866572371522897E-2</v>
      </c>
      <c r="F89" s="99">
        <f>'Table 10.3'!AE37</f>
        <v>0.18357883251500273</v>
      </c>
      <c r="G89" s="100">
        <f>'Table 10.3'!AE37</f>
        <v>0.18357883251500273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372</v>
      </c>
      <c r="Y89" s="116">
        <v>397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10.3'!AA38</f>
        <v>549</v>
      </c>
      <c r="D90" s="99">
        <f>'Table 10.3'!AC38</f>
        <v>-0.11736334405144699</v>
      </c>
      <c r="E90" s="100">
        <f>'Table 10.3'!AC38</f>
        <v>-0.11736334405144699</v>
      </c>
      <c r="F90" s="99">
        <f>'Table 10.3'!AE38</f>
        <v>0.12962962962962954</v>
      </c>
      <c r="G90" s="100">
        <f>'Table 10.3'!AE38</f>
        <v>0.12962962962962954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421</v>
      </c>
      <c r="Y90" s="116">
        <v>423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10.3'!AA114</f>
        <v>272</v>
      </c>
      <c r="D91" s="99">
        <f>'Table 10.3'!AC114</f>
        <v>-7.2992700729926918E-3</v>
      </c>
      <c r="E91" s="100">
        <f>'Table 10.3'!AC114</f>
        <v>-7.2992700729926918E-3</v>
      </c>
      <c r="F91" s="99">
        <f>'Table 10.3'!AE114</f>
        <v>0.2088888888888889</v>
      </c>
      <c r="G91" s="100">
        <f>'Table 10.3'!AE114</f>
        <v>0.2088888888888889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2589</v>
      </c>
      <c r="Y91" s="116">
        <v>2698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10.3'!AA115</f>
        <v>277</v>
      </c>
      <c r="D92" s="99">
        <f>'Table 10.3'!AC115</f>
        <v>-0.20402298850574707</v>
      </c>
      <c r="E92" s="100">
        <f>'Table 10.3'!AC115</f>
        <v>-0.20402298850574707</v>
      </c>
      <c r="F92" s="99">
        <f>'Table 10.3'!AE115</f>
        <v>7.3643410852713087E-2</v>
      </c>
      <c r="G92" s="100">
        <f>'Table 10.3'!AE115</f>
        <v>7.3643410852713087E-2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10.3'!AA8</f>
        <v>$43,621</v>
      </c>
      <c r="D93" s="99">
        <f>'Table 10.3'!AC8</f>
        <v>7.7229264416092125E-3</v>
      </c>
      <c r="E93" s="100">
        <f>'Table 10.3'!AC8</f>
        <v>7.7229264416092125E-3</v>
      </c>
      <c r="F93" s="99">
        <f>'Table 10.3'!AE8</f>
        <v>0.10333750679768805</v>
      </c>
      <c r="G93" s="100">
        <f>'Table 10.3'!AE8</f>
        <v>0.10333750679768805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161</v>
      </c>
      <c r="Y93" s="116">
        <v>164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10.3'!AA9</f>
        <v>$245.6 mil</v>
      </c>
      <c r="D94" s="99">
        <f>'Table 10.3'!AC9</f>
        <v>2.3913452873106422E-2</v>
      </c>
      <c r="E94" s="100">
        <f>'Table 10.3'!AC9</f>
        <v>2.3913452873106422E-2</v>
      </c>
      <c r="F94" s="99">
        <f>'Table 10.3'!AE9</f>
        <v>0.33447822461153787</v>
      </c>
      <c r="G94" s="100">
        <f>'Table 10.3'!AE9</f>
        <v>0.33447822461153787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317</v>
      </c>
      <c r="Y94" s="116">
        <v>275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104</v>
      </c>
      <c r="Y95" s="116">
        <v>94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372</v>
      </c>
      <c r="Y96" s="116">
        <v>357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405</v>
      </c>
      <c r="Y97" s="116">
        <v>417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238</v>
      </c>
      <c r="Y98" s="116">
        <v>225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33</v>
      </c>
      <c r="Y99" s="116">
        <v>28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226</v>
      </c>
      <c r="Y100" s="116">
        <v>221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2269</v>
      </c>
      <c r="Y101" s="116">
        <v>2190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4983</v>
      </c>
      <c r="Y104" s="115">
        <v>4955</v>
      </c>
      <c r="Z104" s="115"/>
      <c r="AA104" s="115" t="str">
        <f>TEXT(Y104,"###,###")</f>
        <v>4,955</v>
      </c>
      <c r="AB104" s="115"/>
      <c r="AC104" s="115">
        <f>Y104/($Y$4)*100</f>
        <v>76.336465875828068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884</v>
      </c>
      <c r="Y105" s="115">
        <v>866</v>
      </c>
      <c r="Z105" s="115"/>
      <c r="AA105" s="115" t="str">
        <f>TEXT(Y105,"###,###")</f>
        <v>866</v>
      </c>
      <c r="AB105" s="115"/>
      <c r="AC105" s="115">
        <f>Y105/($Y$4)*100</f>
        <v>13.34154983823756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5867</v>
      </c>
      <c r="Y106" s="115">
        <v>5821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847</v>
      </c>
      <c r="Y108" s="115">
        <v>875</v>
      </c>
      <c r="Z108" s="115"/>
      <c r="AA108" s="115" t="str">
        <f>TEXT(Y108,"###,###")</f>
        <v>875</v>
      </c>
      <c r="AB108" s="115"/>
      <c r="AC108" s="115">
        <f>Y108/($Y$4)*100</f>
        <v>13.480203358496379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980</v>
      </c>
      <c r="Y109" s="115">
        <v>966</v>
      </c>
      <c r="Z109" s="115"/>
      <c r="AA109" s="115" t="str">
        <f>TEXT(Y109,"###,###")</f>
        <v>966</v>
      </c>
      <c r="AB109" s="115"/>
      <c r="AC109" s="115">
        <f t="shared" ref="AC109:AC111" si="3">Y109/($Y$4)*100</f>
        <v>14.882144507780005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1448</v>
      </c>
      <c r="Y110" s="115">
        <v>1312</v>
      </c>
      <c r="Z110" s="115"/>
      <c r="AA110" s="115" t="str">
        <f>TEXT(Y110,"###,###")</f>
        <v>1,312</v>
      </c>
      <c r="AB110" s="115"/>
      <c r="AC110" s="115">
        <f t="shared" si="3"/>
        <v>20.212602064396854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2594</v>
      </c>
      <c r="Y111" s="115">
        <v>2668</v>
      </c>
      <c r="Z111" s="115"/>
      <c r="AA111" s="115" t="str">
        <f>TEXT(Y111,"###,###")</f>
        <v>2,668</v>
      </c>
      <c r="AB111" s="115"/>
      <c r="AC111" s="115">
        <f t="shared" si="3"/>
        <v>41.103065783392388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6620</v>
      </c>
      <c r="Y112" s="115">
        <v>6491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225</v>
      </c>
      <c r="U114" s="115">
        <v>273</v>
      </c>
      <c r="V114" s="115">
        <v>247</v>
      </c>
      <c r="W114" s="115">
        <v>276</v>
      </c>
      <c r="X114" s="115">
        <v>274</v>
      </c>
      <c r="Y114" s="115">
        <v>272</v>
      </c>
      <c r="Z114" s="115"/>
      <c r="AA114" s="115" t="str">
        <f>TEXT(Y114,"###,###")</f>
        <v>272</v>
      </c>
      <c r="AB114" s="115"/>
      <c r="AC114" s="115">
        <f>Y114/X114-1</f>
        <v>-7.2992700729926918E-3</v>
      </c>
      <c r="AD114" s="115"/>
      <c r="AE114" s="115">
        <f>Y114/T114-1</f>
        <v>0.2088888888888889</v>
      </c>
      <c r="AF114" s="115"/>
    </row>
    <row r="115" spans="19:32" x14ac:dyDescent="0.25">
      <c r="S115" s="115" t="s">
        <v>104</v>
      </c>
      <c r="T115" s="115">
        <v>258</v>
      </c>
      <c r="U115" s="115">
        <v>313</v>
      </c>
      <c r="V115" s="115">
        <v>298</v>
      </c>
      <c r="W115" s="115">
        <v>317</v>
      </c>
      <c r="X115" s="115">
        <v>348</v>
      </c>
      <c r="Y115" s="115">
        <v>277</v>
      </c>
      <c r="Z115" s="115"/>
      <c r="AA115" s="115" t="str">
        <f>TEXT(Y115,"###,###")</f>
        <v>277</v>
      </c>
      <c r="AB115" s="115"/>
      <c r="AC115" s="115">
        <f>Y115/X115-1</f>
        <v>-0.20402298850574707</v>
      </c>
      <c r="AD115" s="115"/>
      <c r="AE115" s="115">
        <f>Y115/T115-1</f>
        <v>7.3643410852713087E-2</v>
      </c>
      <c r="AF115" s="115"/>
    </row>
    <row r="116" spans="19:32" x14ac:dyDescent="0.25">
      <c r="S116" s="115" t="s">
        <v>56</v>
      </c>
      <c r="T116" s="115">
        <v>483</v>
      </c>
      <c r="U116" s="115">
        <v>586</v>
      </c>
      <c r="V116" s="115">
        <v>545</v>
      </c>
      <c r="W116" s="115">
        <v>593</v>
      </c>
      <c r="X116" s="115">
        <v>622</v>
      </c>
      <c r="Y116" s="115">
        <v>549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44.58</v>
      </c>
      <c r="V118" s="115">
        <v>43.8</v>
      </c>
      <c r="W118" s="115">
        <v>39.99</v>
      </c>
      <c r="X118" s="115">
        <v>43.94</v>
      </c>
      <c r="Y118" s="115">
        <v>41.78</v>
      </c>
      <c r="Z118" s="115"/>
      <c r="AA118" s="115" t="str">
        <f>TEXT(Y118,"##.0")</f>
        <v>41.8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3410</v>
      </c>
      <c r="V120" s="115">
        <v>3514</v>
      </c>
      <c r="W120" s="115">
        <v>3550</v>
      </c>
      <c r="X120" s="115">
        <v>4029</v>
      </c>
      <c r="Y120" s="115">
        <v>4025</v>
      </c>
      <c r="Z120" s="115"/>
      <c r="AA120" s="115" t="str">
        <f>TEXT(Y120,"###,###")</f>
        <v>4,025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469</v>
      </c>
      <c r="V121" s="115">
        <v>479</v>
      </c>
      <c r="W121" s="115">
        <v>452</v>
      </c>
      <c r="X121" s="115">
        <v>486</v>
      </c>
      <c r="Y121" s="115">
        <v>515</v>
      </c>
      <c r="Z121" s="115"/>
      <c r="AA121" s="115" t="str">
        <f t="shared" ref="AA121:AA128" si="4">TEXT(Y121,"###,###")</f>
        <v>515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331</v>
      </c>
      <c r="V122" s="115">
        <v>325</v>
      </c>
      <c r="W122" s="115">
        <v>316</v>
      </c>
      <c r="X122" s="115">
        <v>346</v>
      </c>
      <c r="Y122" s="115">
        <v>348</v>
      </c>
      <c r="Z122" s="115"/>
      <c r="AA122" s="115" t="str">
        <f t="shared" si="4"/>
        <v>348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3741</v>
      </c>
      <c r="V124" s="115">
        <v>3839</v>
      </c>
      <c r="W124" s="115">
        <v>3866</v>
      </c>
      <c r="X124" s="115">
        <v>4375</v>
      </c>
      <c r="Y124" s="115">
        <v>4373</v>
      </c>
      <c r="Z124" s="115"/>
      <c r="AA124" s="115" t="str">
        <f t="shared" si="4"/>
        <v>4,373</v>
      </c>
      <c r="AB124" s="115"/>
      <c r="AC124" s="115">
        <f>Y124/$Y$7*100</f>
        <v>89.463993453355144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800</v>
      </c>
      <c r="V125" s="115">
        <v>804</v>
      </c>
      <c r="W125" s="115">
        <v>768</v>
      </c>
      <c r="X125" s="115">
        <v>832</v>
      </c>
      <c r="Y125" s="115">
        <v>863</v>
      </c>
      <c r="Z125" s="115"/>
      <c r="AA125" s="115" t="str">
        <f t="shared" si="4"/>
        <v>863</v>
      </c>
      <c r="AB125" s="115"/>
      <c r="AC125" s="115">
        <f>Y125/$Y$7*100</f>
        <v>17.655482815057283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2310</v>
      </c>
      <c r="V127" s="115">
        <v>2362</v>
      </c>
      <c r="W127" s="115">
        <v>2362</v>
      </c>
      <c r="X127" s="115">
        <v>2589</v>
      </c>
      <c r="Y127" s="115">
        <v>2698</v>
      </c>
      <c r="Z127" s="115"/>
      <c r="AA127" s="115" t="str">
        <f t="shared" si="4"/>
        <v>2,698</v>
      </c>
      <c r="AB127" s="115"/>
      <c r="AC127" s="115">
        <f>Y127/$Y$7*100</f>
        <v>55.196399345335514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1896</v>
      </c>
      <c r="V128" s="115">
        <v>1955</v>
      </c>
      <c r="W128" s="115">
        <v>1961</v>
      </c>
      <c r="X128" s="115">
        <v>2268</v>
      </c>
      <c r="Y128" s="115">
        <v>2190</v>
      </c>
      <c r="Z128" s="115"/>
      <c r="AA128" s="115" t="str">
        <f t="shared" si="4"/>
        <v>2,190</v>
      </c>
      <c r="AB128" s="115"/>
      <c r="AC128" s="115">
        <f>Y128/$Y$7*100</f>
        <v>44.803600654664486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7EC20AAE-2DC1-4928-952A-EC79CD67ACF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395D4E3D-96A5-47CD-B8AD-DA1AC8D04EF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A31979B1-4988-443C-B832-502F949F453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FB7FF659-A700-4B80-A98B-351ABE701C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Naracoorte and Lucindale</v>
      </c>
      <c r="T1" s="115"/>
      <c r="U1" s="115"/>
      <c r="V1" s="115"/>
      <c r="W1" s="115"/>
      <c r="X1" s="115"/>
      <c r="Y1" s="115" t="str">
        <f>Y3</f>
        <v>10.39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150</v>
      </c>
      <c r="V3" s="115"/>
      <c r="W3" s="115"/>
      <c r="X3" s="115"/>
      <c r="Y3" s="115" t="s">
        <v>242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10.39'!$Y$3&amp;" "&amp;'Table 10.39'!$U$3&amp;", "&amp;'State data for spotlight'!$C$3&amp;", "&amp;'Table 10.39'!$Y$2</f>
        <v>Table 10.39 Naracoorte and Lucindale,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6503</v>
      </c>
      <c r="U4" s="116">
        <v>6772</v>
      </c>
      <c r="V4" s="116">
        <v>6914</v>
      </c>
      <c r="W4" s="116">
        <v>6997</v>
      </c>
      <c r="X4" s="116">
        <v>6997</v>
      </c>
      <c r="Y4" s="116">
        <v>7560</v>
      </c>
      <c r="Z4" s="115"/>
      <c r="AA4" s="115" t="str">
        <f>TEXT(Y4,"###,###")</f>
        <v>7,560</v>
      </c>
      <c r="AB4" s="115"/>
      <c r="AC4" s="115">
        <f t="shared" ref="AC4:AC9" si="0">Y4/X4-1</f>
        <v>8.0463055595255017E-2</v>
      </c>
      <c r="AD4" s="115"/>
      <c r="AE4" s="115">
        <f>Y4/T4-1</f>
        <v>0.16254036598493005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3661</v>
      </c>
      <c r="U5" s="116">
        <v>3885</v>
      </c>
      <c r="V5" s="116">
        <v>3790</v>
      </c>
      <c r="W5" s="116">
        <v>3864</v>
      </c>
      <c r="X5" s="116">
        <v>3928</v>
      </c>
      <c r="Y5" s="116">
        <v>4170</v>
      </c>
      <c r="Z5" s="115"/>
      <c r="AA5" s="115" t="str">
        <f>TEXT(Y5,"###,###")</f>
        <v>4,170</v>
      </c>
      <c r="AB5" s="115"/>
      <c r="AC5" s="115">
        <f t="shared" si="0"/>
        <v>6.1608961303462273E-2</v>
      </c>
      <c r="AD5" s="115"/>
      <c r="AE5" s="115">
        <f t="shared" ref="AE5:AE9" si="1">Y5/T5-1</f>
        <v>0.13903305107894015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2841</v>
      </c>
      <c r="U6" s="116">
        <v>2889</v>
      </c>
      <c r="V6" s="116">
        <v>3125</v>
      </c>
      <c r="W6" s="116">
        <v>3133</v>
      </c>
      <c r="X6" s="116">
        <v>3065</v>
      </c>
      <c r="Y6" s="116">
        <v>3390</v>
      </c>
      <c r="Z6" s="115"/>
      <c r="AA6" s="115" t="str">
        <f>TEXT(Y6,"###,###")</f>
        <v>3,390</v>
      </c>
      <c r="AB6" s="115"/>
      <c r="AC6" s="115">
        <f t="shared" si="0"/>
        <v>0.10603588907014672</v>
      </c>
      <c r="AD6" s="115"/>
      <c r="AE6" s="115">
        <f t="shared" si="1"/>
        <v>0.19324181626187964</v>
      </c>
      <c r="AF6" s="115"/>
    </row>
    <row r="7" spans="1:32" ht="16.5" customHeight="1" thickBot="1" x14ac:dyDescent="0.3">
      <c r="A7" s="46" t="str">
        <f>"QUICK STATS for "&amp;'Table 10.39'!Y2&amp;"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4190</v>
      </c>
      <c r="U7" s="116">
        <v>4392</v>
      </c>
      <c r="V7" s="116">
        <v>4434</v>
      </c>
      <c r="W7" s="116">
        <v>4553</v>
      </c>
      <c r="X7" s="116">
        <v>4475</v>
      </c>
      <c r="Y7" s="116">
        <v>4775</v>
      </c>
      <c r="Z7" s="115"/>
      <c r="AA7" s="115" t="str">
        <f>TEXT(Y7,"###,###")</f>
        <v>4,775</v>
      </c>
      <c r="AB7" s="115"/>
      <c r="AC7" s="115">
        <f t="shared" si="0"/>
        <v>6.7039106145251326E-2</v>
      </c>
      <c r="AD7" s="115"/>
      <c r="AE7" s="115">
        <f t="shared" si="1"/>
        <v>0.13961813842482096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7,560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10.39'!AA7</f>
        <v>4,775</v>
      </c>
      <c r="P8" s="51"/>
      <c r="S8" s="115" t="s">
        <v>96</v>
      </c>
      <c r="T8" s="115">
        <v>25085</v>
      </c>
      <c r="U8" s="115">
        <v>24973.94</v>
      </c>
      <c r="V8" s="115">
        <v>26700.54</v>
      </c>
      <c r="W8" s="115">
        <v>28835</v>
      </c>
      <c r="X8" s="115">
        <v>27553.53</v>
      </c>
      <c r="Y8" s="115">
        <v>26707</v>
      </c>
      <c r="Z8" s="115"/>
      <c r="AA8" s="115" t="str">
        <f>TEXT(Y8,"$###,###")</f>
        <v>$26,707</v>
      </c>
      <c r="AB8" s="115"/>
      <c r="AC8" s="115">
        <f t="shared" si="0"/>
        <v>-3.0723105170190501E-2</v>
      </c>
      <c r="AD8" s="115"/>
      <c r="AE8" s="115">
        <f t="shared" si="1"/>
        <v>6.4660155471397252E-2</v>
      </c>
      <c r="AF8" s="115"/>
    </row>
    <row r="9" spans="1:32" x14ac:dyDescent="0.25">
      <c r="A9" s="55" t="s">
        <v>17</v>
      </c>
      <c r="B9" s="56"/>
      <c r="C9" s="57"/>
      <c r="D9" s="58">
        <f>'Table 10.39'!AC104</f>
        <v>72.222222222222214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54.764397905759168</v>
      </c>
      <c r="P9" s="59" t="s">
        <v>97</v>
      </c>
      <c r="S9" s="115" t="s">
        <v>9</v>
      </c>
      <c r="T9" s="115">
        <v>152772226</v>
      </c>
      <c r="U9" s="115">
        <v>157475101</v>
      </c>
      <c r="V9" s="115">
        <v>172598838</v>
      </c>
      <c r="W9" s="115">
        <v>186754832</v>
      </c>
      <c r="X9" s="115">
        <v>183444281</v>
      </c>
      <c r="Y9" s="115">
        <v>206684780</v>
      </c>
      <c r="Z9" s="115"/>
      <c r="AA9" s="115" t="str">
        <f>TEXT(Y9/1000000,"$#,###.0")&amp;" mil"</f>
        <v>$206.7 mil</v>
      </c>
      <c r="AB9" s="115"/>
      <c r="AC9" s="115">
        <f t="shared" si="0"/>
        <v>0.12668968949759729</v>
      </c>
      <c r="AD9" s="115"/>
      <c r="AE9" s="115">
        <f t="shared" si="1"/>
        <v>0.35289499545552205</v>
      </c>
      <c r="AF9" s="115"/>
    </row>
    <row r="10" spans="1:32" x14ac:dyDescent="0.25">
      <c r="A10" s="55" t="s">
        <v>20</v>
      </c>
      <c r="B10" s="56"/>
      <c r="C10" s="57"/>
      <c r="D10" s="58">
        <f>'Table 10.39'!AC105</f>
        <v>10.555555555555555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45.235602094240839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86.345549738219901</v>
      </c>
      <c r="P11" s="59" t="s">
        <v>97</v>
      </c>
      <c r="S11" s="115" t="s">
        <v>32</v>
      </c>
      <c r="T11" s="116">
        <v>5477</v>
      </c>
      <c r="U11" s="116">
        <v>5726</v>
      </c>
      <c r="V11" s="116">
        <v>5858</v>
      </c>
      <c r="W11" s="116">
        <v>5876</v>
      </c>
      <c r="X11" s="116">
        <v>5883</v>
      </c>
      <c r="Y11" s="116">
        <v>6354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10.39'!AC108</f>
        <v>18.677248677248677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25.2565445026178</v>
      </c>
      <c r="P12" s="59" t="s">
        <v>97</v>
      </c>
      <c r="S12" s="115" t="s">
        <v>33</v>
      </c>
      <c r="T12" s="116">
        <v>1027</v>
      </c>
      <c r="U12" s="116">
        <v>1047</v>
      </c>
      <c r="V12" s="116">
        <v>1055</v>
      </c>
      <c r="W12" s="116">
        <v>1127</v>
      </c>
      <c r="X12" s="116">
        <v>1110</v>
      </c>
      <c r="Y12" s="116">
        <v>1206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10.39'!AC109</f>
        <v>22.18253968253968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10.39'!AA118</f>
        <v>41.8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10.39'!AC110</f>
        <v>20.25132275132275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20.481675392670155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10.39'!AC111</f>
        <v>21.666666666666668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79.518324607329845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1786</v>
      </c>
      <c r="Z15" s="115"/>
      <c r="AA15" s="117">
        <f t="shared" ref="AA15:AA34" si="2">IF(Y15="np",0,Y15/$Y$34)</f>
        <v>0.23624338624338626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25</v>
      </c>
      <c r="Z16" s="115"/>
      <c r="AA16" s="117">
        <f t="shared" si="2"/>
        <v>3.3068783068783067E-3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630</v>
      </c>
      <c r="Z17" s="115"/>
      <c r="AA17" s="117">
        <f t="shared" si="2"/>
        <v>8.3333333333333329E-2</v>
      </c>
      <c r="AB17" s="115"/>
      <c r="AC17" s="115"/>
      <c r="AD17" s="115"/>
      <c r="AE17" s="115"/>
      <c r="AF17" s="115"/>
    </row>
    <row r="18" spans="1:32" x14ac:dyDescent="0.25">
      <c r="A18" s="85" t="str">
        <f>'Table 10.39'!$S$1&amp;" ("&amp;'Table 10.39'!$T$2&amp;" to "&amp;'Table 10.39'!$Y$2&amp;")"</f>
        <v>Naracoorte and Lucindale (2011-12 to 2016-17)</v>
      </c>
      <c r="B18" s="85"/>
      <c r="C18" s="85"/>
      <c r="D18" s="85"/>
      <c r="E18" s="85"/>
      <c r="F18" s="85"/>
      <c r="G18" s="85" t="str">
        <f>'Table 10.39'!$S$1&amp;" ("&amp;'Table 10.39'!$T$2&amp;" to "&amp;'Table 10.39'!$Y$2&amp;")"</f>
        <v>Naracoorte and Lucindale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53</v>
      </c>
      <c r="Z18" s="115"/>
      <c r="AA18" s="117">
        <f t="shared" si="2"/>
        <v>7.0105820105820105E-3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208</v>
      </c>
      <c r="Z19" s="115"/>
      <c r="AA19" s="117">
        <f t="shared" si="2"/>
        <v>2.7513227513227514E-2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192</v>
      </c>
      <c r="Z20" s="115"/>
      <c r="AA20" s="117">
        <f t="shared" si="2"/>
        <v>2.5396825396825397E-2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537</v>
      </c>
      <c r="Z21" s="115"/>
      <c r="AA21" s="117">
        <f t="shared" si="2"/>
        <v>7.1031746031746029E-2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421</v>
      </c>
      <c r="Z22" s="115"/>
      <c r="AA22" s="117">
        <f t="shared" si="2"/>
        <v>5.5687830687830689E-2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238</v>
      </c>
      <c r="Z23" s="115"/>
      <c r="AA23" s="117">
        <f t="shared" si="2"/>
        <v>3.1481481481481478E-2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15</v>
      </c>
      <c r="Z24" s="115"/>
      <c r="AA24" s="117">
        <f t="shared" si="2"/>
        <v>1.984126984126984E-3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125</v>
      </c>
      <c r="Z25" s="115"/>
      <c r="AA25" s="117">
        <f t="shared" si="2"/>
        <v>1.6534391534391533E-2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109</v>
      </c>
      <c r="Z26" s="115"/>
      <c r="AA26" s="117">
        <f t="shared" si="2"/>
        <v>1.4417989417989418E-2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194</v>
      </c>
      <c r="Z27" s="115"/>
      <c r="AA27" s="117">
        <f t="shared" si="2"/>
        <v>2.5661375661375663E-2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507</v>
      </c>
      <c r="Z28" s="115"/>
      <c r="AA28" s="117">
        <f t="shared" si="2"/>
        <v>6.7063492063492061E-2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217</v>
      </c>
      <c r="Z29" s="115"/>
      <c r="AA29" s="117">
        <f t="shared" si="2"/>
        <v>2.8703703703703703E-2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334</v>
      </c>
      <c r="Z30" s="115"/>
      <c r="AA30" s="117">
        <f t="shared" si="2"/>
        <v>4.417989417989418E-2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10.39'!Y2&amp;")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493</v>
      </c>
      <c r="Z31" s="115"/>
      <c r="AA31" s="117">
        <f t="shared" si="2"/>
        <v>6.5211640211640207E-2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46</v>
      </c>
      <c r="Z32" s="115"/>
      <c r="AA32" s="117">
        <f t="shared" si="2"/>
        <v>6.084656084656085E-3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151</v>
      </c>
      <c r="Z33" s="115"/>
      <c r="AA33" s="117">
        <f t="shared" si="2"/>
        <v>1.9973544973544973E-2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7560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3390</v>
      </c>
      <c r="U37" s="115">
        <v>3515</v>
      </c>
      <c r="V37" s="115">
        <v>3534</v>
      </c>
      <c r="W37" s="115">
        <v>3658</v>
      </c>
      <c r="X37" s="115">
        <v>3587</v>
      </c>
      <c r="Y37" s="115">
        <v>3797</v>
      </c>
      <c r="Z37" s="115"/>
      <c r="AA37" s="115" t="str">
        <f>TEXT(Y37,"###,###")</f>
        <v>3,797</v>
      </c>
      <c r="AB37" s="115"/>
      <c r="AC37" s="115">
        <f>Y37/X37-1</f>
        <v>5.8544744912182978E-2</v>
      </c>
      <c r="AD37" s="115"/>
      <c r="AE37" s="115">
        <f>Y37/T37-1</f>
        <v>0.12005899705014755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804</v>
      </c>
      <c r="U38" s="115">
        <v>881</v>
      </c>
      <c r="V38" s="115">
        <v>898</v>
      </c>
      <c r="W38" s="115">
        <v>895</v>
      </c>
      <c r="X38" s="115">
        <v>890</v>
      </c>
      <c r="Y38" s="115">
        <v>978</v>
      </c>
      <c r="Z38" s="115"/>
      <c r="AA38" s="115" t="str">
        <f>TEXT(Y38,"###,###")</f>
        <v>978</v>
      </c>
      <c r="AB38" s="115"/>
      <c r="AC38" s="115">
        <f>Y38/X38-1</f>
        <v>9.8876404494381953E-2</v>
      </c>
      <c r="AD38" s="115"/>
      <c r="AE38" s="115">
        <f>Y38/T38-1</f>
        <v>0.21641791044776126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4194</v>
      </c>
      <c r="U40" s="115">
        <v>4396</v>
      </c>
      <c r="V40" s="115">
        <v>4432</v>
      </c>
      <c r="W40" s="115">
        <v>4553</v>
      </c>
      <c r="X40" s="115">
        <v>4477</v>
      </c>
      <c r="Y40" s="115">
        <v>4775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79.518324607329845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20.481675392670155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12</v>
      </c>
      <c r="Y44" s="116">
        <v>12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116</v>
      </c>
      <c r="Y45" s="116">
        <v>116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265</v>
      </c>
      <c r="Y46" s="116">
        <v>289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394</v>
      </c>
      <c r="Y47" s="116">
        <v>393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496</v>
      </c>
      <c r="Y48" s="116">
        <v>539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10.39'!S1&amp;" ("&amp;'Table 10.39'!Y2&amp;") *"</f>
        <v>Number of jobs by age and sex of job holders in Naracoorte and Lucindale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442</v>
      </c>
      <c r="Y49" s="116">
        <v>430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391</v>
      </c>
      <c r="Y50" s="116">
        <v>393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344</v>
      </c>
      <c r="Y51" s="116">
        <v>348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369</v>
      </c>
      <c r="Y52" s="116">
        <v>408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313</v>
      </c>
      <c r="Y53" s="116">
        <v>325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295</v>
      </c>
      <c r="Y54" s="116">
        <v>346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224</v>
      </c>
      <c r="Y55" s="116">
        <v>278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154</v>
      </c>
      <c r="Y56" s="116">
        <v>138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59</v>
      </c>
      <c r="Y57" s="116">
        <v>89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24</v>
      </c>
      <c r="Y58" s="116">
        <v>41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17</v>
      </c>
      <c r="Y59" s="116">
        <v>15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12</v>
      </c>
      <c r="Y60" s="116">
        <v>10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3926</v>
      </c>
      <c r="Y61" s="116">
        <v>4170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22</v>
      </c>
      <c r="Y63" s="116">
        <v>17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10.39'!S1&amp;" ("&amp;'Table 10.39'!Y2&amp;") *"</f>
        <v>Number of employed persons per occupation of main job by sex in Naracoorte and Lucindale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84</v>
      </c>
      <c r="Y64" s="116">
        <v>95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214</v>
      </c>
      <c r="Y65" s="116">
        <v>262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301</v>
      </c>
      <c r="Y66" s="116">
        <v>301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355</v>
      </c>
      <c r="Y67" s="116">
        <v>384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302</v>
      </c>
      <c r="Y68" s="116">
        <v>331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286</v>
      </c>
      <c r="Y69" s="116">
        <v>370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268</v>
      </c>
      <c r="Y70" s="116">
        <v>295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298</v>
      </c>
      <c r="Y71" s="116">
        <v>358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271</v>
      </c>
      <c r="Y72" s="116">
        <v>272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258</v>
      </c>
      <c r="Y73" s="116">
        <v>281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204</v>
      </c>
      <c r="Y74" s="116">
        <v>212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97</v>
      </c>
      <c r="Y75" s="116">
        <v>109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49</v>
      </c>
      <c r="Y76" s="116">
        <v>48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27</v>
      </c>
      <c r="Y77" s="116">
        <v>27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11</v>
      </c>
      <c r="Y78" s="116">
        <v>18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10</v>
      </c>
      <c r="Y79" s="116">
        <v>10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3065</v>
      </c>
      <c r="Y80" s="116">
        <v>3390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10.39'!S1</f>
        <v>Naracoorte and Lucindale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218</v>
      </c>
      <c r="Y83" s="116">
        <v>260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120</v>
      </c>
      <c r="Y84" s="116">
        <v>137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10.39'!AA4</f>
        <v>7,560</v>
      </c>
      <c r="D85" s="99">
        <f>'Table 10.39'!AC4</f>
        <v>8.0463055595255017E-2</v>
      </c>
      <c r="E85" s="100">
        <f>'Table 10.39'!AC4</f>
        <v>8.0463055595255017E-2</v>
      </c>
      <c r="F85" s="99">
        <f>'Table 10.39'!AE4</f>
        <v>0.16254036598493005</v>
      </c>
      <c r="G85" s="100">
        <f>'Table 10.39'!AE4</f>
        <v>0.16254036598493005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380</v>
      </c>
      <c r="Y85" s="116">
        <v>413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10.39'!AA5</f>
        <v>4,170</v>
      </c>
      <c r="D86" s="99">
        <f>'Table 10.39'!AC5</f>
        <v>6.1608961303462273E-2</v>
      </c>
      <c r="E86" s="100">
        <f>'Table 10.39'!AC5</f>
        <v>6.1608961303462273E-2</v>
      </c>
      <c r="F86" s="99">
        <f>'Table 10.39'!AE5</f>
        <v>0.13903305107894015</v>
      </c>
      <c r="G86" s="100">
        <f>'Table 10.39'!AE5</f>
        <v>0.13903305107894015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52</v>
      </c>
      <c r="Y86" s="116">
        <v>54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10.39'!AA6</f>
        <v>3,390</v>
      </c>
      <c r="D87" s="99">
        <f>'Table 10.39'!AC6</f>
        <v>0.10603588907014672</v>
      </c>
      <c r="E87" s="100">
        <f>'Table 10.39'!AC6</f>
        <v>0.10603588907014672</v>
      </c>
      <c r="F87" s="99">
        <f>'Table 10.39'!AE6</f>
        <v>0.19324181626187964</v>
      </c>
      <c r="G87" s="100">
        <f>'Table 10.39'!AE6</f>
        <v>0.19324181626187964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43</v>
      </c>
      <c r="Y87" s="116">
        <v>43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10.39'!AA7</f>
        <v>4,775</v>
      </c>
      <c r="D88" s="99">
        <f>'Table 10.39'!AC7</f>
        <v>6.7039106145251326E-2</v>
      </c>
      <c r="E88" s="100">
        <f>'Table 10.39'!AC7</f>
        <v>6.7039106145251326E-2</v>
      </c>
      <c r="F88" s="99">
        <f>'Table 10.39'!AE7</f>
        <v>0.13961813842482096</v>
      </c>
      <c r="G88" s="100">
        <f>'Table 10.39'!AE7</f>
        <v>0.13961813842482096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106</v>
      </c>
      <c r="Y88" s="116">
        <v>110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10.39'!AA37</f>
        <v>3,797</v>
      </c>
      <c r="D89" s="99">
        <f>'Table 10.39'!AC37</f>
        <v>5.8544744912182978E-2</v>
      </c>
      <c r="E89" s="100">
        <f>'Table 10.39'!AC37</f>
        <v>5.8544744912182978E-2</v>
      </c>
      <c r="F89" s="99">
        <f>'Table 10.39'!AE37</f>
        <v>0.12005899705014755</v>
      </c>
      <c r="G89" s="100">
        <f>'Table 10.39'!AE37</f>
        <v>0.12005899705014755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191</v>
      </c>
      <c r="Y89" s="116">
        <v>205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10.39'!AA38</f>
        <v>978</v>
      </c>
      <c r="D90" s="99">
        <f>'Table 10.39'!AC38</f>
        <v>9.8876404494381953E-2</v>
      </c>
      <c r="E90" s="100">
        <f>'Table 10.39'!AC38</f>
        <v>9.8876404494381953E-2</v>
      </c>
      <c r="F90" s="99">
        <f>'Table 10.39'!AE38</f>
        <v>0.21641791044776126</v>
      </c>
      <c r="G90" s="100">
        <f>'Table 10.39'!AE38</f>
        <v>0.21641791044776126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732</v>
      </c>
      <c r="Y90" s="116">
        <v>708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10.39'!AA114</f>
        <v>513</v>
      </c>
      <c r="D91" s="99">
        <f>'Table 10.39'!AC114</f>
        <v>7.547169811320753E-2</v>
      </c>
      <c r="E91" s="100">
        <f>'Table 10.39'!AC114</f>
        <v>7.547169811320753E-2</v>
      </c>
      <c r="F91" s="99">
        <f>'Table 10.39'!AE114</f>
        <v>0.22434367541766109</v>
      </c>
      <c r="G91" s="100">
        <f>'Table 10.39'!AE114</f>
        <v>0.22434367541766109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2475</v>
      </c>
      <c r="Y91" s="116">
        <v>2615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10.39'!AA115</f>
        <v>465</v>
      </c>
      <c r="D92" s="99">
        <f>'Table 10.39'!AC115</f>
        <v>0.10714285714285721</v>
      </c>
      <c r="E92" s="100">
        <f>'Table 10.39'!AC115</f>
        <v>0.10714285714285721</v>
      </c>
      <c r="F92" s="99">
        <f>'Table 10.39'!AE115</f>
        <v>0.21409921671018273</v>
      </c>
      <c r="G92" s="100">
        <f>'Table 10.39'!AE115</f>
        <v>0.21409921671018273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10.39'!AA8</f>
        <v>$26,707</v>
      </c>
      <c r="D93" s="99">
        <f>'Table 10.39'!AC8</f>
        <v>-3.0723105170190501E-2</v>
      </c>
      <c r="E93" s="100">
        <f>'Table 10.39'!AC8</f>
        <v>-3.0723105170190501E-2</v>
      </c>
      <c r="F93" s="99">
        <f>'Table 10.39'!AE8</f>
        <v>6.4660155471397252E-2</v>
      </c>
      <c r="G93" s="100">
        <f>'Table 10.39'!AE8</f>
        <v>6.4660155471397252E-2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108</v>
      </c>
      <c r="Y93" s="116">
        <v>118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10.39'!AA9</f>
        <v>$206.7 mil</v>
      </c>
      <c r="D94" s="99">
        <f>'Table 10.39'!AC9</f>
        <v>0.12668968949759729</v>
      </c>
      <c r="E94" s="100">
        <f>'Table 10.39'!AC9</f>
        <v>0.12668968949759729</v>
      </c>
      <c r="F94" s="99">
        <f>'Table 10.39'!AE9</f>
        <v>0.35289499545552205</v>
      </c>
      <c r="G94" s="100">
        <f>'Table 10.39'!AE9</f>
        <v>0.35289499545552205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268</v>
      </c>
      <c r="Y94" s="116">
        <v>296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58</v>
      </c>
      <c r="Y95" s="116">
        <v>67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269</v>
      </c>
      <c r="Y96" s="116">
        <v>280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243</v>
      </c>
      <c r="Y97" s="116">
        <v>279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198</v>
      </c>
      <c r="Y98" s="116">
        <v>220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21</v>
      </c>
      <c r="Y99" s="116">
        <v>20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331</v>
      </c>
      <c r="Y100" s="116">
        <v>360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2003</v>
      </c>
      <c r="Y101" s="116">
        <v>2160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5065</v>
      </c>
      <c r="Y104" s="115">
        <v>5460</v>
      </c>
      <c r="Z104" s="115"/>
      <c r="AA104" s="115" t="str">
        <f>TEXT(Y104,"###,###")</f>
        <v>5,460</v>
      </c>
      <c r="AB104" s="115"/>
      <c r="AC104" s="115">
        <f>Y104/($Y$4)*100</f>
        <v>72.222222222222214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719</v>
      </c>
      <c r="Y105" s="115">
        <v>798</v>
      </c>
      <c r="Z105" s="115"/>
      <c r="AA105" s="115" t="str">
        <f>TEXT(Y105,"###,###")</f>
        <v>798</v>
      </c>
      <c r="AB105" s="115"/>
      <c r="AC105" s="115">
        <f>Y105/($Y$4)*100</f>
        <v>10.555555555555555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5784</v>
      </c>
      <c r="Y106" s="115">
        <v>6258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1276</v>
      </c>
      <c r="Y108" s="115">
        <v>1412</v>
      </c>
      <c r="Z108" s="115"/>
      <c r="AA108" s="115" t="str">
        <f>TEXT(Y108,"###,###")</f>
        <v>1,412</v>
      </c>
      <c r="AB108" s="115"/>
      <c r="AC108" s="115">
        <f>Y108/($Y$4)*100</f>
        <v>18.677248677248677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1611</v>
      </c>
      <c r="Y109" s="115">
        <v>1677</v>
      </c>
      <c r="Z109" s="115"/>
      <c r="AA109" s="115" t="str">
        <f>TEXT(Y109,"###,###")</f>
        <v>1,677</v>
      </c>
      <c r="AB109" s="115"/>
      <c r="AC109" s="115">
        <f t="shared" ref="AC109:AC111" si="3">Y109/($Y$4)*100</f>
        <v>22.18253968253968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1329</v>
      </c>
      <c r="Y110" s="115">
        <v>1531</v>
      </c>
      <c r="Z110" s="115"/>
      <c r="AA110" s="115" t="str">
        <f>TEXT(Y110,"###,###")</f>
        <v>1,531</v>
      </c>
      <c r="AB110" s="115"/>
      <c r="AC110" s="115">
        <f t="shared" si="3"/>
        <v>20.25132275132275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1566</v>
      </c>
      <c r="Y111" s="115">
        <v>1638</v>
      </c>
      <c r="Z111" s="115"/>
      <c r="AA111" s="115" t="str">
        <f>TEXT(Y111,"###,###")</f>
        <v>1,638</v>
      </c>
      <c r="AB111" s="115"/>
      <c r="AC111" s="115">
        <f t="shared" si="3"/>
        <v>21.666666666666668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6998</v>
      </c>
      <c r="Y112" s="115">
        <v>7560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419</v>
      </c>
      <c r="U114" s="115">
        <v>477</v>
      </c>
      <c r="V114" s="115">
        <v>449</v>
      </c>
      <c r="W114" s="115">
        <v>447</v>
      </c>
      <c r="X114" s="115">
        <v>477</v>
      </c>
      <c r="Y114" s="115">
        <v>513</v>
      </c>
      <c r="Z114" s="115"/>
      <c r="AA114" s="115" t="str">
        <f>TEXT(Y114,"###,###")</f>
        <v>513</v>
      </c>
      <c r="AB114" s="115"/>
      <c r="AC114" s="115">
        <f>Y114/X114-1</f>
        <v>7.547169811320753E-2</v>
      </c>
      <c r="AD114" s="115"/>
      <c r="AE114" s="115">
        <f>Y114/T114-1</f>
        <v>0.22434367541766109</v>
      </c>
      <c r="AF114" s="115"/>
    </row>
    <row r="115" spans="19:32" x14ac:dyDescent="0.25">
      <c r="S115" s="115" t="s">
        <v>104</v>
      </c>
      <c r="T115" s="115">
        <v>383</v>
      </c>
      <c r="U115" s="115">
        <v>406</v>
      </c>
      <c r="V115" s="115">
        <v>454</v>
      </c>
      <c r="W115" s="115">
        <v>451</v>
      </c>
      <c r="X115" s="115">
        <v>420</v>
      </c>
      <c r="Y115" s="115">
        <v>465</v>
      </c>
      <c r="Z115" s="115"/>
      <c r="AA115" s="115" t="str">
        <f>TEXT(Y115,"###,###")</f>
        <v>465</v>
      </c>
      <c r="AB115" s="115"/>
      <c r="AC115" s="115">
        <f>Y115/X115-1</f>
        <v>0.10714285714285721</v>
      </c>
      <c r="AD115" s="115"/>
      <c r="AE115" s="115">
        <f>Y115/T115-1</f>
        <v>0.21409921671018273</v>
      </c>
      <c r="AF115" s="115"/>
    </row>
    <row r="116" spans="19:32" x14ac:dyDescent="0.25">
      <c r="S116" s="115" t="s">
        <v>56</v>
      </c>
      <c r="T116" s="115">
        <v>802</v>
      </c>
      <c r="U116" s="115">
        <v>883</v>
      </c>
      <c r="V116" s="115">
        <v>903</v>
      </c>
      <c r="W116" s="115">
        <v>898</v>
      </c>
      <c r="X116" s="115">
        <v>897</v>
      </c>
      <c r="Y116" s="115">
        <v>978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38.950000000000003</v>
      </c>
      <c r="V118" s="115">
        <v>42.82</v>
      </c>
      <c r="W118" s="115">
        <v>42.41</v>
      </c>
      <c r="X118" s="115">
        <v>42.48</v>
      </c>
      <c r="Y118" s="115">
        <v>41.84</v>
      </c>
      <c r="Z118" s="115"/>
      <c r="AA118" s="115" t="str">
        <f>TEXT(Y118,"##.0")</f>
        <v>41.8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3347</v>
      </c>
      <c r="V120" s="115">
        <v>3383</v>
      </c>
      <c r="W120" s="115">
        <v>3429</v>
      </c>
      <c r="X120" s="115">
        <v>3366</v>
      </c>
      <c r="Y120" s="115">
        <v>3569</v>
      </c>
      <c r="Z120" s="115"/>
      <c r="AA120" s="115" t="str">
        <f>TEXT(Y120,"###,###")</f>
        <v>3,569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593</v>
      </c>
      <c r="V121" s="115">
        <v>568</v>
      </c>
      <c r="W121" s="115">
        <v>636</v>
      </c>
      <c r="X121" s="115">
        <v>612</v>
      </c>
      <c r="Y121" s="115">
        <v>652</v>
      </c>
      <c r="Z121" s="115"/>
      <c r="AA121" s="115" t="str">
        <f t="shared" ref="AA121:AA128" si="4">TEXT(Y121,"###,###")</f>
        <v>652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454</v>
      </c>
      <c r="V122" s="115">
        <v>483</v>
      </c>
      <c r="W122" s="115">
        <v>487</v>
      </c>
      <c r="X122" s="115">
        <v>504</v>
      </c>
      <c r="Y122" s="115">
        <v>554</v>
      </c>
      <c r="Z122" s="115"/>
      <c r="AA122" s="115" t="str">
        <f t="shared" si="4"/>
        <v>554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3801</v>
      </c>
      <c r="V124" s="115">
        <v>3866</v>
      </c>
      <c r="W124" s="115">
        <v>3916</v>
      </c>
      <c r="X124" s="115">
        <v>3870</v>
      </c>
      <c r="Y124" s="115">
        <v>4123</v>
      </c>
      <c r="Z124" s="115"/>
      <c r="AA124" s="115" t="str">
        <f t="shared" si="4"/>
        <v>4,123</v>
      </c>
      <c r="AB124" s="115"/>
      <c r="AC124" s="115">
        <f>Y124/$Y$7*100</f>
        <v>86.345549738219901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1047</v>
      </c>
      <c r="V125" s="115">
        <v>1051</v>
      </c>
      <c r="W125" s="115">
        <v>1123</v>
      </c>
      <c r="X125" s="115">
        <v>1116</v>
      </c>
      <c r="Y125" s="115">
        <v>1206</v>
      </c>
      <c r="Z125" s="115"/>
      <c r="AA125" s="115" t="str">
        <f t="shared" si="4"/>
        <v>1,206</v>
      </c>
      <c r="AB125" s="115"/>
      <c r="AC125" s="115">
        <f>Y125/$Y$7*100</f>
        <v>25.2565445026178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2492</v>
      </c>
      <c r="V127" s="115">
        <v>2441</v>
      </c>
      <c r="W127" s="115">
        <v>2510</v>
      </c>
      <c r="X127" s="115">
        <v>2473</v>
      </c>
      <c r="Y127" s="115">
        <v>2615</v>
      </c>
      <c r="Z127" s="115"/>
      <c r="AA127" s="115" t="str">
        <f t="shared" si="4"/>
        <v>2,615</v>
      </c>
      <c r="AB127" s="115"/>
      <c r="AC127" s="115">
        <f>Y127/$Y$7*100</f>
        <v>54.764397905759168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1901</v>
      </c>
      <c r="V128" s="115">
        <v>1991</v>
      </c>
      <c r="W128" s="115">
        <v>2045</v>
      </c>
      <c r="X128" s="115">
        <v>2001</v>
      </c>
      <c r="Y128" s="115">
        <v>2160</v>
      </c>
      <c r="Z128" s="115"/>
      <c r="AA128" s="115" t="str">
        <f t="shared" si="4"/>
        <v>2,160</v>
      </c>
      <c r="AB128" s="115"/>
      <c r="AC128" s="115">
        <f>Y128/$Y$7*100</f>
        <v>45.235602094240839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CF02D15B-CF19-4950-A7F9-1CEC42CC91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8A0FFF97-DF88-40B5-8332-4AD180434F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E47B6CA2-6BAD-47F2-91F1-5614490E84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C65D057E-82C3-4A97-93AB-60D77605076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Northern Areas</v>
      </c>
      <c r="T1" s="115"/>
      <c r="U1" s="115"/>
      <c r="V1" s="115"/>
      <c r="W1" s="115"/>
      <c r="X1" s="115"/>
      <c r="Y1" s="115" t="str">
        <f>Y3</f>
        <v>10.40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151</v>
      </c>
      <c r="V3" s="115"/>
      <c r="W3" s="115"/>
      <c r="X3" s="115"/>
      <c r="Y3" s="115" t="s">
        <v>202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10.40'!$Y$3&amp;" "&amp;'Table 10.40'!$U$3&amp;", "&amp;'State data for spotlight'!$C$3&amp;", "&amp;'Table 10.40'!$Y$2</f>
        <v>Table 10.40 Northern Areas,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2766</v>
      </c>
      <c r="U4" s="116">
        <v>2750</v>
      </c>
      <c r="V4" s="116">
        <v>2920</v>
      </c>
      <c r="W4" s="116">
        <v>2878</v>
      </c>
      <c r="X4" s="116">
        <v>2839</v>
      </c>
      <c r="Y4" s="116">
        <v>3203</v>
      </c>
      <c r="Z4" s="115"/>
      <c r="AA4" s="115" t="str">
        <f>TEXT(Y4,"###,###")</f>
        <v>3,203</v>
      </c>
      <c r="AB4" s="115"/>
      <c r="AC4" s="115">
        <f t="shared" ref="AC4:AC9" si="0">Y4/X4-1</f>
        <v>0.12821415991546314</v>
      </c>
      <c r="AD4" s="115"/>
      <c r="AE4" s="115">
        <f>Y4/T4-1</f>
        <v>0.15798987707881418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1543</v>
      </c>
      <c r="U5" s="116">
        <v>1521</v>
      </c>
      <c r="V5" s="116">
        <v>1604</v>
      </c>
      <c r="W5" s="116">
        <v>1573</v>
      </c>
      <c r="X5" s="116">
        <v>1538</v>
      </c>
      <c r="Y5" s="116">
        <v>1728</v>
      </c>
      <c r="Z5" s="115"/>
      <c r="AA5" s="115" t="str">
        <f>TEXT(Y5,"###,###")</f>
        <v>1,728</v>
      </c>
      <c r="AB5" s="115"/>
      <c r="AC5" s="115">
        <f t="shared" si="0"/>
        <v>0.12353706111833551</v>
      </c>
      <c r="AD5" s="115"/>
      <c r="AE5" s="115">
        <f t="shared" ref="AE5:AE9" si="1">Y5/T5-1</f>
        <v>0.11989630589760214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1221</v>
      </c>
      <c r="U6" s="116">
        <v>1235</v>
      </c>
      <c r="V6" s="116">
        <v>1316</v>
      </c>
      <c r="W6" s="116">
        <v>1306</v>
      </c>
      <c r="X6" s="116">
        <v>1306</v>
      </c>
      <c r="Y6" s="116">
        <v>1475</v>
      </c>
      <c r="Z6" s="115"/>
      <c r="AA6" s="115" t="str">
        <f>TEXT(Y6,"###,###")</f>
        <v>1,475</v>
      </c>
      <c r="AB6" s="115"/>
      <c r="AC6" s="115">
        <f t="shared" si="0"/>
        <v>0.12940275650842259</v>
      </c>
      <c r="AD6" s="115"/>
      <c r="AE6" s="115">
        <f t="shared" si="1"/>
        <v>0.20802620802620808</v>
      </c>
      <c r="AF6" s="115"/>
    </row>
    <row r="7" spans="1:32" ht="16.5" customHeight="1" thickBot="1" x14ac:dyDescent="0.3">
      <c r="A7" s="46" t="str">
        <f>"QUICK STATS for "&amp;'Table 10.40'!Y2&amp;"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1846</v>
      </c>
      <c r="U7" s="116">
        <v>1911</v>
      </c>
      <c r="V7" s="116">
        <v>1975</v>
      </c>
      <c r="W7" s="116">
        <v>1955</v>
      </c>
      <c r="X7" s="116">
        <v>1955</v>
      </c>
      <c r="Y7" s="116">
        <v>2157</v>
      </c>
      <c r="Z7" s="115"/>
      <c r="AA7" s="115" t="str">
        <f>TEXT(Y7,"###,###")</f>
        <v>2,157</v>
      </c>
      <c r="AB7" s="115"/>
      <c r="AC7" s="115">
        <f t="shared" si="0"/>
        <v>0.10332480818414314</v>
      </c>
      <c r="AD7" s="115"/>
      <c r="AE7" s="115">
        <f t="shared" si="1"/>
        <v>0.16847237269772486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3,203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10.40'!AA7</f>
        <v>2,157</v>
      </c>
      <c r="P8" s="51"/>
      <c r="S8" s="115" t="s">
        <v>96</v>
      </c>
      <c r="T8" s="115">
        <v>28859.5</v>
      </c>
      <c r="U8" s="115">
        <v>29661.63</v>
      </c>
      <c r="V8" s="115">
        <v>29949</v>
      </c>
      <c r="W8" s="115">
        <v>30717</v>
      </c>
      <c r="X8" s="115">
        <v>30025</v>
      </c>
      <c r="Y8" s="115">
        <v>32829</v>
      </c>
      <c r="Z8" s="115"/>
      <c r="AA8" s="115" t="str">
        <f>TEXT(Y8,"$###,###")</f>
        <v>$32,829</v>
      </c>
      <c r="AB8" s="115"/>
      <c r="AC8" s="115">
        <f t="shared" si="0"/>
        <v>9.3388842631140667E-2</v>
      </c>
      <c r="AD8" s="115"/>
      <c r="AE8" s="115">
        <f t="shared" si="1"/>
        <v>0.13754569552487039</v>
      </c>
      <c r="AF8" s="115"/>
    </row>
    <row r="9" spans="1:32" x14ac:dyDescent="0.25">
      <c r="A9" s="55" t="s">
        <v>17</v>
      </c>
      <c r="B9" s="56"/>
      <c r="C9" s="57"/>
      <c r="D9" s="58">
        <f>'Table 10.40'!AC104</f>
        <v>64.439587886356549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53.592953175707002</v>
      </c>
      <c r="P9" s="59" t="s">
        <v>97</v>
      </c>
      <c r="S9" s="115" t="s">
        <v>9</v>
      </c>
      <c r="T9" s="115">
        <v>77349094</v>
      </c>
      <c r="U9" s="115">
        <v>79738169</v>
      </c>
      <c r="V9" s="115">
        <v>90031069</v>
      </c>
      <c r="W9" s="115">
        <v>93800703</v>
      </c>
      <c r="X9" s="115">
        <v>88557329</v>
      </c>
      <c r="Y9" s="115">
        <v>108959982</v>
      </c>
      <c r="Z9" s="115"/>
      <c r="AA9" s="115" t="str">
        <f>TEXT(Y9/1000000,"$#,###.0")&amp;" mil"</f>
        <v>$109.0 mil</v>
      </c>
      <c r="AB9" s="115"/>
      <c r="AC9" s="115">
        <f t="shared" si="0"/>
        <v>0.23038920923190886</v>
      </c>
      <c r="AD9" s="115"/>
      <c r="AE9" s="115">
        <f t="shared" si="1"/>
        <v>0.40867819343818046</v>
      </c>
      <c r="AF9" s="115"/>
    </row>
    <row r="10" spans="1:32" x14ac:dyDescent="0.25">
      <c r="A10" s="55" t="s">
        <v>20</v>
      </c>
      <c r="B10" s="56"/>
      <c r="C10" s="57"/>
      <c r="D10" s="58">
        <f>'Table 10.40'!AC105</f>
        <v>16.515766468935372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46.407046824292998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82.846546128882707</v>
      </c>
      <c r="P11" s="59" t="s">
        <v>97</v>
      </c>
      <c r="S11" s="115" t="s">
        <v>32</v>
      </c>
      <c r="T11" s="116">
        <v>2235</v>
      </c>
      <c r="U11" s="116">
        <v>2220</v>
      </c>
      <c r="V11" s="116">
        <v>2353</v>
      </c>
      <c r="W11" s="116">
        <v>2309</v>
      </c>
      <c r="X11" s="116">
        <v>2284</v>
      </c>
      <c r="Y11" s="116">
        <v>2550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10.40'!AC108</f>
        <v>17.015298157976897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30.273528048215116</v>
      </c>
      <c r="P12" s="59" t="s">
        <v>97</v>
      </c>
      <c r="S12" s="115" t="s">
        <v>33</v>
      </c>
      <c r="T12" s="116">
        <v>524</v>
      </c>
      <c r="U12" s="116">
        <v>532</v>
      </c>
      <c r="V12" s="116">
        <v>568</v>
      </c>
      <c r="W12" s="116">
        <v>572</v>
      </c>
      <c r="X12" s="116">
        <v>557</v>
      </c>
      <c r="Y12" s="116">
        <v>653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10.40'!AC109</f>
        <v>19.29441148922885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10.40'!AA118</f>
        <v>44.7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10.40'!AC110</f>
        <v>18.420231033406182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16.133518776077885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10.40'!AC111</f>
        <v>26.225413674679988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83.866481223922122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437</v>
      </c>
      <c r="Z15" s="115"/>
      <c r="AA15" s="117">
        <f t="shared" ref="AA15:AA34" si="2">IF(Y15="np",0,Y15/$Y$34)</f>
        <v>0.13643459256946613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36</v>
      </c>
      <c r="Z16" s="115"/>
      <c r="AA16" s="117">
        <f t="shared" si="2"/>
        <v>1.1239463003434281E-2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171</v>
      </c>
      <c r="Z17" s="115"/>
      <c r="AA17" s="117">
        <f t="shared" si="2"/>
        <v>5.3387449266312829E-2</v>
      </c>
      <c r="AB17" s="115"/>
      <c r="AC17" s="115"/>
      <c r="AD17" s="115"/>
      <c r="AE17" s="115"/>
      <c r="AF17" s="115"/>
    </row>
    <row r="18" spans="1:32" x14ac:dyDescent="0.25">
      <c r="A18" s="85" t="str">
        <f>'Table 10.40'!$S$1&amp;" ("&amp;'Table 10.40'!$T$2&amp;" to "&amp;'Table 10.40'!$Y$2&amp;")"</f>
        <v>Northern Areas (2011-12 to 2016-17)</v>
      </c>
      <c r="B18" s="85"/>
      <c r="C18" s="85"/>
      <c r="D18" s="85"/>
      <c r="E18" s="85"/>
      <c r="F18" s="85"/>
      <c r="G18" s="85" t="str">
        <f>'Table 10.40'!$S$1&amp;" ("&amp;'Table 10.40'!$T$2&amp;" to "&amp;'Table 10.40'!$Y$2&amp;")"</f>
        <v>Northern Areas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40</v>
      </c>
      <c r="Z18" s="115"/>
      <c r="AA18" s="117">
        <f t="shared" si="2"/>
        <v>1.2488292226038089E-2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181</v>
      </c>
      <c r="Z19" s="115"/>
      <c r="AA19" s="117">
        <f t="shared" si="2"/>
        <v>5.6509522322822352E-2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89</v>
      </c>
      <c r="Z20" s="115"/>
      <c r="AA20" s="117">
        <f t="shared" si="2"/>
        <v>2.778645020293475E-2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245</v>
      </c>
      <c r="Z21" s="115"/>
      <c r="AA21" s="117">
        <f t="shared" si="2"/>
        <v>7.6490789884483296E-2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98</v>
      </c>
      <c r="Z22" s="115"/>
      <c r="AA22" s="117">
        <f t="shared" si="2"/>
        <v>3.0596315953793318E-2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164</v>
      </c>
      <c r="Z23" s="115"/>
      <c r="AA23" s="117">
        <f t="shared" si="2"/>
        <v>5.1201998126756167E-2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10</v>
      </c>
      <c r="Z24" s="115"/>
      <c r="AA24" s="117">
        <f t="shared" si="2"/>
        <v>3.1220730565095223E-3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48</v>
      </c>
      <c r="Z25" s="115"/>
      <c r="AA25" s="117">
        <f t="shared" si="2"/>
        <v>1.4985950671245708E-2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27</v>
      </c>
      <c r="Z26" s="115"/>
      <c r="AA26" s="117">
        <f t="shared" si="2"/>
        <v>8.4295972525757108E-3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98</v>
      </c>
      <c r="Z27" s="115"/>
      <c r="AA27" s="117">
        <f t="shared" si="2"/>
        <v>3.0596315953793318E-2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152</v>
      </c>
      <c r="Z28" s="115"/>
      <c r="AA28" s="117">
        <f t="shared" si="2"/>
        <v>4.7455510458944743E-2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153</v>
      </c>
      <c r="Z29" s="115"/>
      <c r="AA29" s="117">
        <f t="shared" si="2"/>
        <v>4.7767717764595694E-2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209</v>
      </c>
      <c r="Z30" s="115"/>
      <c r="AA30" s="117">
        <f t="shared" si="2"/>
        <v>6.525132688104901E-2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10.40'!Y2&amp;")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324</v>
      </c>
      <c r="Z31" s="115"/>
      <c r="AA31" s="117">
        <f t="shared" si="2"/>
        <v>0.10115516703090853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9</v>
      </c>
      <c r="Z32" s="115"/>
      <c r="AA32" s="117">
        <f t="shared" si="2"/>
        <v>2.8098657508585701E-3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114</v>
      </c>
      <c r="Z33" s="115"/>
      <c r="AA33" s="117">
        <f t="shared" si="2"/>
        <v>3.5591632844208555E-2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3203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1551</v>
      </c>
      <c r="U37" s="115">
        <v>1639</v>
      </c>
      <c r="V37" s="115">
        <v>1658</v>
      </c>
      <c r="W37" s="115">
        <v>1641</v>
      </c>
      <c r="X37" s="115">
        <v>1659</v>
      </c>
      <c r="Y37" s="115">
        <v>1809</v>
      </c>
      <c r="Z37" s="115"/>
      <c r="AA37" s="115" t="str">
        <f>TEXT(Y37,"###,###")</f>
        <v>1,809</v>
      </c>
      <c r="AB37" s="115"/>
      <c r="AC37" s="115">
        <f>Y37/X37-1</f>
        <v>9.0415913200723397E-2</v>
      </c>
      <c r="AD37" s="115"/>
      <c r="AE37" s="115">
        <f>Y37/T37-1</f>
        <v>0.16634429400386841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299</v>
      </c>
      <c r="U38" s="115">
        <v>278</v>
      </c>
      <c r="V38" s="115">
        <v>323</v>
      </c>
      <c r="W38" s="115">
        <v>318</v>
      </c>
      <c r="X38" s="115">
        <v>302</v>
      </c>
      <c r="Y38" s="115">
        <v>348</v>
      </c>
      <c r="Z38" s="115"/>
      <c r="AA38" s="115" t="str">
        <f>TEXT(Y38,"###,###")</f>
        <v>348</v>
      </c>
      <c r="AB38" s="115"/>
      <c r="AC38" s="115">
        <f>Y38/X38-1</f>
        <v>0.15231788079470188</v>
      </c>
      <c r="AD38" s="115"/>
      <c r="AE38" s="115">
        <f>Y38/T38-1</f>
        <v>0.16387959866220725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1850</v>
      </c>
      <c r="U40" s="115">
        <v>1917</v>
      </c>
      <c r="V40" s="115">
        <v>1981</v>
      </c>
      <c r="W40" s="115">
        <v>1959</v>
      </c>
      <c r="X40" s="115">
        <v>1961</v>
      </c>
      <c r="Y40" s="115">
        <v>2157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83.866481223922122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16.133518776077885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2</v>
      </c>
      <c r="Y44" s="116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36</v>
      </c>
      <c r="Y45" s="116">
        <v>30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106</v>
      </c>
      <c r="Y46" s="116">
        <v>115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163</v>
      </c>
      <c r="Y47" s="116">
        <v>157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157</v>
      </c>
      <c r="Y48" s="116">
        <v>186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10.40'!S1&amp;" ("&amp;'Table 10.40'!Y2&amp;") *"</f>
        <v>Number of jobs by age and sex of job holders in Northern Areas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136</v>
      </c>
      <c r="Y49" s="116">
        <v>176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102</v>
      </c>
      <c r="Y50" s="116">
        <v>136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96</v>
      </c>
      <c r="Y51" s="116">
        <v>120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162</v>
      </c>
      <c r="Y52" s="116">
        <v>141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147</v>
      </c>
      <c r="Y53" s="116">
        <v>155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150</v>
      </c>
      <c r="Y54" s="116">
        <v>193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129</v>
      </c>
      <c r="Y55" s="116">
        <v>136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83</v>
      </c>
      <c r="Y56" s="116">
        <v>104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40</v>
      </c>
      <c r="Y57" s="116">
        <v>52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13</v>
      </c>
      <c r="Y58" s="116">
        <v>14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6</v>
      </c>
      <c r="Y59" s="116">
        <v>5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7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1541</v>
      </c>
      <c r="Y61" s="116">
        <v>1728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0</v>
      </c>
      <c r="Y63" s="116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10.40'!S1&amp;" ("&amp;'Table 10.40'!Y2&amp;") *"</f>
        <v>Number of employed persons per occupation of main job by sex in Northern Areas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22</v>
      </c>
      <c r="Y64" s="116">
        <v>35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103</v>
      </c>
      <c r="Y65" s="116">
        <v>75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110</v>
      </c>
      <c r="Y66" s="116">
        <v>117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99</v>
      </c>
      <c r="Y67" s="116">
        <v>132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113</v>
      </c>
      <c r="Y68" s="116">
        <v>120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108</v>
      </c>
      <c r="Y69" s="116">
        <v>107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134</v>
      </c>
      <c r="Y70" s="116">
        <v>124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114</v>
      </c>
      <c r="Y71" s="116">
        <v>168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162</v>
      </c>
      <c r="Y72" s="116">
        <v>170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141</v>
      </c>
      <c r="Y73" s="116">
        <v>187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93</v>
      </c>
      <c r="Y74" s="116">
        <v>128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65</v>
      </c>
      <c r="Y75" s="116">
        <v>69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14</v>
      </c>
      <c r="Y76" s="116">
        <v>21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4</v>
      </c>
      <c r="Y77" s="116">
        <v>10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9</v>
      </c>
      <c r="Y78" s="116">
        <v>5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5</v>
      </c>
      <c r="Y79" s="116">
        <v>4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1301</v>
      </c>
      <c r="Y80" s="116">
        <v>1475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10.40'!S1</f>
        <v>Northern Areas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75</v>
      </c>
      <c r="Y83" s="116">
        <v>84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50</v>
      </c>
      <c r="Y84" s="116">
        <v>56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10.40'!AA4</f>
        <v>3,203</v>
      </c>
      <c r="D85" s="99">
        <f>'Table 10.40'!AC4</f>
        <v>0.12821415991546314</v>
      </c>
      <c r="E85" s="100">
        <f>'Table 10.40'!AC4</f>
        <v>0.12821415991546314</v>
      </c>
      <c r="F85" s="99">
        <f>'Table 10.40'!AE4</f>
        <v>0.15798987707881418</v>
      </c>
      <c r="G85" s="100">
        <f>'Table 10.40'!AE4</f>
        <v>0.15798987707881418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220</v>
      </c>
      <c r="Y85" s="116">
        <v>215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10.40'!AA5</f>
        <v>1,728</v>
      </c>
      <c r="D86" s="99">
        <f>'Table 10.40'!AC5</f>
        <v>0.12353706111833551</v>
      </c>
      <c r="E86" s="100">
        <f>'Table 10.40'!AC5</f>
        <v>0.12353706111833551</v>
      </c>
      <c r="F86" s="99">
        <f>'Table 10.40'!AE5</f>
        <v>0.11989630589760214</v>
      </c>
      <c r="G86" s="100">
        <f>'Table 10.40'!AE5</f>
        <v>0.11989630589760214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16</v>
      </c>
      <c r="Y86" s="116">
        <v>19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10.40'!AA6</f>
        <v>1,475</v>
      </c>
      <c r="D87" s="99">
        <f>'Table 10.40'!AC6</f>
        <v>0.12940275650842259</v>
      </c>
      <c r="E87" s="100">
        <f>'Table 10.40'!AC6</f>
        <v>0.12940275650842259</v>
      </c>
      <c r="F87" s="99">
        <f>'Table 10.40'!AE6</f>
        <v>0.20802620802620808</v>
      </c>
      <c r="G87" s="100">
        <f>'Table 10.40'!AE6</f>
        <v>0.20802620802620808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37</v>
      </c>
      <c r="Y87" s="116">
        <v>30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10.40'!AA7</f>
        <v>2,157</v>
      </c>
      <c r="D88" s="99">
        <f>'Table 10.40'!AC7</f>
        <v>0.10332480818414314</v>
      </c>
      <c r="E88" s="100">
        <f>'Table 10.40'!AC7</f>
        <v>0.10332480818414314</v>
      </c>
      <c r="F88" s="99">
        <f>'Table 10.40'!AE7</f>
        <v>0.16847237269772486</v>
      </c>
      <c r="G88" s="100">
        <f>'Table 10.40'!AE7</f>
        <v>0.16847237269772486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37</v>
      </c>
      <c r="Y88" s="116">
        <v>47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10.40'!AA37</f>
        <v>1,809</v>
      </c>
      <c r="D89" s="99">
        <f>'Table 10.40'!AC37</f>
        <v>9.0415913200723397E-2</v>
      </c>
      <c r="E89" s="100">
        <f>'Table 10.40'!AC37</f>
        <v>9.0415913200723397E-2</v>
      </c>
      <c r="F89" s="99">
        <f>'Table 10.40'!AE37</f>
        <v>0.16634429400386841</v>
      </c>
      <c r="G89" s="100">
        <f>'Table 10.40'!AE37</f>
        <v>0.16634429400386841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141</v>
      </c>
      <c r="Y89" s="116">
        <v>157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10.40'!AA38</f>
        <v>348</v>
      </c>
      <c r="D90" s="99">
        <f>'Table 10.40'!AC38</f>
        <v>0.15231788079470188</v>
      </c>
      <c r="E90" s="100">
        <f>'Table 10.40'!AC38</f>
        <v>0.15231788079470188</v>
      </c>
      <c r="F90" s="99">
        <f>'Table 10.40'!AE38</f>
        <v>0.16387959866220725</v>
      </c>
      <c r="G90" s="100">
        <f>'Table 10.40'!AE38</f>
        <v>0.16387959866220725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190</v>
      </c>
      <c r="Y90" s="116">
        <v>214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10.40'!AA114</f>
        <v>154</v>
      </c>
      <c r="D91" s="99">
        <f>'Table 10.40'!AC114</f>
        <v>9.219858156028371E-2</v>
      </c>
      <c r="E91" s="100">
        <f>'Table 10.40'!AC114</f>
        <v>9.219858156028371E-2</v>
      </c>
      <c r="F91" s="99">
        <f>'Table 10.40'!AE114</f>
        <v>8.4507042253521236E-2</v>
      </c>
      <c r="G91" s="100">
        <f>'Table 10.40'!AE114</f>
        <v>8.4507042253521236E-2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1048</v>
      </c>
      <c r="Y91" s="116">
        <v>1156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10.40'!AA115</f>
        <v>194</v>
      </c>
      <c r="D92" s="99">
        <f>'Table 10.40'!AC115</f>
        <v>0.21249999999999991</v>
      </c>
      <c r="E92" s="100">
        <f>'Table 10.40'!AC115</f>
        <v>0.21249999999999991</v>
      </c>
      <c r="F92" s="99">
        <f>'Table 10.40'!AE115</f>
        <v>0.25974025974025983</v>
      </c>
      <c r="G92" s="100">
        <f>'Table 10.40'!AE115</f>
        <v>0.25974025974025983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10.40'!AA8</f>
        <v>$32,829</v>
      </c>
      <c r="D93" s="99">
        <f>'Table 10.40'!AC8</f>
        <v>9.3388842631140667E-2</v>
      </c>
      <c r="E93" s="100">
        <f>'Table 10.40'!AC8</f>
        <v>9.3388842631140667E-2</v>
      </c>
      <c r="F93" s="99">
        <f>'Table 10.40'!AE8</f>
        <v>0.13754569552487039</v>
      </c>
      <c r="G93" s="100">
        <f>'Table 10.40'!AE8</f>
        <v>0.13754569552487039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48</v>
      </c>
      <c r="Y93" s="116">
        <v>54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10.40'!AA9</f>
        <v>$109.0 mil</v>
      </c>
      <c r="D94" s="99">
        <f>'Table 10.40'!AC9</f>
        <v>0.23038920923190886</v>
      </c>
      <c r="E94" s="100">
        <f>'Table 10.40'!AC9</f>
        <v>0.23038920923190886</v>
      </c>
      <c r="F94" s="99">
        <f>'Table 10.40'!AE9</f>
        <v>0.40867819343818046</v>
      </c>
      <c r="G94" s="100">
        <f>'Table 10.40'!AE9</f>
        <v>0.40867819343818046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177</v>
      </c>
      <c r="Y94" s="116">
        <v>209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27</v>
      </c>
      <c r="Y95" s="116">
        <v>29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132</v>
      </c>
      <c r="Y96" s="116">
        <v>155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119</v>
      </c>
      <c r="Y97" s="116">
        <v>131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108</v>
      </c>
      <c r="Y98" s="116">
        <v>110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9</v>
      </c>
      <c r="Y99" s="116">
        <v>7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83</v>
      </c>
      <c r="Y100" s="116">
        <v>86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909</v>
      </c>
      <c r="Y101" s="116">
        <v>1001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1746</v>
      </c>
      <c r="Y104" s="115">
        <v>2064</v>
      </c>
      <c r="Z104" s="115"/>
      <c r="AA104" s="115" t="str">
        <f>TEXT(Y104,"###,###")</f>
        <v>2,064</v>
      </c>
      <c r="AB104" s="115"/>
      <c r="AC104" s="115">
        <f>Y104/($Y$4)*100</f>
        <v>64.439587886356549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464</v>
      </c>
      <c r="Y105" s="115">
        <v>529</v>
      </c>
      <c r="Z105" s="115"/>
      <c r="AA105" s="115" t="str">
        <f>TEXT(Y105,"###,###")</f>
        <v>529</v>
      </c>
      <c r="AB105" s="115"/>
      <c r="AC105" s="115">
        <f>Y105/($Y$4)*100</f>
        <v>16.515766468935372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2210</v>
      </c>
      <c r="Y106" s="115">
        <v>2593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447</v>
      </c>
      <c r="Y108" s="115">
        <v>545</v>
      </c>
      <c r="Z108" s="115"/>
      <c r="AA108" s="115" t="str">
        <f>TEXT(Y108,"###,###")</f>
        <v>545</v>
      </c>
      <c r="AB108" s="115"/>
      <c r="AC108" s="115">
        <f>Y108/($Y$4)*100</f>
        <v>17.015298157976897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498</v>
      </c>
      <c r="Y109" s="115">
        <v>618</v>
      </c>
      <c r="Z109" s="115"/>
      <c r="AA109" s="115" t="str">
        <f>TEXT(Y109,"###,###")</f>
        <v>618</v>
      </c>
      <c r="AB109" s="115"/>
      <c r="AC109" s="115">
        <f t="shared" ref="AC109:AC111" si="3">Y109/($Y$4)*100</f>
        <v>19.29441148922885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513</v>
      </c>
      <c r="Y110" s="115">
        <v>590</v>
      </c>
      <c r="Z110" s="115"/>
      <c r="AA110" s="115" t="str">
        <f>TEXT(Y110,"###,###")</f>
        <v>590</v>
      </c>
      <c r="AB110" s="115"/>
      <c r="AC110" s="115">
        <f t="shared" si="3"/>
        <v>18.420231033406182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749</v>
      </c>
      <c r="Y111" s="115">
        <v>840</v>
      </c>
      <c r="Z111" s="115"/>
      <c r="AA111" s="115" t="str">
        <f>TEXT(Y111,"###,###")</f>
        <v>840</v>
      </c>
      <c r="AB111" s="115"/>
      <c r="AC111" s="115">
        <f t="shared" si="3"/>
        <v>26.225413674679988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2839</v>
      </c>
      <c r="Y112" s="115">
        <v>3203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142</v>
      </c>
      <c r="U114" s="115">
        <v>133</v>
      </c>
      <c r="V114" s="115">
        <v>155</v>
      </c>
      <c r="W114" s="115">
        <v>156</v>
      </c>
      <c r="X114" s="115">
        <v>141</v>
      </c>
      <c r="Y114" s="115">
        <v>154</v>
      </c>
      <c r="Z114" s="115"/>
      <c r="AA114" s="115" t="str">
        <f>TEXT(Y114,"###,###")</f>
        <v>154</v>
      </c>
      <c r="AB114" s="115"/>
      <c r="AC114" s="115">
        <f>Y114/X114-1</f>
        <v>9.219858156028371E-2</v>
      </c>
      <c r="AD114" s="115"/>
      <c r="AE114" s="115">
        <f>Y114/T114-1</f>
        <v>8.4507042253521236E-2</v>
      </c>
      <c r="AF114" s="115"/>
    </row>
    <row r="115" spans="19:32" x14ac:dyDescent="0.25">
      <c r="S115" s="115" t="s">
        <v>104</v>
      </c>
      <c r="T115" s="115">
        <v>154</v>
      </c>
      <c r="U115" s="115">
        <v>144</v>
      </c>
      <c r="V115" s="115">
        <v>167</v>
      </c>
      <c r="W115" s="115">
        <v>160</v>
      </c>
      <c r="X115" s="115">
        <v>160</v>
      </c>
      <c r="Y115" s="115">
        <v>194</v>
      </c>
      <c r="Z115" s="115"/>
      <c r="AA115" s="115" t="str">
        <f>TEXT(Y115,"###,###")</f>
        <v>194</v>
      </c>
      <c r="AB115" s="115"/>
      <c r="AC115" s="115">
        <f>Y115/X115-1</f>
        <v>0.21249999999999991</v>
      </c>
      <c r="AD115" s="115"/>
      <c r="AE115" s="115">
        <f>Y115/T115-1</f>
        <v>0.25974025974025983</v>
      </c>
      <c r="AF115" s="115"/>
    </row>
    <row r="116" spans="19:32" x14ac:dyDescent="0.25">
      <c r="S116" s="115" t="s">
        <v>56</v>
      </c>
      <c r="T116" s="115">
        <v>296</v>
      </c>
      <c r="U116" s="115">
        <v>277</v>
      </c>
      <c r="V116" s="115">
        <v>322</v>
      </c>
      <c r="W116" s="115">
        <v>316</v>
      </c>
      <c r="X116" s="115">
        <v>301</v>
      </c>
      <c r="Y116" s="115">
        <v>348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42.08</v>
      </c>
      <c r="V118" s="115">
        <v>43.14</v>
      </c>
      <c r="W118" s="115">
        <v>44.59</v>
      </c>
      <c r="X118" s="115">
        <v>46.99</v>
      </c>
      <c r="Y118" s="115">
        <v>44.74</v>
      </c>
      <c r="Z118" s="115"/>
      <c r="AA118" s="115" t="str">
        <f>TEXT(Y118,"##.0")</f>
        <v>44.7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1381</v>
      </c>
      <c r="V120" s="115">
        <v>1413</v>
      </c>
      <c r="W120" s="115">
        <v>1390</v>
      </c>
      <c r="X120" s="115">
        <v>1402</v>
      </c>
      <c r="Y120" s="115">
        <v>1504</v>
      </c>
      <c r="Z120" s="115"/>
      <c r="AA120" s="115" t="str">
        <f>TEXT(Y120,"###,###")</f>
        <v>1,504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311</v>
      </c>
      <c r="V121" s="115">
        <v>325</v>
      </c>
      <c r="W121" s="115">
        <v>335</v>
      </c>
      <c r="X121" s="115">
        <v>315</v>
      </c>
      <c r="Y121" s="115">
        <v>370</v>
      </c>
      <c r="Z121" s="115"/>
      <c r="AA121" s="115" t="str">
        <f t="shared" ref="AA121:AA128" si="4">TEXT(Y121,"###,###")</f>
        <v>370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226</v>
      </c>
      <c r="V122" s="115">
        <v>242</v>
      </c>
      <c r="W122" s="115">
        <v>236</v>
      </c>
      <c r="X122" s="115">
        <v>238</v>
      </c>
      <c r="Y122" s="115">
        <v>283</v>
      </c>
      <c r="Z122" s="115"/>
      <c r="AA122" s="115" t="str">
        <f t="shared" si="4"/>
        <v>283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1607</v>
      </c>
      <c r="V124" s="115">
        <v>1655</v>
      </c>
      <c r="W124" s="115">
        <v>1626</v>
      </c>
      <c r="X124" s="115">
        <v>1640</v>
      </c>
      <c r="Y124" s="115">
        <v>1787</v>
      </c>
      <c r="Z124" s="115"/>
      <c r="AA124" s="115" t="str">
        <f t="shared" si="4"/>
        <v>1,787</v>
      </c>
      <c r="AB124" s="115"/>
      <c r="AC124" s="115">
        <f>Y124/$Y$7*100</f>
        <v>82.846546128882707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537</v>
      </c>
      <c r="V125" s="115">
        <v>567</v>
      </c>
      <c r="W125" s="115">
        <v>571</v>
      </c>
      <c r="X125" s="115">
        <v>553</v>
      </c>
      <c r="Y125" s="115">
        <v>653</v>
      </c>
      <c r="Z125" s="115"/>
      <c r="AA125" s="115" t="str">
        <f t="shared" si="4"/>
        <v>653</v>
      </c>
      <c r="AB125" s="115"/>
      <c r="AC125" s="115">
        <f>Y125/$Y$7*100</f>
        <v>30.273528048215116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1033</v>
      </c>
      <c r="V127" s="115">
        <v>1074</v>
      </c>
      <c r="W127" s="115">
        <v>1055</v>
      </c>
      <c r="X127" s="115">
        <v>1044</v>
      </c>
      <c r="Y127" s="115">
        <v>1156</v>
      </c>
      <c r="Z127" s="115"/>
      <c r="AA127" s="115" t="str">
        <f t="shared" si="4"/>
        <v>1,156</v>
      </c>
      <c r="AB127" s="115"/>
      <c r="AC127" s="115">
        <f>Y127/$Y$7*100</f>
        <v>53.592953175707002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879</v>
      </c>
      <c r="V128" s="115">
        <v>901</v>
      </c>
      <c r="W128" s="115">
        <v>899</v>
      </c>
      <c r="X128" s="115">
        <v>914</v>
      </c>
      <c r="Y128" s="115">
        <v>1001</v>
      </c>
      <c r="Z128" s="115"/>
      <c r="AA128" s="115" t="str">
        <f t="shared" si="4"/>
        <v>1,001</v>
      </c>
      <c r="AB128" s="115"/>
      <c r="AC128" s="115">
        <f>Y128/$Y$7*100</f>
        <v>46.407046824292998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D1996632-3703-4A2D-86B1-06C15825EE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25204608-E2F5-4F6D-B905-8454AE18DE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187137E4-0320-42AB-AB58-F2056503C6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D541E654-4F30-43D1-AF47-AE96AB50D47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Norwood Payneham St Peters</v>
      </c>
      <c r="T1" s="115"/>
      <c r="U1" s="115"/>
      <c r="V1" s="115"/>
      <c r="W1" s="115"/>
      <c r="X1" s="115"/>
      <c r="Y1" s="115" t="str">
        <f>Y3</f>
        <v>10.41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152</v>
      </c>
      <c r="V3" s="115"/>
      <c r="W3" s="115"/>
      <c r="X3" s="115"/>
      <c r="Y3" s="115" t="s">
        <v>243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10.41'!$Y$3&amp;" "&amp;'Table 10.41'!$U$3&amp;", "&amp;'State data for spotlight'!$C$3&amp;", "&amp;'Table 10.41'!$Y$2</f>
        <v>Table 10.41 Norwood Payneham St Peters,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28894</v>
      </c>
      <c r="U4" s="116">
        <v>28845</v>
      </c>
      <c r="V4" s="116">
        <v>28645</v>
      </c>
      <c r="W4" s="116">
        <v>28275</v>
      </c>
      <c r="X4" s="116">
        <v>28198</v>
      </c>
      <c r="Y4" s="116">
        <v>28527</v>
      </c>
      <c r="Z4" s="115"/>
      <c r="AA4" s="115" t="str">
        <f>TEXT(Y4,"###,###")</f>
        <v>28,527</v>
      </c>
      <c r="AB4" s="115"/>
      <c r="AC4" s="115">
        <f t="shared" ref="AC4:AC9" si="0">Y4/X4-1</f>
        <v>1.1667494148521085E-2</v>
      </c>
      <c r="AD4" s="115"/>
      <c r="AE4" s="115">
        <f>Y4/T4-1</f>
        <v>-1.2701598947878479E-2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14096</v>
      </c>
      <c r="U5" s="116">
        <v>14181</v>
      </c>
      <c r="V5" s="116">
        <v>14109</v>
      </c>
      <c r="W5" s="116">
        <v>13888</v>
      </c>
      <c r="X5" s="116">
        <v>13769</v>
      </c>
      <c r="Y5" s="116">
        <v>14049</v>
      </c>
      <c r="Z5" s="115"/>
      <c r="AA5" s="115" t="str">
        <f>TEXT(Y5,"###,###")</f>
        <v>14,049</v>
      </c>
      <c r="AB5" s="115"/>
      <c r="AC5" s="115">
        <f t="shared" si="0"/>
        <v>2.0335536349771255E-2</v>
      </c>
      <c r="AD5" s="115"/>
      <c r="AE5" s="115">
        <f t="shared" ref="AE5:AE9" si="1">Y5/T5-1</f>
        <v>-3.3342792281498834E-3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14798</v>
      </c>
      <c r="U6" s="116">
        <v>14664</v>
      </c>
      <c r="V6" s="116">
        <v>14536</v>
      </c>
      <c r="W6" s="116">
        <v>14387</v>
      </c>
      <c r="X6" s="116">
        <v>14429</v>
      </c>
      <c r="Y6" s="116">
        <v>14478</v>
      </c>
      <c r="Z6" s="115"/>
      <c r="AA6" s="115" t="str">
        <f>TEXT(Y6,"###,###")</f>
        <v>14,478</v>
      </c>
      <c r="AB6" s="115"/>
      <c r="AC6" s="115">
        <f t="shared" si="0"/>
        <v>3.3959387344930647E-3</v>
      </c>
      <c r="AD6" s="115"/>
      <c r="AE6" s="115">
        <f t="shared" si="1"/>
        <v>-2.1624543857277967E-2</v>
      </c>
      <c r="AF6" s="115"/>
    </row>
    <row r="7" spans="1:32" ht="16.5" customHeight="1" thickBot="1" x14ac:dyDescent="0.3">
      <c r="A7" s="46" t="str">
        <f>"QUICK STATS for "&amp;'Table 10.41'!Y2&amp;"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20312</v>
      </c>
      <c r="U7" s="116">
        <v>20341</v>
      </c>
      <c r="V7" s="116">
        <v>20250</v>
      </c>
      <c r="W7" s="116">
        <v>19979</v>
      </c>
      <c r="X7" s="116">
        <v>19926</v>
      </c>
      <c r="Y7" s="116">
        <v>20051</v>
      </c>
      <c r="Z7" s="115"/>
      <c r="AA7" s="115" t="str">
        <f>TEXT(Y7,"###,###")</f>
        <v>20,051</v>
      </c>
      <c r="AB7" s="115"/>
      <c r="AC7" s="115">
        <f t="shared" si="0"/>
        <v>6.2732108802570075E-3</v>
      </c>
      <c r="AD7" s="115"/>
      <c r="AE7" s="115">
        <f t="shared" si="1"/>
        <v>-1.2849547065773903E-2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28,527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10.41'!AA7</f>
        <v>20,051</v>
      </c>
      <c r="P8" s="51"/>
      <c r="S8" s="115" t="s">
        <v>96</v>
      </c>
      <c r="T8" s="115">
        <v>37308.81</v>
      </c>
      <c r="U8" s="115">
        <v>39203.839999999997</v>
      </c>
      <c r="V8" s="115">
        <v>38991.769999999997</v>
      </c>
      <c r="W8" s="115">
        <v>39720</v>
      </c>
      <c r="X8" s="115">
        <v>40805</v>
      </c>
      <c r="Y8" s="115">
        <v>42364.35</v>
      </c>
      <c r="Z8" s="115"/>
      <c r="AA8" s="115" t="str">
        <f>TEXT(Y8,"$###,###")</f>
        <v>$42,364</v>
      </c>
      <c r="AB8" s="115"/>
      <c r="AC8" s="115">
        <f t="shared" si="0"/>
        <v>3.82146795735816E-2</v>
      </c>
      <c r="AD8" s="115"/>
      <c r="AE8" s="115">
        <f t="shared" si="1"/>
        <v>0.13550526001767405</v>
      </c>
      <c r="AF8" s="115"/>
    </row>
    <row r="9" spans="1:32" x14ac:dyDescent="0.25">
      <c r="A9" s="55" t="s">
        <v>17</v>
      </c>
      <c r="B9" s="56"/>
      <c r="C9" s="57"/>
      <c r="D9" s="58">
        <f>'Table 10.41'!AC104</f>
        <v>70.470080975917554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49.658371153558427</v>
      </c>
      <c r="P9" s="59" t="s">
        <v>97</v>
      </c>
      <c r="S9" s="115" t="s">
        <v>9</v>
      </c>
      <c r="T9" s="115">
        <v>1151286552</v>
      </c>
      <c r="U9" s="115">
        <v>1210567860</v>
      </c>
      <c r="V9" s="115">
        <v>1234081122</v>
      </c>
      <c r="W9" s="115">
        <v>1251723593</v>
      </c>
      <c r="X9" s="115">
        <v>1283940755</v>
      </c>
      <c r="Y9" s="115">
        <v>1320628995</v>
      </c>
      <c r="Z9" s="115"/>
      <c r="AA9" s="115" t="str">
        <f>TEXT(Y9/1000000,"$#,###.0")&amp;" mil"</f>
        <v>$1,320.6 mil</v>
      </c>
      <c r="AB9" s="115"/>
      <c r="AC9" s="115">
        <f t="shared" si="0"/>
        <v>2.8574714103533516E-2</v>
      </c>
      <c r="AD9" s="115"/>
      <c r="AE9" s="115">
        <f t="shared" si="1"/>
        <v>0.14708974295393307</v>
      </c>
      <c r="AF9" s="115"/>
    </row>
    <row r="10" spans="1:32" x14ac:dyDescent="0.25">
      <c r="A10" s="55" t="s">
        <v>20</v>
      </c>
      <c r="B10" s="56"/>
      <c r="C10" s="57"/>
      <c r="D10" s="58">
        <f>'Table 10.41'!AC105</f>
        <v>21.709257896028326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50.34162884644158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91.441823350456346</v>
      </c>
      <c r="P11" s="59" t="s">
        <v>97</v>
      </c>
      <c r="S11" s="115" t="s">
        <v>32</v>
      </c>
      <c r="T11" s="116">
        <v>25487</v>
      </c>
      <c r="U11" s="116">
        <v>25493</v>
      </c>
      <c r="V11" s="116">
        <v>25323</v>
      </c>
      <c r="W11" s="116">
        <v>25073</v>
      </c>
      <c r="X11" s="116">
        <v>24917</v>
      </c>
      <c r="Y11" s="116">
        <v>25143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10.41'!AC108</f>
        <v>14.947242962807165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16.876963742456734</v>
      </c>
      <c r="P12" s="59" t="s">
        <v>97</v>
      </c>
      <c r="S12" s="115" t="s">
        <v>33</v>
      </c>
      <c r="T12" s="116">
        <v>3410</v>
      </c>
      <c r="U12" s="116">
        <v>3351</v>
      </c>
      <c r="V12" s="116">
        <v>3323</v>
      </c>
      <c r="W12" s="116">
        <v>3200</v>
      </c>
      <c r="X12" s="116">
        <v>3278</v>
      </c>
      <c r="Y12" s="116">
        <v>3384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10.41'!AC109</f>
        <v>14.421425316366951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10.41'!AA118</f>
        <v>41.7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10.41'!AC110</f>
        <v>21.20096750446945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16.687447010124185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10.41'!AC111</f>
        <v>41.609703088302311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83.312552989875826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275</v>
      </c>
      <c r="Z15" s="115"/>
      <c r="AA15" s="117">
        <f t="shared" ref="AA15:AA34" si="2">IF(Y15="np",0,Y15/$Y$34)</f>
        <v>9.6399901847372665E-3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210</v>
      </c>
      <c r="Z16" s="115"/>
      <c r="AA16" s="117">
        <f t="shared" si="2"/>
        <v>7.3614470501630032E-3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1061</v>
      </c>
      <c r="Z17" s="115"/>
      <c r="AA17" s="117">
        <f t="shared" si="2"/>
        <v>3.7192834858204508E-2</v>
      </c>
      <c r="AB17" s="115"/>
      <c r="AC17" s="115"/>
      <c r="AD17" s="115"/>
      <c r="AE17" s="115"/>
      <c r="AF17" s="115"/>
    </row>
    <row r="18" spans="1:32" x14ac:dyDescent="0.25">
      <c r="A18" s="85" t="str">
        <f>'Table 10.41'!$S$1&amp;" ("&amp;'Table 10.41'!$T$2&amp;" to "&amp;'Table 10.41'!$Y$2&amp;")"</f>
        <v>Norwood Payneham St Peters (2011-12 to 2016-17)</v>
      </c>
      <c r="B18" s="85"/>
      <c r="C18" s="85"/>
      <c r="D18" s="85"/>
      <c r="E18" s="85"/>
      <c r="F18" s="85"/>
      <c r="G18" s="85" t="str">
        <f>'Table 10.41'!$S$1&amp;" ("&amp;'Table 10.41'!$T$2&amp;" to "&amp;'Table 10.41'!$Y$2&amp;")"</f>
        <v>Norwood Payneham St Peters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142</v>
      </c>
      <c r="Z18" s="115"/>
      <c r="AA18" s="117">
        <f t="shared" si="2"/>
        <v>4.9777403863006976E-3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1136</v>
      </c>
      <c r="Z19" s="115"/>
      <c r="AA19" s="117">
        <f t="shared" si="2"/>
        <v>3.9821923090405581E-2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885</v>
      </c>
      <c r="Z20" s="115"/>
      <c r="AA20" s="117">
        <f t="shared" si="2"/>
        <v>3.1023241139972658E-2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2201</v>
      </c>
      <c r="Z21" s="115"/>
      <c r="AA21" s="117">
        <f t="shared" si="2"/>
        <v>7.7154975987660815E-2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2372</v>
      </c>
      <c r="Z22" s="115"/>
      <c r="AA22" s="117">
        <f t="shared" si="2"/>
        <v>8.3149297157079263E-2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495</v>
      </c>
      <c r="Z23" s="115"/>
      <c r="AA23" s="117">
        <f t="shared" si="2"/>
        <v>1.7351982332527081E-2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506</v>
      </c>
      <c r="Z24" s="115"/>
      <c r="AA24" s="117">
        <f t="shared" si="2"/>
        <v>1.773758193991657E-2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1000</v>
      </c>
      <c r="Z25" s="115"/>
      <c r="AA25" s="117">
        <f t="shared" si="2"/>
        <v>3.5054509762680972E-2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535</v>
      </c>
      <c r="Z26" s="115"/>
      <c r="AA26" s="117">
        <f t="shared" si="2"/>
        <v>1.8754162723034318E-2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2582</v>
      </c>
      <c r="Z27" s="115"/>
      <c r="AA27" s="117">
        <f t="shared" si="2"/>
        <v>9.0510744207242255E-2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2067</v>
      </c>
      <c r="Z28" s="115"/>
      <c r="AA28" s="117">
        <f t="shared" si="2"/>
        <v>7.2457671679461558E-2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1865</v>
      </c>
      <c r="Z29" s="115"/>
      <c r="AA29" s="117">
        <f t="shared" si="2"/>
        <v>6.5376660707400003E-2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3218</v>
      </c>
      <c r="Z30" s="115"/>
      <c r="AA30" s="117">
        <f t="shared" si="2"/>
        <v>0.11280541241630736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10.41'!Y2&amp;")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4138</v>
      </c>
      <c r="Z31" s="115"/>
      <c r="AA31" s="117">
        <f t="shared" si="2"/>
        <v>0.14505556139797385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706</v>
      </c>
      <c r="Z32" s="115"/>
      <c r="AA32" s="117">
        <f t="shared" si="2"/>
        <v>2.4748483892452763E-2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786</v>
      </c>
      <c r="Z33" s="115"/>
      <c r="AA33" s="117">
        <f t="shared" si="2"/>
        <v>2.755284467346724E-2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28527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16912</v>
      </c>
      <c r="U37" s="115">
        <v>16792</v>
      </c>
      <c r="V37" s="115">
        <v>16825</v>
      </c>
      <c r="W37" s="115">
        <v>16602</v>
      </c>
      <c r="X37" s="115">
        <v>16629</v>
      </c>
      <c r="Y37" s="115">
        <v>16705</v>
      </c>
      <c r="Z37" s="115"/>
      <c r="AA37" s="115" t="str">
        <f>TEXT(Y37,"###,###")</f>
        <v>16,705</v>
      </c>
      <c r="AB37" s="115"/>
      <c r="AC37" s="115">
        <f>Y37/X37-1</f>
        <v>4.5703289434120276E-3</v>
      </c>
      <c r="AD37" s="115"/>
      <c r="AE37" s="115">
        <f>Y37/T37-1</f>
        <v>-1.2239829706717109E-2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3399</v>
      </c>
      <c r="U38" s="115">
        <v>3546</v>
      </c>
      <c r="V38" s="115">
        <v>3428</v>
      </c>
      <c r="W38" s="115">
        <v>3375</v>
      </c>
      <c r="X38" s="115">
        <v>3297</v>
      </c>
      <c r="Y38" s="115">
        <v>3346</v>
      </c>
      <c r="Z38" s="115"/>
      <c r="AA38" s="115" t="str">
        <f>TEXT(Y38,"###,###")</f>
        <v>3,346</v>
      </c>
      <c r="AB38" s="115"/>
      <c r="AC38" s="115">
        <f>Y38/X38-1</f>
        <v>1.4861995753715496E-2</v>
      </c>
      <c r="AD38" s="115"/>
      <c r="AE38" s="115">
        <f>Y38/T38-1</f>
        <v>-1.5592821418064173E-2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20311</v>
      </c>
      <c r="U40" s="115">
        <v>20338</v>
      </c>
      <c r="V40" s="115">
        <v>20253</v>
      </c>
      <c r="W40" s="115">
        <v>19977</v>
      </c>
      <c r="X40" s="115">
        <v>19926</v>
      </c>
      <c r="Y40" s="115">
        <v>20051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83.312552989875826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16.687447010124185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10</v>
      </c>
      <c r="Y44" s="116">
        <v>13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151</v>
      </c>
      <c r="Y45" s="116">
        <v>138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578</v>
      </c>
      <c r="Y46" s="116">
        <v>582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1307</v>
      </c>
      <c r="Y47" s="116">
        <v>1456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1959</v>
      </c>
      <c r="Y48" s="116">
        <v>1972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10.41'!S1&amp;" ("&amp;'Table 10.41'!Y2&amp;") *"</f>
        <v>Number of jobs by age and sex of job holders in Norwood Payneham St Peters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1816</v>
      </c>
      <c r="Y49" s="116">
        <v>1789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1494</v>
      </c>
      <c r="Y50" s="116">
        <v>1478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1303</v>
      </c>
      <c r="Y51" s="116">
        <v>1334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1193</v>
      </c>
      <c r="Y52" s="116">
        <v>1251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1167</v>
      </c>
      <c r="Y53" s="116">
        <v>1196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1106</v>
      </c>
      <c r="Y54" s="116">
        <v>1093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762</v>
      </c>
      <c r="Y55" s="116">
        <v>826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523</v>
      </c>
      <c r="Y56" s="116">
        <v>495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234</v>
      </c>
      <c r="Y57" s="116">
        <v>253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92</v>
      </c>
      <c r="Y58" s="116">
        <v>94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40</v>
      </c>
      <c r="Y59" s="116">
        <v>46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29</v>
      </c>
      <c r="Y60" s="116">
        <v>31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13769</v>
      </c>
      <c r="Y61" s="116">
        <v>14049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7</v>
      </c>
      <c r="Y63" s="116">
        <v>5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10.41'!S1&amp;" ("&amp;'Table 10.41'!Y2&amp;") *"</f>
        <v>Number of employed persons per occupation of main job by sex in Norwood Payneham St Peters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190</v>
      </c>
      <c r="Y64" s="116">
        <v>198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726</v>
      </c>
      <c r="Y65" s="116">
        <v>686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1562</v>
      </c>
      <c r="Y66" s="116">
        <v>1510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2109</v>
      </c>
      <c r="Y67" s="116">
        <v>2060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1645</v>
      </c>
      <c r="Y68" s="116">
        <v>1725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1361</v>
      </c>
      <c r="Y69" s="116">
        <v>1395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1304</v>
      </c>
      <c r="Y70" s="116">
        <v>1305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1347</v>
      </c>
      <c r="Y71" s="116">
        <v>1393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1364</v>
      </c>
      <c r="Y72" s="116">
        <v>1293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1165</v>
      </c>
      <c r="Y73" s="116">
        <v>1157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879</v>
      </c>
      <c r="Y74" s="116">
        <v>916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445</v>
      </c>
      <c r="Y75" s="116">
        <v>478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162</v>
      </c>
      <c r="Y76" s="116">
        <v>183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77</v>
      </c>
      <c r="Y77" s="116">
        <v>78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39</v>
      </c>
      <c r="Y78" s="116">
        <v>37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57</v>
      </c>
      <c r="Y79" s="116">
        <v>57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14429</v>
      </c>
      <c r="Y80" s="116">
        <v>14478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10.41'!S1</f>
        <v>Norwood Payneham St Peters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1271</v>
      </c>
      <c r="Y83" s="116">
        <v>1325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2592</v>
      </c>
      <c r="Y84" s="116">
        <v>2618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10.41'!AA4</f>
        <v>28,527</v>
      </c>
      <c r="D85" s="99">
        <f>'Table 10.41'!AC4</f>
        <v>1.1667494148521085E-2</v>
      </c>
      <c r="E85" s="100">
        <f>'Table 10.41'!AC4</f>
        <v>1.1667494148521085E-2</v>
      </c>
      <c r="F85" s="99">
        <f>'Table 10.41'!AE4</f>
        <v>-1.2701598947878479E-2</v>
      </c>
      <c r="G85" s="100">
        <f>'Table 10.41'!AE4</f>
        <v>-1.2701598947878479E-2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1003</v>
      </c>
      <c r="Y85" s="116">
        <v>993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10.41'!AA5</f>
        <v>14,049</v>
      </c>
      <c r="D86" s="99">
        <f>'Table 10.41'!AC5</f>
        <v>2.0335536349771255E-2</v>
      </c>
      <c r="E86" s="100">
        <f>'Table 10.41'!AC5</f>
        <v>2.0335536349771255E-2</v>
      </c>
      <c r="F86" s="99">
        <f>'Table 10.41'!AE5</f>
        <v>-3.3342792281498834E-3</v>
      </c>
      <c r="G86" s="100">
        <f>'Table 10.41'!AE5</f>
        <v>-3.3342792281498834E-3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635</v>
      </c>
      <c r="Y86" s="116">
        <v>673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10.41'!AA6</f>
        <v>14,478</v>
      </c>
      <c r="D87" s="99">
        <f>'Table 10.41'!AC6</f>
        <v>3.3959387344930647E-3</v>
      </c>
      <c r="E87" s="100">
        <f>'Table 10.41'!AC6</f>
        <v>3.3959387344930647E-3</v>
      </c>
      <c r="F87" s="99">
        <f>'Table 10.41'!AE6</f>
        <v>-2.1624543857277967E-2</v>
      </c>
      <c r="G87" s="100">
        <f>'Table 10.41'!AE6</f>
        <v>-2.1624543857277967E-2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599</v>
      </c>
      <c r="Y87" s="116">
        <v>584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10.41'!AA7</f>
        <v>20,051</v>
      </c>
      <c r="D88" s="99">
        <f>'Table 10.41'!AC7</f>
        <v>6.2732108802570075E-3</v>
      </c>
      <c r="E88" s="100">
        <f>'Table 10.41'!AC7</f>
        <v>6.2732108802570075E-3</v>
      </c>
      <c r="F88" s="99">
        <f>'Table 10.41'!AE7</f>
        <v>-1.2849547065773903E-2</v>
      </c>
      <c r="G88" s="100">
        <f>'Table 10.41'!AE7</f>
        <v>-1.2849547065773903E-2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599</v>
      </c>
      <c r="Y88" s="116">
        <v>612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10.41'!AA37</f>
        <v>16,705</v>
      </c>
      <c r="D89" s="99">
        <f>'Table 10.41'!AC37</f>
        <v>4.5703289434120276E-3</v>
      </c>
      <c r="E89" s="100">
        <f>'Table 10.41'!AC37</f>
        <v>4.5703289434120276E-3</v>
      </c>
      <c r="F89" s="99">
        <f>'Table 10.41'!AE37</f>
        <v>-1.2239829706717109E-2</v>
      </c>
      <c r="G89" s="100">
        <f>'Table 10.41'!AE37</f>
        <v>-1.2239829706717109E-2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325</v>
      </c>
      <c r="Y89" s="116">
        <v>332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10.41'!AA38</f>
        <v>3,346</v>
      </c>
      <c r="D90" s="99">
        <f>'Table 10.41'!AC38</f>
        <v>1.4861995753715496E-2</v>
      </c>
      <c r="E90" s="100">
        <f>'Table 10.41'!AC38</f>
        <v>1.4861995753715496E-2</v>
      </c>
      <c r="F90" s="99">
        <f>'Table 10.41'!AE38</f>
        <v>-1.5592821418064173E-2</v>
      </c>
      <c r="G90" s="100">
        <f>'Table 10.41'!AE38</f>
        <v>-1.5592821418064173E-2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631</v>
      </c>
      <c r="Y90" s="116">
        <v>659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10.41'!AA114</f>
        <v>1,488</v>
      </c>
      <c r="D91" s="99">
        <f>'Table 10.41'!AC114</f>
        <v>5.1590106007067149E-2</v>
      </c>
      <c r="E91" s="100">
        <f>'Table 10.41'!AC114</f>
        <v>5.1590106007067149E-2</v>
      </c>
      <c r="F91" s="99">
        <f>'Table 10.41'!AE114</f>
        <v>1.4314928425357865E-2</v>
      </c>
      <c r="G91" s="100">
        <f>'Table 10.41'!AE114</f>
        <v>1.4314928425357865E-2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9936</v>
      </c>
      <c r="Y91" s="116">
        <v>9957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10.41'!AA115</f>
        <v>1,858</v>
      </c>
      <c r="D92" s="99">
        <f>'Table 10.41'!AC115</f>
        <v>-9.5948827292110517E-3</v>
      </c>
      <c r="E92" s="100">
        <f>'Table 10.41'!AC115</f>
        <v>-9.5948827292110517E-3</v>
      </c>
      <c r="F92" s="99">
        <f>'Table 10.41'!AE115</f>
        <v>-4.1279669762641857E-2</v>
      </c>
      <c r="G92" s="100">
        <f>'Table 10.41'!AE115</f>
        <v>-4.1279669762641857E-2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10.41'!AA8</f>
        <v>$42,364</v>
      </c>
      <c r="D93" s="99">
        <f>'Table 10.41'!AC8</f>
        <v>3.82146795735816E-2</v>
      </c>
      <c r="E93" s="100">
        <f>'Table 10.41'!AC8</f>
        <v>3.82146795735816E-2</v>
      </c>
      <c r="F93" s="99">
        <f>'Table 10.41'!AE8</f>
        <v>0.13550526001767405</v>
      </c>
      <c r="G93" s="100">
        <f>'Table 10.41'!AE8</f>
        <v>0.13550526001767405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893</v>
      </c>
      <c r="Y93" s="116">
        <v>928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10.41'!AA9</f>
        <v>$1,320.6 mil</v>
      </c>
      <c r="D94" s="99">
        <f>'Table 10.41'!AC9</f>
        <v>2.8574714103533516E-2</v>
      </c>
      <c r="E94" s="100">
        <f>'Table 10.41'!AC9</f>
        <v>2.8574714103533516E-2</v>
      </c>
      <c r="F94" s="99">
        <f>'Table 10.41'!AE9</f>
        <v>0.14708974295393307</v>
      </c>
      <c r="G94" s="100">
        <f>'Table 10.41'!AE9</f>
        <v>0.14708974295393307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3009</v>
      </c>
      <c r="Y94" s="116">
        <v>3067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237</v>
      </c>
      <c r="Y95" s="116">
        <v>249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1069</v>
      </c>
      <c r="Y96" s="116">
        <v>1165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1617</v>
      </c>
      <c r="Y97" s="116">
        <v>1727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830</v>
      </c>
      <c r="Y98" s="116">
        <v>815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26</v>
      </c>
      <c r="Y99" s="116">
        <v>23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312</v>
      </c>
      <c r="Y100" s="116">
        <v>322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9990</v>
      </c>
      <c r="Y101" s="116">
        <v>10094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19394</v>
      </c>
      <c r="Y104" s="115">
        <v>20103</v>
      </c>
      <c r="Z104" s="115"/>
      <c r="AA104" s="115" t="str">
        <f>TEXT(Y104,"###,###")</f>
        <v>20,103</v>
      </c>
      <c r="AB104" s="115"/>
      <c r="AC104" s="115">
        <f>Y104/($Y$4)*100</f>
        <v>70.470080975917554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6187</v>
      </c>
      <c r="Y105" s="115">
        <v>6193</v>
      </c>
      <c r="Z105" s="115"/>
      <c r="AA105" s="115" t="str">
        <f>TEXT(Y105,"###,###")</f>
        <v>6,193</v>
      </c>
      <c r="AB105" s="115"/>
      <c r="AC105" s="115">
        <f>Y105/($Y$4)*100</f>
        <v>21.709257896028326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25581</v>
      </c>
      <c r="Y106" s="115">
        <v>26296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3899</v>
      </c>
      <c r="Y108" s="115">
        <v>4264</v>
      </c>
      <c r="Z108" s="115"/>
      <c r="AA108" s="115" t="str">
        <f>TEXT(Y108,"###,###")</f>
        <v>4,264</v>
      </c>
      <c r="AB108" s="115"/>
      <c r="AC108" s="115">
        <f>Y108/($Y$4)*100</f>
        <v>14.947242962807165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3834</v>
      </c>
      <c r="Y109" s="115">
        <v>4114</v>
      </c>
      <c r="Z109" s="115"/>
      <c r="AA109" s="115" t="str">
        <f>TEXT(Y109,"###,###")</f>
        <v>4,114</v>
      </c>
      <c r="AB109" s="115"/>
      <c r="AC109" s="115">
        <f t="shared" ref="AC109:AC111" si="3">Y109/($Y$4)*100</f>
        <v>14.421425316366951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6111</v>
      </c>
      <c r="Y110" s="115">
        <v>6048</v>
      </c>
      <c r="Z110" s="115"/>
      <c r="AA110" s="115" t="str">
        <f>TEXT(Y110,"###,###")</f>
        <v>6,048</v>
      </c>
      <c r="AB110" s="115"/>
      <c r="AC110" s="115">
        <f t="shared" si="3"/>
        <v>21.20096750446945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11738</v>
      </c>
      <c r="Y111" s="115">
        <v>11870</v>
      </c>
      <c r="Z111" s="115"/>
      <c r="AA111" s="115" t="str">
        <f>TEXT(Y111,"###,###")</f>
        <v>11,870</v>
      </c>
      <c r="AB111" s="115"/>
      <c r="AC111" s="115">
        <f t="shared" si="3"/>
        <v>41.609703088302311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28198</v>
      </c>
      <c r="Y112" s="115">
        <v>28527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1467</v>
      </c>
      <c r="U114" s="115">
        <v>1570</v>
      </c>
      <c r="V114" s="115">
        <v>1520</v>
      </c>
      <c r="W114" s="115">
        <v>1448</v>
      </c>
      <c r="X114" s="115">
        <v>1415</v>
      </c>
      <c r="Y114" s="115">
        <v>1488</v>
      </c>
      <c r="Z114" s="115"/>
      <c r="AA114" s="115" t="str">
        <f>TEXT(Y114,"###,###")</f>
        <v>1,488</v>
      </c>
      <c r="AB114" s="115"/>
      <c r="AC114" s="115">
        <f>Y114/X114-1</f>
        <v>5.1590106007067149E-2</v>
      </c>
      <c r="AD114" s="115"/>
      <c r="AE114" s="115">
        <f>Y114/T114-1</f>
        <v>1.4314928425357865E-2</v>
      </c>
      <c r="AF114" s="115"/>
    </row>
    <row r="115" spans="19:32" x14ac:dyDescent="0.25">
      <c r="S115" s="115" t="s">
        <v>104</v>
      </c>
      <c r="T115" s="115">
        <v>1938</v>
      </c>
      <c r="U115" s="115">
        <v>1977</v>
      </c>
      <c r="V115" s="115">
        <v>1905</v>
      </c>
      <c r="W115" s="115">
        <v>1924</v>
      </c>
      <c r="X115" s="115">
        <v>1876</v>
      </c>
      <c r="Y115" s="115">
        <v>1858</v>
      </c>
      <c r="Z115" s="115"/>
      <c r="AA115" s="115" t="str">
        <f>TEXT(Y115,"###,###")</f>
        <v>1,858</v>
      </c>
      <c r="AB115" s="115"/>
      <c r="AC115" s="115">
        <f>Y115/X115-1</f>
        <v>-9.5948827292110517E-3</v>
      </c>
      <c r="AD115" s="115"/>
      <c r="AE115" s="115">
        <f>Y115/T115-1</f>
        <v>-4.1279669762641857E-2</v>
      </c>
      <c r="AF115" s="115"/>
    </row>
    <row r="116" spans="19:32" x14ac:dyDescent="0.25">
      <c r="S116" s="115" t="s">
        <v>56</v>
      </c>
      <c r="T116" s="115">
        <v>3405</v>
      </c>
      <c r="U116" s="115">
        <v>3547</v>
      </c>
      <c r="V116" s="115">
        <v>3425</v>
      </c>
      <c r="W116" s="115">
        <v>3372</v>
      </c>
      <c r="X116" s="115">
        <v>3291</v>
      </c>
      <c r="Y116" s="115">
        <v>3346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37.770000000000003</v>
      </c>
      <c r="V118" s="115">
        <v>43.9</v>
      </c>
      <c r="W118" s="115">
        <v>41.16</v>
      </c>
      <c r="X118" s="115">
        <v>38.54</v>
      </c>
      <c r="Y118" s="115">
        <v>41.72</v>
      </c>
      <c r="Z118" s="115"/>
      <c r="AA118" s="115" t="str">
        <f>TEXT(Y118,"##.0")</f>
        <v>41.7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16991</v>
      </c>
      <c r="V120" s="115">
        <v>16928</v>
      </c>
      <c r="W120" s="115">
        <v>16777</v>
      </c>
      <c r="X120" s="115">
        <v>16645</v>
      </c>
      <c r="Y120" s="115">
        <v>16667</v>
      </c>
      <c r="Z120" s="115"/>
      <c r="AA120" s="115" t="str">
        <f>TEXT(Y120,"###,###")</f>
        <v>16,667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1738</v>
      </c>
      <c r="V121" s="115">
        <v>1670</v>
      </c>
      <c r="W121" s="115">
        <v>1584</v>
      </c>
      <c r="X121" s="115">
        <v>1683</v>
      </c>
      <c r="Y121" s="115">
        <v>1716</v>
      </c>
      <c r="Z121" s="115"/>
      <c r="AA121" s="115" t="str">
        <f t="shared" ref="AA121:AA128" si="4">TEXT(Y121,"###,###")</f>
        <v>1,716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1615</v>
      </c>
      <c r="V122" s="115">
        <v>1651</v>
      </c>
      <c r="W122" s="115">
        <v>1618</v>
      </c>
      <c r="X122" s="115">
        <v>1596</v>
      </c>
      <c r="Y122" s="115">
        <v>1668</v>
      </c>
      <c r="Z122" s="115"/>
      <c r="AA122" s="115" t="str">
        <f t="shared" si="4"/>
        <v>1,668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18606</v>
      </c>
      <c r="V124" s="115">
        <v>18579</v>
      </c>
      <c r="W124" s="115">
        <v>18395</v>
      </c>
      <c r="X124" s="115">
        <v>18241</v>
      </c>
      <c r="Y124" s="115">
        <v>18335</v>
      </c>
      <c r="Z124" s="115"/>
      <c r="AA124" s="115" t="str">
        <f t="shared" si="4"/>
        <v>18,335</v>
      </c>
      <c r="AB124" s="115"/>
      <c r="AC124" s="115">
        <f>Y124/$Y$7*100</f>
        <v>91.441823350456346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3353</v>
      </c>
      <c r="V125" s="115">
        <v>3321</v>
      </c>
      <c r="W125" s="115">
        <v>3202</v>
      </c>
      <c r="X125" s="115">
        <v>3279</v>
      </c>
      <c r="Y125" s="115">
        <v>3384</v>
      </c>
      <c r="Z125" s="115"/>
      <c r="AA125" s="115" t="str">
        <f t="shared" si="4"/>
        <v>3,384</v>
      </c>
      <c r="AB125" s="115"/>
      <c r="AC125" s="115">
        <f>Y125/$Y$7*100</f>
        <v>16.876963742456734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10196</v>
      </c>
      <c r="V127" s="115">
        <v>10135</v>
      </c>
      <c r="W127" s="115">
        <v>9977</v>
      </c>
      <c r="X127" s="115">
        <v>9936</v>
      </c>
      <c r="Y127" s="115">
        <v>9957</v>
      </c>
      <c r="Z127" s="115"/>
      <c r="AA127" s="115" t="str">
        <f t="shared" si="4"/>
        <v>9,957</v>
      </c>
      <c r="AB127" s="115"/>
      <c r="AC127" s="115">
        <f>Y127/$Y$7*100</f>
        <v>49.658371153558427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10145</v>
      </c>
      <c r="V128" s="115">
        <v>10115</v>
      </c>
      <c r="W128" s="115">
        <v>10000</v>
      </c>
      <c r="X128" s="115">
        <v>9989</v>
      </c>
      <c r="Y128" s="115">
        <v>10094</v>
      </c>
      <c r="Z128" s="115"/>
      <c r="AA128" s="115" t="str">
        <f t="shared" si="4"/>
        <v>10,094</v>
      </c>
      <c r="AB128" s="115"/>
      <c r="AC128" s="115">
        <f>Y128/$Y$7*100</f>
        <v>50.34162884644158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32768692-C8FE-4276-8C36-71AFA7DFBA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B74A8AB9-DDAC-4003-B026-0A07E978AAE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A5597F10-4F6D-4C15-9087-ABA4931FE0A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E2549AF3-FDD8-4EA6-9219-2443C342C7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Onkaparinga</v>
      </c>
      <c r="T1" s="115"/>
      <c r="U1" s="115"/>
      <c r="V1" s="115"/>
      <c r="W1" s="115"/>
      <c r="X1" s="115"/>
      <c r="Y1" s="115" t="str">
        <f>Y3</f>
        <v>10.42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153</v>
      </c>
      <c r="V3" s="115"/>
      <c r="W3" s="115"/>
      <c r="X3" s="115"/>
      <c r="Y3" s="115" t="s">
        <v>244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10.42'!$Y$3&amp;" "&amp;'Table 10.42'!$U$3&amp;", "&amp;'State data for spotlight'!$C$3&amp;", "&amp;'Table 10.42'!$Y$2</f>
        <v>Table 10.42 Onkaparinga,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117879</v>
      </c>
      <c r="U4" s="116">
        <v>117689</v>
      </c>
      <c r="V4" s="116">
        <v>117675</v>
      </c>
      <c r="W4" s="116">
        <v>117311</v>
      </c>
      <c r="X4" s="116">
        <v>115753</v>
      </c>
      <c r="Y4" s="116">
        <v>118734</v>
      </c>
      <c r="Z4" s="115"/>
      <c r="AA4" s="115" t="str">
        <f>TEXT(Y4,"###,###")</f>
        <v>118,734</v>
      </c>
      <c r="AB4" s="115"/>
      <c r="AC4" s="115">
        <f t="shared" ref="AC4:AC9" si="0">Y4/X4-1</f>
        <v>2.5753112230352482E-2</v>
      </c>
      <c r="AD4" s="115"/>
      <c r="AE4" s="115">
        <f>Y4/T4-1</f>
        <v>7.2532003155778568E-3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60700</v>
      </c>
      <c r="U5" s="116">
        <v>60864</v>
      </c>
      <c r="V5" s="116">
        <v>60551</v>
      </c>
      <c r="W5" s="116">
        <v>60173</v>
      </c>
      <c r="X5" s="116">
        <v>59080</v>
      </c>
      <c r="Y5" s="116">
        <v>60583</v>
      </c>
      <c r="Z5" s="115"/>
      <c r="AA5" s="115" t="str">
        <f>TEXT(Y5,"###,###")</f>
        <v>60,583</v>
      </c>
      <c r="AB5" s="115"/>
      <c r="AC5" s="115">
        <f t="shared" si="0"/>
        <v>2.5440081245768464E-2</v>
      </c>
      <c r="AD5" s="115"/>
      <c r="AE5" s="115">
        <f t="shared" ref="AE5:AE9" si="1">Y5/T5-1</f>
        <v>-1.9275123558484264E-3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57179</v>
      </c>
      <c r="U6" s="116">
        <v>56825</v>
      </c>
      <c r="V6" s="116">
        <v>57124</v>
      </c>
      <c r="W6" s="116">
        <v>57138</v>
      </c>
      <c r="X6" s="116">
        <v>56673</v>
      </c>
      <c r="Y6" s="116">
        <v>58151</v>
      </c>
      <c r="Z6" s="115"/>
      <c r="AA6" s="115" t="str">
        <f>TEXT(Y6,"###,###")</f>
        <v>58,151</v>
      </c>
      <c r="AB6" s="115"/>
      <c r="AC6" s="115">
        <f t="shared" si="0"/>
        <v>2.6079438180438563E-2</v>
      </c>
      <c r="AD6" s="115"/>
      <c r="AE6" s="115">
        <f t="shared" si="1"/>
        <v>1.6999247975655329E-2</v>
      </c>
      <c r="AF6" s="115"/>
    </row>
    <row r="7" spans="1:32" ht="16.5" customHeight="1" thickBot="1" x14ac:dyDescent="0.3">
      <c r="A7" s="46" t="str">
        <f>"QUICK STATS for "&amp;'Table 10.42'!Y2&amp;"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87776</v>
      </c>
      <c r="U7" s="116">
        <v>87481</v>
      </c>
      <c r="V7" s="116">
        <v>87854</v>
      </c>
      <c r="W7" s="116">
        <v>87380</v>
      </c>
      <c r="X7" s="116">
        <v>87300</v>
      </c>
      <c r="Y7" s="116">
        <v>88334</v>
      </c>
      <c r="Z7" s="115"/>
      <c r="AA7" s="115" t="str">
        <f>TEXT(Y7,"###,###")</f>
        <v>88,334</v>
      </c>
      <c r="AB7" s="115"/>
      <c r="AC7" s="115">
        <f t="shared" si="0"/>
        <v>1.184421534937008E-2</v>
      </c>
      <c r="AD7" s="115"/>
      <c r="AE7" s="115">
        <f t="shared" si="1"/>
        <v>6.357090776522023E-3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118,734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10.42'!AA7</f>
        <v>88,334</v>
      </c>
      <c r="P8" s="51"/>
      <c r="S8" s="115" t="s">
        <v>96</v>
      </c>
      <c r="T8" s="115">
        <v>37959</v>
      </c>
      <c r="U8" s="115">
        <v>39522.5</v>
      </c>
      <c r="V8" s="115">
        <v>39735.57</v>
      </c>
      <c r="W8" s="115">
        <v>40680.769999999997</v>
      </c>
      <c r="X8" s="115">
        <v>42425.42</v>
      </c>
      <c r="Y8" s="115">
        <v>42961.47</v>
      </c>
      <c r="Z8" s="115"/>
      <c r="AA8" s="115" t="str">
        <f>TEXT(Y8,"$###,###")</f>
        <v>$42,961</v>
      </c>
      <c r="AB8" s="115"/>
      <c r="AC8" s="115">
        <f t="shared" si="0"/>
        <v>1.263511357106184E-2</v>
      </c>
      <c r="AD8" s="115"/>
      <c r="AE8" s="115">
        <f t="shared" si="1"/>
        <v>0.13178613767485969</v>
      </c>
      <c r="AF8" s="115"/>
    </row>
    <row r="9" spans="1:32" x14ac:dyDescent="0.25">
      <c r="A9" s="55" t="s">
        <v>17</v>
      </c>
      <c r="B9" s="56"/>
      <c r="C9" s="57"/>
      <c r="D9" s="58">
        <f>'Table 10.42'!AC104</f>
        <v>75.191604763589197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51.310933502388657</v>
      </c>
      <c r="P9" s="59" t="s">
        <v>97</v>
      </c>
      <c r="S9" s="115" t="s">
        <v>9</v>
      </c>
      <c r="T9" s="115">
        <v>3914091970</v>
      </c>
      <c r="U9" s="115">
        <v>4056418610</v>
      </c>
      <c r="V9" s="115">
        <v>4158281145</v>
      </c>
      <c r="W9" s="115">
        <v>4222826960</v>
      </c>
      <c r="X9" s="115">
        <v>4315391093</v>
      </c>
      <c r="Y9" s="115">
        <v>4457546075</v>
      </c>
      <c r="Z9" s="115"/>
      <c r="AA9" s="115" t="str">
        <f>TEXT(Y9/1000000,"$#,###.0")&amp;" mil"</f>
        <v>$4,457.5 mil</v>
      </c>
      <c r="AB9" s="115"/>
      <c r="AC9" s="115">
        <f t="shared" si="0"/>
        <v>3.2941390232414713E-2</v>
      </c>
      <c r="AD9" s="115"/>
      <c r="AE9" s="115">
        <f t="shared" si="1"/>
        <v>0.13884551236030362</v>
      </c>
      <c r="AF9" s="115"/>
    </row>
    <row r="10" spans="1:32" x14ac:dyDescent="0.25">
      <c r="A10" s="55" t="s">
        <v>20</v>
      </c>
      <c r="B10" s="56"/>
      <c r="C10" s="57"/>
      <c r="D10" s="58">
        <f>'Table 10.42'!AC105</f>
        <v>17.564471844627487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48.689066497611336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92.356284103516202</v>
      </c>
      <c r="P11" s="59" t="s">
        <v>97</v>
      </c>
      <c r="S11" s="115" t="s">
        <v>32</v>
      </c>
      <c r="T11" s="116">
        <v>105466</v>
      </c>
      <c r="U11" s="116">
        <v>105733</v>
      </c>
      <c r="V11" s="116">
        <v>106054</v>
      </c>
      <c r="W11" s="116">
        <v>105870</v>
      </c>
      <c r="X11" s="116">
        <v>104006</v>
      </c>
      <c r="Y11" s="116">
        <v>106713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10.42'!AC108</f>
        <v>12.930584331362541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13.608576539044989</v>
      </c>
      <c r="P12" s="59" t="s">
        <v>97</v>
      </c>
      <c r="S12" s="115" t="s">
        <v>33</v>
      </c>
      <c r="T12" s="116">
        <v>12413</v>
      </c>
      <c r="U12" s="116">
        <v>11956</v>
      </c>
      <c r="V12" s="116">
        <v>11621</v>
      </c>
      <c r="W12" s="116">
        <v>11441</v>
      </c>
      <c r="X12" s="116">
        <v>11747</v>
      </c>
      <c r="Y12" s="116">
        <v>12021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10.42'!AC109</f>
        <v>14.462580221335086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10.42'!AA118</f>
        <v>41.4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10.42'!AC110</f>
        <v>20.237674128724713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13.360653881857495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10.42'!AC111</f>
        <v>45.125237926794348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86.639346118142498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1506</v>
      </c>
      <c r="Z15" s="115"/>
      <c r="AA15" s="117">
        <f t="shared" ref="AA15:AA34" si="2">IF(Y15="np",0,Y15/$Y$34)</f>
        <v>1.2683814240234475E-2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853</v>
      </c>
      <c r="Z16" s="115"/>
      <c r="AA16" s="117">
        <f t="shared" si="2"/>
        <v>7.1841258611686628E-3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8114</v>
      </c>
      <c r="Z17" s="115"/>
      <c r="AA17" s="117">
        <f t="shared" si="2"/>
        <v>6.8337628648912699E-2</v>
      </c>
      <c r="AB17" s="115"/>
      <c r="AC17" s="115"/>
      <c r="AD17" s="115"/>
      <c r="AE17" s="115"/>
      <c r="AF17" s="115"/>
    </row>
    <row r="18" spans="1:32" x14ac:dyDescent="0.25">
      <c r="A18" s="85" t="str">
        <f>'Table 10.42'!$S$1&amp;" ("&amp;'Table 10.42'!$T$2&amp;" to "&amp;'Table 10.42'!$Y$2&amp;")"</f>
        <v>Onkaparinga (2011-12 to 2016-17)</v>
      </c>
      <c r="B18" s="85"/>
      <c r="C18" s="85"/>
      <c r="D18" s="85"/>
      <c r="E18" s="85"/>
      <c r="F18" s="85"/>
      <c r="G18" s="85" t="str">
        <f>'Table 10.42'!$S$1&amp;" ("&amp;'Table 10.42'!$T$2&amp;" to "&amp;'Table 10.42'!$Y$2&amp;")"</f>
        <v>Onkaparinga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961</v>
      </c>
      <c r="Z18" s="115"/>
      <c r="AA18" s="117">
        <f t="shared" si="2"/>
        <v>8.093722101504202E-3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9439</v>
      </c>
      <c r="Z19" s="115"/>
      <c r="AA19" s="117">
        <f t="shared" si="2"/>
        <v>7.9497026967844095E-2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3842</v>
      </c>
      <c r="Z20" s="115"/>
      <c r="AA20" s="117">
        <f t="shared" si="2"/>
        <v>3.2358044031195785E-2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12804</v>
      </c>
      <c r="Z21" s="115"/>
      <c r="AA21" s="117">
        <f t="shared" si="2"/>
        <v>0.10783768760422457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7602</v>
      </c>
      <c r="Z22" s="115"/>
      <c r="AA22" s="117">
        <f t="shared" si="2"/>
        <v>6.4025468694729401E-2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3413</v>
      </c>
      <c r="Z23" s="115"/>
      <c r="AA23" s="117">
        <f t="shared" si="2"/>
        <v>2.8744925632085166E-2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1129</v>
      </c>
      <c r="Z24" s="115"/>
      <c r="AA24" s="117">
        <f t="shared" si="2"/>
        <v>9.5086495864705987E-3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4081</v>
      </c>
      <c r="Z25" s="115"/>
      <c r="AA25" s="117">
        <f t="shared" si="2"/>
        <v>3.4370946822308693E-2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1654</v>
      </c>
      <c r="Z26" s="115"/>
      <c r="AA26" s="117">
        <f t="shared" si="2"/>
        <v>1.3930297976990583E-2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5530</v>
      </c>
      <c r="Z27" s="115"/>
      <c r="AA27" s="117">
        <f t="shared" si="2"/>
        <v>4.6574696380143853E-2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9714</v>
      </c>
      <c r="Z28" s="115"/>
      <c r="AA28" s="117">
        <f t="shared" si="2"/>
        <v>8.1813128505735508E-2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7082</v>
      </c>
      <c r="Z29" s="115"/>
      <c r="AA29" s="117">
        <f t="shared" si="2"/>
        <v>5.9645931241261982E-2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9559</v>
      </c>
      <c r="Z30" s="115"/>
      <c r="AA30" s="117">
        <f t="shared" si="2"/>
        <v>8.0507689457105805E-2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10.42'!Y2&amp;")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16357</v>
      </c>
      <c r="Z31" s="115"/>
      <c r="AA31" s="117">
        <f t="shared" si="2"/>
        <v>0.13776171947378174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1781</v>
      </c>
      <c r="Z32" s="115"/>
      <c r="AA32" s="117">
        <f t="shared" si="2"/>
        <v>1.4999915778125894E-2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4304</v>
      </c>
      <c r="Z33" s="115"/>
      <c r="AA33" s="117">
        <f t="shared" si="2"/>
        <v>3.6249094614853372E-2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118734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76659</v>
      </c>
      <c r="U37" s="115">
        <v>75627</v>
      </c>
      <c r="V37" s="115">
        <v>76043</v>
      </c>
      <c r="W37" s="115">
        <v>75790</v>
      </c>
      <c r="X37" s="115">
        <v>76330</v>
      </c>
      <c r="Y37" s="115">
        <v>76532</v>
      </c>
      <c r="Z37" s="115"/>
      <c r="AA37" s="115" t="str">
        <f>TEXT(Y37,"###,###")</f>
        <v>76,532</v>
      </c>
      <c r="AB37" s="115"/>
      <c r="AC37" s="115">
        <f>Y37/X37-1</f>
        <v>2.6464037730904444E-3</v>
      </c>
      <c r="AD37" s="115"/>
      <c r="AE37" s="115">
        <f>Y37/T37-1</f>
        <v>-1.6566874078711713E-3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11117</v>
      </c>
      <c r="U38" s="115">
        <v>11854</v>
      </c>
      <c r="V38" s="115">
        <v>11811</v>
      </c>
      <c r="W38" s="115">
        <v>11590</v>
      </c>
      <c r="X38" s="115">
        <v>10970</v>
      </c>
      <c r="Y38" s="115">
        <v>11802</v>
      </c>
      <c r="Z38" s="115"/>
      <c r="AA38" s="115" t="str">
        <f>TEXT(Y38,"###,###")</f>
        <v>11,802</v>
      </c>
      <c r="AB38" s="115"/>
      <c r="AC38" s="115">
        <f>Y38/X38-1</f>
        <v>7.5843208751139368E-2</v>
      </c>
      <c r="AD38" s="115"/>
      <c r="AE38" s="115">
        <f>Y38/T38-1</f>
        <v>6.1617342808311548E-2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87776</v>
      </c>
      <c r="U40" s="115">
        <v>87481</v>
      </c>
      <c r="V40" s="115">
        <v>87854</v>
      </c>
      <c r="W40" s="115">
        <v>87380</v>
      </c>
      <c r="X40" s="115">
        <v>87300</v>
      </c>
      <c r="Y40" s="115">
        <v>88334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86.639346118142498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13.360653881857495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30</v>
      </c>
      <c r="Y44" s="116">
        <v>29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984</v>
      </c>
      <c r="Y45" s="116">
        <v>983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3270</v>
      </c>
      <c r="Y46" s="116">
        <v>3358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5362</v>
      </c>
      <c r="Y47" s="116">
        <v>5472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6672</v>
      </c>
      <c r="Y48" s="116">
        <v>6979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10.42'!S1&amp;" ("&amp;'Table 10.42'!Y2&amp;") *"</f>
        <v>Number of jobs by age and sex of job holders in Onkaparinga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6879</v>
      </c>
      <c r="Y49" s="116">
        <v>7154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6067</v>
      </c>
      <c r="Y50" s="116">
        <v>6212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6301</v>
      </c>
      <c r="Y51" s="116">
        <v>6223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6111</v>
      </c>
      <c r="Y52" s="116">
        <v>6328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5716</v>
      </c>
      <c r="Y53" s="116">
        <v>5730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5015</v>
      </c>
      <c r="Y54" s="116">
        <v>5195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3884</v>
      </c>
      <c r="Y55" s="116">
        <v>3951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1907</v>
      </c>
      <c r="Y56" s="116">
        <v>1954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535</v>
      </c>
      <c r="Y57" s="116">
        <v>669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179</v>
      </c>
      <c r="Y58" s="116">
        <v>190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101</v>
      </c>
      <c r="Y59" s="116">
        <v>95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70</v>
      </c>
      <c r="Y60" s="116">
        <v>60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59080</v>
      </c>
      <c r="Y61" s="116">
        <v>60583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45</v>
      </c>
      <c r="Y63" s="116">
        <v>41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10.42'!S1&amp;" ("&amp;'Table 10.42'!Y2&amp;") *"</f>
        <v>Number of employed persons per occupation of main job by sex in Onkaparinga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1266</v>
      </c>
      <c r="Y64" s="116">
        <v>1263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3709</v>
      </c>
      <c r="Y65" s="116">
        <v>3792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5442</v>
      </c>
      <c r="Y66" s="116">
        <v>5663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5968</v>
      </c>
      <c r="Y67" s="116">
        <v>6208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6015</v>
      </c>
      <c r="Y68" s="116">
        <v>6142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5534</v>
      </c>
      <c r="Y69" s="116">
        <v>5694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5725</v>
      </c>
      <c r="Y70" s="116">
        <v>5735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6168</v>
      </c>
      <c r="Y71" s="116">
        <v>6339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5826</v>
      </c>
      <c r="Y72" s="116">
        <v>5907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5261</v>
      </c>
      <c r="Y73" s="116">
        <v>5341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3494</v>
      </c>
      <c r="Y74" s="116">
        <v>3703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1484</v>
      </c>
      <c r="Y75" s="116">
        <v>1516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396</v>
      </c>
      <c r="Y76" s="116">
        <v>463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162</v>
      </c>
      <c r="Y77" s="116">
        <v>178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84</v>
      </c>
      <c r="Y78" s="116">
        <v>87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90</v>
      </c>
      <c r="Y79" s="116">
        <v>79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56673</v>
      </c>
      <c r="Y80" s="116">
        <v>58151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10.42'!S1</f>
        <v>Onkaparinga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4484</v>
      </c>
      <c r="Y83" s="116">
        <v>4659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4810</v>
      </c>
      <c r="Y84" s="116">
        <v>4895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10.42'!AA4</f>
        <v>118,734</v>
      </c>
      <c r="D85" s="99">
        <f>'Table 10.42'!AC4</f>
        <v>2.5753112230352482E-2</v>
      </c>
      <c r="E85" s="100">
        <f>'Table 10.42'!AC4</f>
        <v>2.5753112230352482E-2</v>
      </c>
      <c r="F85" s="99">
        <f>'Table 10.42'!AE4</f>
        <v>7.2532003155778568E-3</v>
      </c>
      <c r="G85" s="100">
        <f>'Table 10.42'!AE4</f>
        <v>7.2532003155778568E-3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9239</v>
      </c>
      <c r="Y85" s="116">
        <v>9447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10.42'!AA5</f>
        <v>60,583</v>
      </c>
      <c r="D86" s="99">
        <f>'Table 10.42'!AC5</f>
        <v>2.5440081245768464E-2</v>
      </c>
      <c r="E86" s="100">
        <f>'Table 10.42'!AC5</f>
        <v>2.5440081245768464E-2</v>
      </c>
      <c r="F86" s="99">
        <f>'Table 10.42'!AE5</f>
        <v>-1.9275123558484264E-3</v>
      </c>
      <c r="G86" s="100">
        <f>'Table 10.42'!AE5</f>
        <v>-1.9275123558484264E-3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2973</v>
      </c>
      <c r="Y86" s="116">
        <v>3073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10.42'!AA6</f>
        <v>58,151</v>
      </c>
      <c r="D87" s="99">
        <f>'Table 10.42'!AC6</f>
        <v>2.6079438180438563E-2</v>
      </c>
      <c r="E87" s="100">
        <f>'Table 10.42'!AC6</f>
        <v>2.6079438180438563E-2</v>
      </c>
      <c r="F87" s="99">
        <f>'Table 10.42'!AE6</f>
        <v>1.6999247975655329E-2</v>
      </c>
      <c r="G87" s="100">
        <f>'Table 10.42'!AE6</f>
        <v>1.6999247975655329E-2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2361</v>
      </c>
      <c r="Y87" s="116">
        <v>2412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10.42'!AA7</f>
        <v>88,334</v>
      </c>
      <c r="D88" s="99">
        <f>'Table 10.42'!AC7</f>
        <v>1.184421534937008E-2</v>
      </c>
      <c r="E88" s="100">
        <f>'Table 10.42'!AC7</f>
        <v>1.184421534937008E-2</v>
      </c>
      <c r="F88" s="99">
        <f>'Table 10.42'!AE7</f>
        <v>6.357090776522023E-3</v>
      </c>
      <c r="G88" s="100">
        <f>'Table 10.42'!AE7</f>
        <v>6.357090776522023E-3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2608</v>
      </c>
      <c r="Y88" s="116">
        <v>2658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10.42'!AA37</f>
        <v>76,532</v>
      </c>
      <c r="D89" s="99">
        <f>'Table 10.42'!AC37</f>
        <v>2.6464037730904444E-3</v>
      </c>
      <c r="E89" s="100">
        <f>'Table 10.42'!AC37</f>
        <v>2.6464037730904444E-3</v>
      </c>
      <c r="F89" s="99">
        <f>'Table 10.42'!AE37</f>
        <v>-1.6566874078711713E-3</v>
      </c>
      <c r="G89" s="100">
        <f>'Table 10.42'!AE37</f>
        <v>-1.6566874078711713E-3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3799</v>
      </c>
      <c r="Y89" s="116">
        <v>3851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10.42'!AA38</f>
        <v>11,802</v>
      </c>
      <c r="D90" s="99">
        <f>'Table 10.42'!AC38</f>
        <v>7.5843208751139368E-2</v>
      </c>
      <c r="E90" s="100">
        <f>'Table 10.42'!AC38</f>
        <v>7.5843208751139368E-2</v>
      </c>
      <c r="F90" s="99">
        <f>'Table 10.42'!AE38</f>
        <v>6.1617342808311548E-2</v>
      </c>
      <c r="G90" s="100">
        <f>'Table 10.42'!AE38</f>
        <v>6.1617342808311548E-2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5129</v>
      </c>
      <c r="Y90" s="116">
        <v>5346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10.42'!AA114</f>
        <v>5,274</v>
      </c>
      <c r="D91" s="99">
        <f>'Table 10.42'!AC114</f>
        <v>8.7422680412371223E-2</v>
      </c>
      <c r="E91" s="100">
        <f>'Table 10.42'!AC114</f>
        <v>8.7422680412371223E-2</v>
      </c>
      <c r="F91" s="99">
        <f>'Table 10.42'!AE114</f>
        <v>7.6546233925290919E-2</v>
      </c>
      <c r="G91" s="100">
        <f>'Table 10.42'!AE114</f>
        <v>7.6546233925290919E-2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44795</v>
      </c>
      <c r="Y91" s="116">
        <v>45325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10.42'!AA115</f>
        <v>6,528</v>
      </c>
      <c r="D92" s="99">
        <f>'Table 10.42'!AC115</f>
        <v>6.6318196667755736E-2</v>
      </c>
      <c r="E92" s="100">
        <f>'Table 10.42'!AC115</f>
        <v>6.6318196667755736E-2</v>
      </c>
      <c r="F92" s="99">
        <f>'Table 10.42'!AE115</f>
        <v>4.985525892569953E-2</v>
      </c>
      <c r="G92" s="100">
        <f>'Table 10.42'!AE115</f>
        <v>4.985525892569953E-2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10.42'!AA8</f>
        <v>$42,961</v>
      </c>
      <c r="D93" s="99">
        <f>'Table 10.42'!AC8</f>
        <v>1.263511357106184E-2</v>
      </c>
      <c r="E93" s="100">
        <f>'Table 10.42'!AC8</f>
        <v>1.263511357106184E-2</v>
      </c>
      <c r="F93" s="99">
        <f>'Table 10.42'!AE8</f>
        <v>0.13178613767485969</v>
      </c>
      <c r="G93" s="100">
        <f>'Table 10.42'!AE8</f>
        <v>0.13178613767485969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3073</v>
      </c>
      <c r="Y93" s="116">
        <v>3307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10.42'!AA9</f>
        <v>$4,457.5 mil</v>
      </c>
      <c r="D94" s="99">
        <f>'Table 10.42'!AC9</f>
        <v>3.2941390232414713E-2</v>
      </c>
      <c r="E94" s="100">
        <f>'Table 10.42'!AC9</f>
        <v>3.2941390232414713E-2</v>
      </c>
      <c r="F94" s="99">
        <f>'Table 10.42'!AE9</f>
        <v>0.13884551236030362</v>
      </c>
      <c r="G94" s="100">
        <f>'Table 10.42'!AE9</f>
        <v>0.13884551236030362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7456</v>
      </c>
      <c r="Y94" s="116">
        <v>7663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1544</v>
      </c>
      <c r="Y95" s="116">
        <v>1542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7559</v>
      </c>
      <c r="Y96" s="116">
        <v>7991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8000</v>
      </c>
      <c r="Y97" s="116">
        <v>8494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4977</v>
      </c>
      <c r="Y98" s="116">
        <v>4954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280</v>
      </c>
      <c r="Y99" s="116">
        <v>282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2282</v>
      </c>
      <c r="Y100" s="116">
        <v>2383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42505</v>
      </c>
      <c r="Y101" s="116">
        <v>43009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85021</v>
      </c>
      <c r="Y104" s="115">
        <v>89278</v>
      </c>
      <c r="Z104" s="115"/>
      <c r="AA104" s="115" t="str">
        <f>TEXT(Y104,"###,###")</f>
        <v>89,278</v>
      </c>
      <c r="AB104" s="115"/>
      <c r="AC104" s="115">
        <f>Y104/($Y$4)*100</f>
        <v>75.191604763589197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20589</v>
      </c>
      <c r="Y105" s="115">
        <v>20855</v>
      </c>
      <c r="Z105" s="115"/>
      <c r="AA105" s="115" t="str">
        <f>TEXT(Y105,"###,###")</f>
        <v>20,855</v>
      </c>
      <c r="AB105" s="115"/>
      <c r="AC105" s="115">
        <f>Y105/($Y$4)*100</f>
        <v>17.564471844627487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105610</v>
      </c>
      <c r="Y106" s="115">
        <v>110133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13906</v>
      </c>
      <c r="Y108" s="115">
        <v>15353</v>
      </c>
      <c r="Z108" s="115"/>
      <c r="AA108" s="115" t="str">
        <f>TEXT(Y108,"###,###")</f>
        <v>15,353</v>
      </c>
      <c r="AB108" s="115"/>
      <c r="AC108" s="115">
        <f>Y108/($Y$4)*100</f>
        <v>12.930584331362541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15718</v>
      </c>
      <c r="Y109" s="115">
        <v>17172</v>
      </c>
      <c r="Z109" s="115"/>
      <c r="AA109" s="115" t="str">
        <f>TEXT(Y109,"###,###")</f>
        <v>17,172</v>
      </c>
      <c r="AB109" s="115"/>
      <c r="AC109" s="115">
        <f t="shared" ref="AC109:AC111" si="3">Y109/($Y$4)*100</f>
        <v>14.462580221335086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23945</v>
      </c>
      <c r="Y110" s="115">
        <v>24029</v>
      </c>
      <c r="Z110" s="115"/>
      <c r="AA110" s="115" t="str">
        <f>TEXT(Y110,"###,###")</f>
        <v>24,029</v>
      </c>
      <c r="AB110" s="115"/>
      <c r="AC110" s="115">
        <f t="shared" si="3"/>
        <v>20.237674128724713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52041</v>
      </c>
      <c r="Y111" s="115">
        <v>53579</v>
      </c>
      <c r="Z111" s="115"/>
      <c r="AA111" s="115" t="str">
        <f>TEXT(Y111,"###,###")</f>
        <v>53,579</v>
      </c>
      <c r="AB111" s="115"/>
      <c r="AC111" s="115">
        <f t="shared" si="3"/>
        <v>45.125237926794348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115753</v>
      </c>
      <c r="Y112" s="115">
        <v>118734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4899</v>
      </c>
      <c r="U114" s="115">
        <v>5438</v>
      </c>
      <c r="V114" s="115">
        <v>5320</v>
      </c>
      <c r="W114" s="115">
        <v>5143</v>
      </c>
      <c r="X114" s="115">
        <v>4850</v>
      </c>
      <c r="Y114" s="115">
        <v>5274</v>
      </c>
      <c r="Z114" s="115"/>
      <c r="AA114" s="115" t="str">
        <f>TEXT(Y114,"###,###")</f>
        <v>5,274</v>
      </c>
      <c r="AB114" s="115"/>
      <c r="AC114" s="115">
        <f>Y114/X114-1</f>
        <v>8.7422680412371223E-2</v>
      </c>
      <c r="AD114" s="115"/>
      <c r="AE114" s="115">
        <f>Y114/T114-1</f>
        <v>7.6546233925290919E-2</v>
      </c>
      <c r="AF114" s="115"/>
    </row>
    <row r="115" spans="19:32" x14ac:dyDescent="0.25">
      <c r="S115" s="115" t="s">
        <v>104</v>
      </c>
      <c r="T115" s="115">
        <v>6218</v>
      </c>
      <c r="U115" s="115">
        <v>6414</v>
      </c>
      <c r="V115" s="115">
        <v>6491</v>
      </c>
      <c r="W115" s="115">
        <v>6443</v>
      </c>
      <c r="X115" s="115">
        <v>6122</v>
      </c>
      <c r="Y115" s="115">
        <v>6528</v>
      </c>
      <c r="Z115" s="115"/>
      <c r="AA115" s="115" t="str">
        <f>TEXT(Y115,"###,###")</f>
        <v>6,528</v>
      </c>
      <c r="AB115" s="115"/>
      <c r="AC115" s="115">
        <f>Y115/X115-1</f>
        <v>6.6318196667755736E-2</v>
      </c>
      <c r="AD115" s="115"/>
      <c r="AE115" s="115">
        <f>Y115/T115-1</f>
        <v>4.985525892569953E-2</v>
      </c>
      <c r="AF115" s="115"/>
    </row>
    <row r="116" spans="19:32" x14ac:dyDescent="0.25">
      <c r="S116" s="115" t="s">
        <v>56</v>
      </c>
      <c r="T116" s="115">
        <v>11117</v>
      </c>
      <c r="U116" s="115">
        <v>11852</v>
      </c>
      <c r="V116" s="115">
        <v>11811</v>
      </c>
      <c r="W116" s="115">
        <v>11586</v>
      </c>
      <c r="X116" s="115">
        <v>10972</v>
      </c>
      <c r="Y116" s="115">
        <v>11802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42.91</v>
      </c>
      <c r="V118" s="115">
        <v>38.11</v>
      </c>
      <c r="W118" s="115">
        <v>44.19</v>
      </c>
      <c r="X118" s="115">
        <v>42.31</v>
      </c>
      <c r="Y118" s="115">
        <v>41.42</v>
      </c>
      <c r="Z118" s="115"/>
      <c r="AA118" s="115" t="str">
        <f>TEXT(Y118,"##.0")</f>
        <v>41.4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75528</v>
      </c>
      <c r="V120" s="115">
        <v>76233</v>
      </c>
      <c r="W120" s="115">
        <v>75939</v>
      </c>
      <c r="X120" s="115">
        <v>75553</v>
      </c>
      <c r="Y120" s="115">
        <v>76313</v>
      </c>
      <c r="Z120" s="115"/>
      <c r="AA120" s="115" t="str">
        <f>TEXT(Y120,"###,###")</f>
        <v>76,313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6968</v>
      </c>
      <c r="V121" s="115">
        <v>6723</v>
      </c>
      <c r="W121" s="115">
        <v>6560</v>
      </c>
      <c r="X121" s="115">
        <v>6723</v>
      </c>
      <c r="Y121" s="115">
        <v>6752</v>
      </c>
      <c r="Z121" s="115"/>
      <c r="AA121" s="115" t="str">
        <f t="shared" ref="AA121:AA128" si="4">TEXT(Y121,"###,###")</f>
        <v>6,752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4988</v>
      </c>
      <c r="V122" s="115">
        <v>4900</v>
      </c>
      <c r="W122" s="115">
        <v>4884</v>
      </c>
      <c r="X122" s="115">
        <v>5019</v>
      </c>
      <c r="Y122" s="115">
        <v>5269</v>
      </c>
      <c r="Z122" s="115"/>
      <c r="AA122" s="115" t="str">
        <f t="shared" si="4"/>
        <v>5,269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80516</v>
      </c>
      <c r="V124" s="115">
        <v>81133</v>
      </c>
      <c r="W124" s="115">
        <v>80823</v>
      </c>
      <c r="X124" s="115">
        <v>80572</v>
      </c>
      <c r="Y124" s="115">
        <v>81582</v>
      </c>
      <c r="Z124" s="115"/>
      <c r="AA124" s="115" t="str">
        <f t="shared" si="4"/>
        <v>81,582</v>
      </c>
      <c r="AB124" s="115"/>
      <c r="AC124" s="115">
        <f>Y124/$Y$7*100</f>
        <v>92.356284103516202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11956</v>
      </c>
      <c r="V125" s="115">
        <v>11623</v>
      </c>
      <c r="W125" s="115">
        <v>11444</v>
      </c>
      <c r="X125" s="115">
        <v>11742</v>
      </c>
      <c r="Y125" s="115">
        <v>12021</v>
      </c>
      <c r="Z125" s="115"/>
      <c r="AA125" s="115" t="str">
        <f t="shared" si="4"/>
        <v>12,021</v>
      </c>
      <c r="AB125" s="115"/>
      <c r="AC125" s="115">
        <f>Y125/$Y$7*100</f>
        <v>13.608576539044989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45449</v>
      </c>
      <c r="V127" s="115">
        <v>45602</v>
      </c>
      <c r="W127" s="115">
        <v>45159</v>
      </c>
      <c r="X127" s="115">
        <v>44795</v>
      </c>
      <c r="Y127" s="115">
        <v>45325</v>
      </c>
      <c r="Z127" s="115"/>
      <c r="AA127" s="115" t="str">
        <f t="shared" si="4"/>
        <v>45,325</v>
      </c>
      <c r="AB127" s="115"/>
      <c r="AC127" s="115">
        <f>Y127/$Y$7*100</f>
        <v>51.310933502388657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42032</v>
      </c>
      <c r="V128" s="115">
        <v>42252</v>
      </c>
      <c r="W128" s="115">
        <v>42221</v>
      </c>
      <c r="X128" s="115">
        <v>42505</v>
      </c>
      <c r="Y128" s="115">
        <v>43009</v>
      </c>
      <c r="Z128" s="115"/>
      <c r="AA128" s="115" t="str">
        <f t="shared" si="4"/>
        <v>43,009</v>
      </c>
      <c r="AB128" s="115"/>
      <c r="AC128" s="115">
        <f>Y128/$Y$7*100</f>
        <v>48.689066497611336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95002704-B4DE-4DF1-89DA-3B68CD3118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6A54CC98-BEB4-480C-9446-8409F0979FD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0B7E65BF-32B1-46D8-9DB3-E097910C18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28DCAC32-C68C-458C-B76F-92E43F1DA6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Orroroo/Carrieton</v>
      </c>
      <c r="T1" s="115"/>
      <c r="U1" s="115"/>
      <c r="V1" s="115"/>
      <c r="W1" s="115"/>
      <c r="X1" s="115"/>
      <c r="Y1" s="115" t="str">
        <f>Y3</f>
        <v>10.43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154</v>
      </c>
      <c r="V3" s="115"/>
      <c r="W3" s="115"/>
      <c r="X3" s="115"/>
      <c r="Y3" s="115" t="s">
        <v>245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10.43'!$Y$3&amp;" "&amp;'Table 10.43'!$U$3&amp;", "&amp;'State data for spotlight'!$C$3&amp;", "&amp;'Table 10.43'!$Y$2</f>
        <v>Table 10.43 Orroroo/Carrieton,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616</v>
      </c>
      <c r="U4" s="116">
        <v>701</v>
      </c>
      <c r="V4" s="116">
        <v>666</v>
      </c>
      <c r="W4" s="116">
        <v>710</v>
      </c>
      <c r="X4" s="116">
        <v>587</v>
      </c>
      <c r="Y4" s="116">
        <v>740</v>
      </c>
      <c r="Z4" s="115"/>
      <c r="AA4" s="115" t="str">
        <f>TEXT(Y4,"###,###")</f>
        <v>740</v>
      </c>
      <c r="AB4" s="115"/>
      <c r="AC4" s="115">
        <f t="shared" ref="AC4:AC9" si="0">Y4/X4-1</f>
        <v>0.26064735945485529</v>
      </c>
      <c r="AD4" s="115"/>
      <c r="AE4" s="115">
        <f>Y4/T4-1</f>
        <v>0.20129870129870131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342</v>
      </c>
      <c r="U5" s="116">
        <v>396</v>
      </c>
      <c r="V5" s="116">
        <v>371</v>
      </c>
      <c r="W5" s="116">
        <v>387</v>
      </c>
      <c r="X5" s="116">
        <v>322</v>
      </c>
      <c r="Y5" s="116">
        <v>416</v>
      </c>
      <c r="Z5" s="115"/>
      <c r="AA5" s="115" t="str">
        <f>TEXT(Y5,"###,###")</f>
        <v>416</v>
      </c>
      <c r="AB5" s="115"/>
      <c r="AC5" s="115">
        <f t="shared" si="0"/>
        <v>0.29192546583850931</v>
      </c>
      <c r="AD5" s="115"/>
      <c r="AE5" s="115">
        <f t="shared" ref="AE5:AE9" si="1">Y5/T5-1</f>
        <v>0.21637426900584789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271</v>
      </c>
      <c r="U6" s="116">
        <v>299</v>
      </c>
      <c r="V6" s="116">
        <v>296</v>
      </c>
      <c r="W6" s="116">
        <v>323</v>
      </c>
      <c r="X6" s="116">
        <v>261</v>
      </c>
      <c r="Y6" s="116">
        <v>324</v>
      </c>
      <c r="Z6" s="115"/>
      <c r="AA6" s="115" t="str">
        <f>TEXT(Y6,"###,###")</f>
        <v>324</v>
      </c>
      <c r="AB6" s="115"/>
      <c r="AC6" s="115">
        <f t="shared" si="0"/>
        <v>0.24137931034482762</v>
      </c>
      <c r="AD6" s="115"/>
      <c r="AE6" s="115">
        <f t="shared" si="1"/>
        <v>0.19557195571955721</v>
      </c>
      <c r="AF6" s="115"/>
    </row>
    <row r="7" spans="1:32" ht="16.5" customHeight="1" thickBot="1" x14ac:dyDescent="0.3">
      <c r="A7" s="46" t="str">
        <f>"QUICK STATS for "&amp;'Table 10.43'!Y2&amp;"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372</v>
      </c>
      <c r="U7" s="116">
        <v>386</v>
      </c>
      <c r="V7" s="116">
        <v>386</v>
      </c>
      <c r="W7" s="116">
        <v>399</v>
      </c>
      <c r="X7" s="116">
        <v>354</v>
      </c>
      <c r="Y7" s="116">
        <v>424</v>
      </c>
      <c r="Z7" s="115"/>
      <c r="AA7" s="115" t="str">
        <f>TEXT(Y7,"###,###")</f>
        <v>424</v>
      </c>
      <c r="AB7" s="115"/>
      <c r="AC7" s="115">
        <f t="shared" si="0"/>
        <v>0.19774011299435035</v>
      </c>
      <c r="AD7" s="115"/>
      <c r="AE7" s="115">
        <f t="shared" si="1"/>
        <v>0.13978494623655924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740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10.43'!AA7</f>
        <v>424</v>
      </c>
      <c r="P8" s="51"/>
      <c r="S8" s="115" t="s">
        <v>96</v>
      </c>
      <c r="T8" s="115">
        <v>18199.53</v>
      </c>
      <c r="U8" s="115">
        <v>20640</v>
      </c>
      <c r="V8" s="115">
        <v>22074</v>
      </c>
      <c r="W8" s="115">
        <v>21400</v>
      </c>
      <c r="X8" s="115">
        <v>20180.5</v>
      </c>
      <c r="Y8" s="115">
        <v>23480.07</v>
      </c>
      <c r="Z8" s="115"/>
      <c r="AA8" s="115" t="str">
        <f>TEXT(Y8,"$###,###")</f>
        <v>$23,480</v>
      </c>
      <c r="AB8" s="115"/>
      <c r="AC8" s="115">
        <f t="shared" si="0"/>
        <v>0.16350288644979072</v>
      </c>
      <c r="AD8" s="115"/>
      <c r="AE8" s="115">
        <f t="shared" si="1"/>
        <v>0.29014705324807855</v>
      </c>
      <c r="AF8" s="115"/>
    </row>
    <row r="9" spans="1:32" x14ac:dyDescent="0.25">
      <c r="A9" s="55" t="s">
        <v>17</v>
      </c>
      <c r="B9" s="56"/>
      <c r="C9" s="57"/>
      <c r="D9" s="58">
        <f>'Table 10.43'!AC104</f>
        <v>54.45945945945946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51.886792452830186</v>
      </c>
      <c r="P9" s="59" t="s">
        <v>97</v>
      </c>
      <c r="S9" s="115" t="s">
        <v>9</v>
      </c>
      <c r="T9" s="115">
        <v>15333446</v>
      </c>
      <c r="U9" s="115">
        <v>13236273</v>
      </c>
      <c r="V9" s="115">
        <v>16268515</v>
      </c>
      <c r="W9" s="115">
        <v>18304381</v>
      </c>
      <c r="X9" s="115">
        <v>17131207</v>
      </c>
      <c r="Y9" s="115">
        <v>20880723</v>
      </c>
      <c r="Z9" s="115"/>
      <c r="AA9" s="115" t="str">
        <f>TEXT(Y9/1000000,"$#,###.0")&amp;" mil"</f>
        <v>$20.9 mil</v>
      </c>
      <c r="AB9" s="115"/>
      <c r="AC9" s="115">
        <f t="shared" si="0"/>
        <v>0.21887050924082585</v>
      </c>
      <c r="AD9" s="115"/>
      <c r="AE9" s="115">
        <f t="shared" si="1"/>
        <v>0.36177627651344646</v>
      </c>
      <c r="AF9" s="115"/>
    </row>
    <row r="10" spans="1:32" x14ac:dyDescent="0.25">
      <c r="A10" s="55" t="s">
        <v>20</v>
      </c>
      <c r="B10" s="56"/>
      <c r="C10" s="57"/>
      <c r="D10" s="58">
        <f>'Table 10.43'!AC105</f>
        <v>20.810810810810811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48.113207547169814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80.424528301886795</v>
      </c>
      <c r="P11" s="59" t="s">
        <v>97</v>
      </c>
      <c r="S11" s="115" t="s">
        <v>32</v>
      </c>
      <c r="T11" s="116">
        <v>457</v>
      </c>
      <c r="U11" s="116">
        <v>536</v>
      </c>
      <c r="V11" s="116">
        <v>505</v>
      </c>
      <c r="W11" s="116">
        <v>541</v>
      </c>
      <c r="X11" s="116">
        <v>438</v>
      </c>
      <c r="Y11" s="116">
        <v>556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10.43'!AC108</f>
        <v>22.027027027027028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43.39622641509434</v>
      </c>
      <c r="P12" s="59" t="s">
        <v>97</v>
      </c>
      <c r="S12" s="115" t="s">
        <v>33</v>
      </c>
      <c r="T12" s="116">
        <v>158</v>
      </c>
      <c r="U12" s="116">
        <v>165</v>
      </c>
      <c r="V12" s="116">
        <v>164</v>
      </c>
      <c r="W12" s="116">
        <v>165</v>
      </c>
      <c r="X12" s="116">
        <v>147</v>
      </c>
      <c r="Y12" s="116">
        <v>184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10.43'!AC109</f>
        <v>16.216216216216218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10.43'!AA118</f>
        <v>45.0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10.43'!AC110</f>
        <v>12.027027027027028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19.339622641509436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10.43'!AC111</f>
        <v>25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80.660377358490564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173</v>
      </c>
      <c r="Z15" s="115"/>
      <c r="AA15" s="117">
        <f t="shared" ref="AA15:AA34" si="2">IF(Y15="np",0,Y15/$Y$34)</f>
        <v>0.23378378378378378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17</v>
      </c>
      <c r="Z16" s="115"/>
      <c r="AA16" s="117">
        <f t="shared" si="2"/>
        <v>2.2972972972972974E-2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32</v>
      </c>
      <c r="Z17" s="115"/>
      <c r="AA17" s="117">
        <f t="shared" si="2"/>
        <v>4.3243243243243246E-2</v>
      </c>
      <c r="AB17" s="115"/>
      <c r="AC17" s="115"/>
      <c r="AD17" s="115"/>
      <c r="AE17" s="115"/>
      <c r="AF17" s="115"/>
    </row>
    <row r="18" spans="1:32" x14ac:dyDescent="0.25">
      <c r="A18" s="85" t="str">
        <f>'Table 10.43'!$S$1&amp;" ("&amp;'Table 10.43'!$T$2&amp;" to "&amp;'Table 10.43'!$Y$2&amp;")"</f>
        <v>Orroroo/Carrieton (2011-12 to 2016-17)</v>
      </c>
      <c r="B18" s="85"/>
      <c r="C18" s="85"/>
      <c r="D18" s="85"/>
      <c r="E18" s="85"/>
      <c r="F18" s="85"/>
      <c r="G18" s="85" t="str">
        <f>'Table 10.43'!$S$1&amp;" ("&amp;'Table 10.43'!$T$2&amp;" to "&amp;'Table 10.43'!$Y$2&amp;")"</f>
        <v>Orroroo/Carrieton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5</v>
      </c>
      <c r="Z18" s="115"/>
      <c r="AA18" s="117">
        <f t="shared" si="2"/>
        <v>6.7567567567567571E-3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23</v>
      </c>
      <c r="Z19" s="115"/>
      <c r="AA19" s="117">
        <f t="shared" si="2"/>
        <v>3.1081081081081083E-2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10</v>
      </c>
      <c r="Z20" s="115"/>
      <c r="AA20" s="117">
        <f t="shared" si="2"/>
        <v>1.3513513513513514E-2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43</v>
      </c>
      <c r="Z21" s="115"/>
      <c r="AA21" s="117">
        <f t="shared" si="2"/>
        <v>5.8108108108108111E-2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21</v>
      </c>
      <c r="Z22" s="115"/>
      <c r="AA22" s="117">
        <f t="shared" si="2"/>
        <v>2.837837837837838E-2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16</v>
      </c>
      <c r="Z23" s="115"/>
      <c r="AA23" s="117">
        <f t="shared" si="2"/>
        <v>2.1621621621621623E-2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4</v>
      </c>
      <c r="Z24" s="115"/>
      <c r="AA24" s="117">
        <f t="shared" si="2"/>
        <v>5.4054054054054057E-3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7</v>
      </c>
      <c r="Z25" s="115"/>
      <c r="AA25" s="117">
        <f t="shared" si="2"/>
        <v>9.45945945945946E-3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0</v>
      </c>
      <c r="Z26" s="115"/>
      <c r="AA26" s="117">
        <f t="shared" si="2"/>
        <v>0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10</v>
      </c>
      <c r="Z27" s="115"/>
      <c r="AA27" s="117">
        <f t="shared" si="2"/>
        <v>1.3513513513513514E-2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23</v>
      </c>
      <c r="Z28" s="115"/>
      <c r="AA28" s="117">
        <f t="shared" si="2"/>
        <v>3.1081081081081083E-2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39</v>
      </c>
      <c r="Z29" s="115"/>
      <c r="AA29" s="117">
        <f t="shared" si="2"/>
        <v>5.2702702702702706E-2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52</v>
      </c>
      <c r="Z30" s="115"/>
      <c r="AA30" s="117">
        <f t="shared" si="2"/>
        <v>7.0270270270270274E-2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10.43'!Y2&amp;")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77</v>
      </c>
      <c r="Z31" s="115"/>
      <c r="AA31" s="117">
        <f t="shared" si="2"/>
        <v>0.10405405405405406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7</v>
      </c>
      <c r="Z32" s="115"/>
      <c r="AA32" s="117">
        <f t="shared" si="2"/>
        <v>9.45945945945946E-3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10</v>
      </c>
      <c r="Z33" s="115"/>
      <c r="AA33" s="117">
        <f t="shared" si="2"/>
        <v>1.3513513513513514E-2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740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293</v>
      </c>
      <c r="U37" s="115">
        <v>288</v>
      </c>
      <c r="V37" s="115">
        <v>298</v>
      </c>
      <c r="W37" s="115">
        <v>305</v>
      </c>
      <c r="X37" s="115">
        <v>301</v>
      </c>
      <c r="Y37" s="115">
        <v>342</v>
      </c>
      <c r="Z37" s="115"/>
      <c r="AA37" s="115" t="str">
        <f>TEXT(Y37,"###,###")</f>
        <v>342</v>
      </c>
      <c r="AB37" s="115"/>
      <c r="AC37" s="115">
        <f>Y37/X37-1</f>
        <v>0.1362126245847175</v>
      </c>
      <c r="AD37" s="115"/>
      <c r="AE37" s="115">
        <f>Y37/T37-1</f>
        <v>0.16723549488054612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79</v>
      </c>
      <c r="U38" s="115">
        <v>101</v>
      </c>
      <c r="V38" s="115">
        <v>88</v>
      </c>
      <c r="W38" s="115">
        <v>97</v>
      </c>
      <c r="X38" s="115">
        <v>55</v>
      </c>
      <c r="Y38" s="115">
        <v>82</v>
      </c>
      <c r="Z38" s="115"/>
      <c r="AA38" s="115" t="str">
        <f>TEXT(Y38,"###,###")</f>
        <v>82</v>
      </c>
      <c r="AB38" s="115"/>
      <c r="AC38" s="115">
        <f>Y38/X38-1</f>
        <v>0.49090909090909096</v>
      </c>
      <c r="AD38" s="115"/>
      <c r="AE38" s="115">
        <f>Y38/T38-1</f>
        <v>3.7974683544303778E-2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372</v>
      </c>
      <c r="U40" s="115">
        <v>389</v>
      </c>
      <c r="V40" s="115">
        <v>386</v>
      </c>
      <c r="W40" s="115">
        <v>402</v>
      </c>
      <c r="X40" s="115">
        <v>356</v>
      </c>
      <c r="Y40" s="115">
        <v>424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80.660377358490564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19.339622641509436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0</v>
      </c>
      <c r="Y45" s="116">
        <v>7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22</v>
      </c>
      <c r="Y46" s="116">
        <v>17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20</v>
      </c>
      <c r="Y47" s="116">
        <v>30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31</v>
      </c>
      <c r="Y48" s="116">
        <v>33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10.43'!S1&amp;" ("&amp;'Table 10.43'!Y2&amp;") *"</f>
        <v>Number of jobs by age and sex of job holders in Orroroo/Carrieton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21</v>
      </c>
      <c r="Y49" s="116">
        <v>42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38</v>
      </c>
      <c r="Y50" s="116">
        <v>48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22</v>
      </c>
      <c r="Y51" s="116">
        <v>32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22</v>
      </c>
      <c r="Y52" s="116">
        <v>26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32</v>
      </c>
      <c r="Y53" s="116">
        <v>35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37</v>
      </c>
      <c r="Y54" s="116">
        <v>50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38</v>
      </c>
      <c r="Y55" s="116">
        <v>51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17</v>
      </c>
      <c r="Y56" s="116">
        <v>22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11</v>
      </c>
      <c r="Y57" s="116">
        <v>11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6</v>
      </c>
      <c r="Y58" s="116">
        <v>6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0</v>
      </c>
      <c r="Y59" s="116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321</v>
      </c>
      <c r="Y61" s="116">
        <v>416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0</v>
      </c>
      <c r="Y63" s="116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10.43'!S1&amp;" ("&amp;'Table 10.43'!Y2&amp;") *"</f>
        <v>Number of employed persons per occupation of main job by sex in Orroroo/Carrieton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5</v>
      </c>
      <c r="Y64" s="116">
        <v>4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20</v>
      </c>
      <c r="Y65" s="116">
        <v>6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11</v>
      </c>
      <c r="Y66" s="116">
        <v>36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31</v>
      </c>
      <c r="Y67" s="116">
        <v>31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19</v>
      </c>
      <c r="Y68" s="116">
        <v>35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28</v>
      </c>
      <c r="Y69" s="116">
        <v>22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16</v>
      </c>
      <c r="Y70" s="116">
        <v>25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29</v>
      </c>
      <c r="Y71" s="116">
        <v>32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29</v>
      </c>
      <c r="Y72" s="116">
        <v>46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35</v>
      </c>
      <c r="Y73" s="116">
        <v>37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16</v>
      </c>
      <c r="Y74" s="116">
        <v>23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5</v>
      </c>
      <c r="Y75" s="116">
        <v>8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6</v>
      </c>
      <c r="Y76" s="116">
        <v>10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0</v>
      </c>
      <c r="Y77" s="116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0</v>
      </c>
      <c r="Y78" s="116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0</v>
      </c>
      <c r="Y79" s="116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261</v>
      </c>
      <c r="Y80" s="116">
        <v>324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10.43'!S1</f>
        <v>Orroroo/Carrieton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14</v>
      </c>
      <c r="Y83" s="116">
        <v>20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12</v>
      </c>
      <c r="Y84" s="116">
        <v>13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10.43'!AA4</f>
        <v>740</v>
      </c>
      <c r="D85" s="99">
        <f>'Table 10.43'!AC4</f>
        <v>0.26064735945485529</v>
      </c>
      <c r="E85" s="100">
        <f>'Table 10.43'!AC4</f>
        <v>0.26064735945485529</v>
      </c>
      <c r="F85" s="99">
        <f>'Table 10.43'!AE4</f>
        <v>0.20129870129870131</v>
      </c>
      <c r="G85" s="100">
        <f>'Table 10.43'!AE4</f>
        <v>0.20129870129870131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35</v>
      </c>
      <c r="Y85" s="116">
        <v>41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10.43'!AA5</f>
        <v>416</v>
      </c>
      <c r="D86" s="99">
        <f>'Table 10.43'!AC5</f>
        <v>0.29192546583850931</v>
      </c>
      <c r="E86" s="100">
        <f>'Table 10.43'!AC5</f>
        <v>0.29192546583850931</v>
      </c>
      <c r="F86" s="99">
        <f>'Table 10.43'!AE5</f>
        <v>0.21637426900584789</v>
      </c>
      <c r="G86" s="100">
        <f>'Table 10.43'!AE5</f>
        <v>0.21637426900584789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8</v>
      </c>
      <c r="Y86" s="116">
        <v>10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10.43'!AA6</f>
        <v>324</v>
      </c>
      <c r="D87" s="99">
        <f>'Table 10.43'!AC6</f>
        <v>0.24137931034482762</v>
      </c>
      <c r="E87" s="100">
        <f>'Table 10.43'!AC6</f>
        <v>0.24137931034482762</v>
      </c>
      <c r="F87" s="99">
        <f>'Table 10.43'!AE6</f>
        <v>0.19557195571955721</v>
      </c>
      <c r="G87" s="100">
        <f>'Table 10.43'!AE6</f>
        <v>0.19557195571955721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0</v>
      </c>
      <c r="Y87" s="116">
        <v>0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10.43'!AA7</f>
        <v>424</v>
      </c>
      <c r="D88" s="99">
        <f>'Table 10.43'!AC7</f>
        <v>0.19774011299435035</v>
      </c>
      <c r="E88" s="100">
        <f>'Table 10.43'!AC7</f>
        <v>0.19774011299435035</v>
      </c>
      <c r="F88" s="99">
        <f>'Table 10.43'!AE7</f>
        <v>0.13978494623655924</v>
      </c>
      <c r="G88" s="100">
        <f>'Table 10.43'!AE7</f>
        <v>0.13978494623655924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6</v>
      </c>
      <c r="Y88" s="116">
        <v>7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10.43'!AA37</f>
        <v>342</v>
      </c>
      <c r="D89" s="99">
        <f>'Table 10.43'!AC37</f>
        <v>0.1362126245847175</v>
      </c>
      <c r="E89" s="100">
        <f>'Table 10.43'!AC37</f>
        <v>0.1362126245847175</v>
      </c>
      <c r="F89" s="99">
        <f>'Table 10.43'!AE37</f>
        <v>0.16723549488054612</v>
      </c>
      <c r="G89" s="100">
        <f>'Table 10.43'!AE37</f>
        <v>0.16723549488054612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16</v>
      </c>
      <c r="Y89" s="116">
        <v>16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10.43'!AA38</f>
        <v>82</v>
      </c>
      <c r="D90" s="99">
        <f>'Table 10.43'!AC38</f>
        <v>0.49090909090909096</v>
      </c>
      <c r="E90" s="100">
        <f>'Table 10.43'!AC38</f>
        <v>0.49090909090909096</v>
      </c>
      <c r="F90" s="99">
        <f>'Table 10.43'!AE38</f>
        <v>3.7974683544303778E-2</v>
      </c>
      <c r="G90" s="100">
        <f>'Table 10.43'!AE38</f>
        <v>3.7974683544303778E-2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29</v>
      </c>
      <c r="Y90" s="116">
        <v>36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10.43'!AA114</f>
        <v>46</v>
      </c>
      <c r="D91" s="99">
        <f>'Table 10.43'!AC114</f>
        <v>0.4375</v>
      </c>
      <c r="E91" s="100">
        <f>'Table 10.43'!AC114</f>
        <v>0.4375</v>
      </c>
      <c r="F91" s="99">
        <f>'Table 10.43'!AE114</f>
        <v>6.9767441860465018E-2</v>
      </c>
      <c r="G91" s="100">
        <f>'Table 10.43'!AE114</f>
        <v>6.9767441860465018E-2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186</v>
      </c>
      <c r="Y91" s="116">
        <v>220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10.43'!AA115</f>
        <v>36</v>
      </c>
      <c r="D92" s="99">
        <f>'Table 10.43'!AC115</f>
        <v>0.43999999999999995</v>
      </c>
      <c r="E92" s="100">
        <f>'Table 10.43'!AC115</f>
        <v>0.43999999999999995</v>
      </c>
      <c r="F92" s="99">
        <f>'Table 10.43'!AE115</f>
        <v>-2.7027027027026973E-2</v>
      </c>
      <c r="G92" s="100">
        <f>'Table 10.43'!AE115</f>
        <v>-2.7027027027026973E-2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10.43'!AA8</f>
        <v>$23,480</v>
      </c>
      <c r="D93" s="99">
        <f>'Table 10.43'!AC8</f>
        <v>0.16350288644979072</v>
      </c>
      <c r="E93" s="100">
        <f>'Table 10.43'!AC8</f>
        <v>0.16350288644979072</v>
      </c>
      <c r="F93" s="99">
        <f>'Table 10.43'!AE8</f>
        <v>0.29014705324807855</v>
      </c>
      <c r="G93" s="100">
        <f>'Table 10.43'!AE8</f>
        <v>0.29014705324807855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4</v>
      </c>
      <c r="Y93" s="116">
        <v>11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10.43'!AA9</f>
        <v>$20.9 mil</v>
      </c>
      <c r="D94" s="99">
        <f>'Table 10.43'!AC9</f>
        <v>0.21887050924082585</v>
      </c>
      <c r="E94" s="100">
        <f>'Table 10.43'!AC9</f>
        <v>0.21887050924082585</v>
      </c>
      <c r="F94" s="99">
        <f>'Table 10.43'!AE9</f>
        <v>0.36177627651344646</v>
      </c>
      <c r="G94" s="100">
        <f>'Table 10.43'!AE9</f>
        <v>0.36177627651344646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42</v>
      </c>
      <c r="Y94" s="116">
        <v>46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0</v>
      </c>
      <c r="Y95" s="116">
        <v>3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27</v>
      </c>
      <c r="Y96" s="116">
        <v>32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19</v>
      </c>
      <c r="Y97" s="116">
        <v>20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8</v>
      </c>
      <c r="Y98" s="116">
        <v>8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0</v>
      </c>
      <c r="Y99" s="116">
        <v>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21</v>
      </c>
      <c r="Y100" s="116">
        <v>24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171</v>
      </c>
      <c r="Y101" s="116">
        <v>204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293</v>
      </c>
      <c r="Y104" s="115">
        <v>403</v>
      </c>
      <c r="Z104" s="115"/>
      <c r="AA104" s="115" t="str">
        <f>TEXT(Y104,"###,###")</f>
        <v>403</v>
      </c>
      <c r="AB104" s="115"/>
      <c r="AC104" s="115">
        <f>Y104/($Y$4)*100</f>
        <v>54.45945945945946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132</v>
      </c>
      <c r="Y105" s="115">
        <v>154</v>
      </c>
      <c r="Z105" s="115"/>
      <c r="AA105" s="115" t="str">
        <f>TEXT(Y105,"###,###")</f>
        <v>154</v>
      </c>
      <c r="AB105" s="115"/>
      <c r="AC105" s="115">
        <f>Y105/($Y$4)*100</f>
        <v>20.810810810810811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425</v>
      </c>
      <c r="Y106" s="115">
        <v>557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125</v>
      </c>
      <c r="Y108" s="115">
        <v>163</v>
      </c>
      <c r="Z108" s="115"/>
      <c r="AA108" s="115" t="str">
        <f>TEXT(Y108,"###,###")</f>
        <v>163</v>
      </c>
      <c r="AB108" s="115"/>
      <c r="AC108" s="115">
        <f>Y108/($Y$4)*100</f>
        <v>22.027027027027028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67</v>
      </c>
      <c r="Y109" s="115">
        <v>120</v>
      </c>
      <c r="Z109" s="115"/>
      <c r="AA109" s="115" t="str">
        <f>TEXT(Y109,"###,###")</f>
        <v>120</v>
      </c>
      <c r="AB109" s="115"/>
      <c r="AC109" s="115">
        <f t="shared" ref="AC109:AC111" si="3">Y109/($Y$4)*100</f>
        <v>16.216216216216218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81</v>
      </c>
      <c r="Y110" s="115">
        <v>89</v>
      </c>
      <c r="Z110" s="115"/>
      <c r="AA110" s="115" t="str">
        <f>TEXT(Y110,"###,###")</f>
        <v>89</v>
      </c>
      <c r="AB110" s="115"/>
      <c r="AC110" s="115">
        <f t="shared" si="3"/>
        <v>12.027027027027028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160</v>
      </c>
      <c r="Y111" s="115">
        <v>185</v>
      </c>
      <c r="Z111" s="115"/>
      <c r="AA111" s="115" t="str">
        <f>TEXT(Y111,"###,###")</f>
        <v>185</v>
      </c>
      <c r="AB111" s="115"/>
      <c r="AC111" s="115">
        <f t="shared" si="3"/>
        <v>25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582</v>
      </c>
      <c r="Y112" s="115">
        <v>740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43</v>
      </c>
      <c r="U114" s="115">
        <v>53</v>
      </c>
      <c r="V114" s="115">
        <v>45</v>
      </c>
      <c r="W114" s="115">
        <v>44</v>
      </c>
      <c r="X114" s="115">
        <v>32</v>
      </c>
      <c r="Y114" s="115">
        <v>46</v>
      </c>
      <c r="Z114" s="115"/>
      <c r="AA114" s="115" t="str">
        <f>TEXT(Y114,"###,###")</f>
        <v>46</v>
      </c>
      <c r="AB114" s="115"/>
      <c r="AC114" s="115">
        <f>Y114/X114-1</f>
        <v>0.4375</v>
      </c>
      <c r="AD114" s="115"/>
      <c r="AE114" s="115">
        <f>Y114/T114-1</f>
        <v>6.9767441860465018E-2</v>
      </c>
      <c r="AF114" s="115"/>
    </row>
    <row r="115" spans="19:32" x14ac:dyDescent="0.25">
      <c r="S115" s="115" t="s">
        <v>104</v>
      </c>
      <c r="T115" s="115">
        <v>37</v>
      </c>
      <c r="U115" s="115">
        <v>49</v>
      </c>
      <c r="V115" s="115">
        <v>42</v>
      </c>
      <c r="W115" s="115">
        <v>52</v>
      </c>
      <c r="X115" s="115">
        <v>25</v>
      </c>
      <c r="Y115" s="115">
        <v>36</v>
      </c>
      <c r="Z115" s="115"/>
      <c r="AA115" s="115" t="str">
        <f>TEXT(Y115,"###,###")</f>
        <v>36</v>
      </c>
      <c r="AB115" s="115"/>
      <c r="AC115" s="115">
        <f>Y115/X115-1</f>
        <v>0.43999999999999995</v>
      </c>
      <c r="AD115" s="115"/>
      <c r="AE115" s="115">
        <f>Y115/T115-1</f>
        <v>-2.7027027027026973E-2</v>
      </c>
      <c r="AF115" s="115"/>
    </row>
    <row r="116" spans="19:32" x14ac:dyDescent="0.25">
      <c r="S116" s="115" t="s">
        <v>56</v>
      </c>
      <c r="T116" s="115">
        <v>80</v>
      </c>
      <c r="U116" s="115">
        <v>102</v>
      </c>
      <c r="V116" s="115">
        <v>87</v>
      </c>
      <c r="W116" s="115">
        <v>96</v>
      </c>
      <c r="X116" s="115">
        <v>57</v>
      </c>
      <c r="Y116" s="115">
        <v>82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41</v>
      </c>
      <c r="V118" s="115">
        <v>47.21</v>
      </c>
      <c r="W118" s="115">
        <v>45.6</v>
      </c>
      <c r="X118" s="115">
        <v>45.71</v>
      </c>
      <c r="Y118" s="115">
        <v>45.01</v>
      </c>
      <c r="Z118" s="115"/>
      <c r="AA118" s="115" t="str">
        <f>TEXT(Y118,"##.0")</f>
        <v>45.0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227</v>
      </c>
      <c r="V120" s="115">
        <v>229</v>
      </c>
      <c r="W120" s="115">
        <v>233</v>
      </c>
      <c r="X120" s="115">
        <v>210</v>
      </c>
      <c r="Y120" s="115">
        <v>240</v>
      </c>
      <c r="Z120" s="115"/>
      <c r="AA120" s="115" t="str">
        <f>TEXT(Y120,"###,###")</f>
        <v>240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77</v>
      </c>
      <c r="V121" s="115">
        <v>73</v>
      </c>
      <c r="W121" s="115">
        <v>73</v>
      </c>
      <c r="X121" s="115">
        <v>71</v>
      </c>
      <c r="Y121" s="115">
        <v>83</v>
      </c>
      <c r="Z121" s="115"/>
      <c r="AA121" s="115" t="str">
        <f t="shared" ref="AA121:AA128" si="4">TEXT(Y121,"###,###")</f>
        <v>83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91</v>
      </c>
      <c r="V122" s="115">
        <v>88</v>
      </c>
      <c r="W122" s="115">
        <v>97</v>
      </c>
      <c r="X122" s="115">
        <v>78</v>
      </c>
      <c r="Y122" s="115">
        <v>101</v>
      </c>
      <c r="Z122" s="115"/>
      <c r="AA122" s="115" t="str">
        <f t="shared" si="4"/>
        <v>101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318</v>
      </c>
      <c r="V124" s="115">
        <v>317</v>
      </c>
      <c r="W124" s="115">
        <v>330</v>
      </c>
      <c r="X124" s="115">
        <v>288</v>
      </c>
      <c r="Y124" s="115">
        <v>341</v>
      </c>
      <c r="Z124" s="115"/>
      <c r="AA124" s="115" t="str">
        <f t="shared" si="4"/>
        <v>341</v>
      </c>
      <c r="AB124" s="115"/>
      <c r="AC124" s="115">
        <f>Y124/$Y$7*100</f>
        <v>80.424528301886795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168</v>
      </c>
      <c r="V125" s="115">
        <v>161</v>
      </c>
      <c r="W125" s="115">
        <v>170</v>
      </c>
      <c r="X125" s="115">
        <v>149</v>
      </c>
      <c r="Y125" s="115">
        <v>184</v>
      </c>
      <c r="Z125" s="115"/>
      <c r="AA125" s="115" t="str">
        <f t="shared" si="4"/>
        <v>184</v>
      </c>
      <c r="AB125" s="115"/>
      <c r="AC125" s="115">
        <f>Y125/$Y$7*100</f>
        <v>43.39622641509434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209</v>
      </c>
      <c r="V127" s="115">
        <v>210</v>
      </c>
      <c r="W127" s="115">
        <v>206</v>
      </c>
      <c r="X127" s="115">
        <v>187</v>
      </c>
      <c r="Y127" s="115">
        <v>220</v>
      </c>
      <c r="Z127" s="115"/>
      <c r="AA127" s="115" t="str">
        <f t="shared" si="4"/>
        <v>220</v>
      </c>
      <c r="AB127" s="115"/>
      <c r="AC127" s="115">
        <f>Y127/$Y$7*100</f>
        <v>51.886792452830186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174</v>
      </c>
      <c r="V128" s="115">
        <v>176</v>
      </c>
      <c r="W128" s="115">
        <v>192</v>
      </c>
      <c r="X128" s="115">
        <v>169</v>
      </c>
      <c r="Y128" s="115">
        <v>204</v>
      </c>
      <c r="Z128" s="115"/>
      <c r="AA128" s="115" t="str">
        <f t="shared" si="4"/>
        <v>204</v>
      </c>
      <c r="AB128" s="115"/>
      <c r="AC128" s="115">
        <f>Y128/$Y$7*100</f>
        <v>48.113207547169814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7CC80D1C-15C8-408D-8492-D4F612094B5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6919A66D-3B50-4EE5-98D6-6DD943F8BCD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A32114F3-9A91-4A63-B4DF-E4E35F0BCB6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32EDC4E7-7EBA-4DC3-8986-D36699CB404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Peterborough</v>
      </c>
      <c r="T1" s="115"/>
      <c r="U1" s="115"/>
      <c r="V1" s="115"/>
      <c r="W1" s="115"/>
      <c r="X1" s="115"/>
      <c r="Y1" s="115" t="str">
        <f>Y3</f>
        <v>10.44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155</v>
      </c>
      <c r="V3" s="115"/>
      <c r="W3" s="115"/>
      <c r="X3" s="115"/>
      <c r="Y3" s="115" t="s">
        <v>246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10.44'!$Y$3&amp;" "&amp;'Table 10.44'!$U$3&amp;", "&amp;'State data for spotlight'!$C$3&amp;", "&amp;'Table 10.44'!$Y$2</f>
        <v>Table 10.44 Peterborough,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925</v>
      </c>
      <c r="U4" s="116">
        <v>892</v>
      </c>
      <c r="V4" s="116">
        <v>856</v>
      </c>
      <c r="W4" s="116">
        <v>889</v>
      </c>
      <c r="X4" s="116">
        <v>869</v>
      </c>
      <c r="Y4" s="116">
        <v>908</v>
      </c>
      <c r="Z4" s="115"/>
      <c r="AA4" s="115" t="str">
        <f>TEXT(Y4,"###,###")</f>
        <v>908</v>
      </c>
      <c r="AB4" s="115"/>
      <c r="AC4" s="115">
        <f t="shared" ref="AC4:AC9" si="0">Y4/X4-1</f>
        <v>4.487917146145004E-2</v>
      </c>
      <c r="AD4" s="115"/>
      <c r="AE4" s="115">
        <f>Y4/T4-1</f>
        <v>-1.8378378378378413E-2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481</v>
      </c>
      <c r="U5" s="116">
        <v>464</v>
      </c>
      <c r="V5" s="116">
        <v>451</v>
      </c>
      <c r="W5" s="116">
        <v>452</v>
      </c>
      <c r="X5" s="116">
        <v>422</v>
      </c>
      <c r="Y5" s="116">
        <v>483</v>
      </c>
      <c r="Z5" s="115"/>
      <c r="AA5" s="115" t="str">
        <f>TEXT(Y5,"###,###")</f>
        <v>483</v>
      </c>
      <c r="AB5" s="115"/>
      <c r="AC5" s="115">
        <f t="shared" si="0"/>
        <v>0.14454976303317535</v>
      </c>
      <c r="AD5" s="115"/>
      <c r="AE5" s="115">
        <f t="shared" ref="AE5:AE9" si="1">Y5/T5-1</f>
        <v>4.1580041580040472E-3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441</v>
      </c>
      <c r="U6" s="116">
        <v>426</v>
      </c>
      <c r="V6" s="116">
        <v>405</v>
      </c>
      <c r="W6" s="116">
        <v>434</v>
      </c>
      <c r="X6" s="116">
        <v>448</v>
      </c>
      <c r="Y6" s="116">
        <v>425</v>
      </c>
      <c r="Z6" s="115"/>
      <c r="AA6" s="115" t="str">
        <f>TEXT(Y6,"###,###")</f>
        <v>425</v>
      </c>
      <c r="AB6" s="115"/>
      <c r="AC6" s="115">
        <f t="shared" si="0"/>
        <v>-5.1339285714285698E-2</v>
      </c>
      <c r="AD6" s="115"/>
      <c r="AE6" s="115">
        <f t="shared" si="1"/>
        <v>-3.6281179138321962E-2</v>
      </c>
      <c r="AF6" s="115"/>
    </row>
    <row r="7" spans="1:32" ht="16.5" customHeight="1" thickBot="1" x14ac:dyDescent="0.3">
      <c r="A7" s="46" t="str">
        <f>"QUICK STATS for "&amp;'Table 10.44'!Y2&amp;"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606</v>
      </c>
      <c r="U7" s="116">
        <v>620</v>
      </c>
      <c r="V7" s="116">
        <v>592</v>
      </c>
      <c r="W7" s="116">
        <v>611</v>
      </c>
      <c r="X7" s="116">
        <v>593</v>
      </c>
      <c r="Y7" s="116">
        <v>603</v>
      </c>
      <c r="Z7" s="115"/>
      <c r="AA7" s="115" t="str">
        <f>TEXT(Y7,"###,###")</f>
        <v>603</v>
      </c>
      <c r="AB7" s="115"/>
      <c r="AC7" s="115">
        <f t="shared" si="0"/>
        <v>1.6863406408094361E-2</v>
      </c>
      <c r="AD7" s="115"/>
      <c r="AE7" s="115">
        <f t="shared" si="1"/>
        <v>-4.9504950495049549E-3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908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10.44'!AA7</f>
        <v>603</v>
      </c>
      <c r="P8" s="51"/>
      <c r="S8" s="115" t="s">
        <v>96</v>
      </c>
      <c r="T8" s="115">
        <v>22812.09</v>
      </c>
      <c r="U8" s="115">
        <v>26365.88</v>
      </c>
      <c r="V8" s="115">
        <v>26269</v>
      </c>
      <c r="W8" s="115">
        <v>24234</v>
      </c>
      <c r="X8" s="115">
        <v>23986.86</v>
      </c>
      <c r="Y8" s="115">
        <v>23847.040000000001</v>
      </c>
      <c r="Z8" s="115"/>
      <c r="AA8" s="115" t="str">
        <f>TEXT(Y8,"$###,###")</f>
        <v>$23,847</v>
      </c>
      <c r="AB8" s="115"/>
      <c r="AC8" s="115">
        <f t="shared" si="0"/>
        <v>-5.8290247243699689E-3</v>
      </c>
      <c r="AD8" s="115"/>
      <c r="AE8" s="115">
        <f t="shared" si="1"/>
        <v>4.5368486622663795E-2</v>
      </c>
      <c r="AF8" s="115"/>
    </row>
    <row r="9" spans="1:32" x14ac:dyDescent="0.25">
      <c r="A9" s="55" t="s">
        <v>17</v>
      </c>
      <c r="B9" s="56"/>
      <c r="C9" s="57"/>
      <c r="D9" s="58">
        <f>'Table 10.44'!AC104</f>
        <v>66.079295154185019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51.077943615257048</v>
      </c>
      <c r="P9" s="59" t="s">
        <v>97</v>
      </c>
      <c r="S9" s="115" t="s">
        <v>9</v>
      </c>
      <c r="T9" s="115">
        <v>21998285</v>
      </c>
      <c r="U9" s="115">
        <v>20844151</v>
      </c>
      <c r="V9" s="115">
        <v>22179792</v>
      </c>
      <c r="W9" s="115">
        <v>23118696</v>
      </c>
      <c r="X9" s="115">
        <v>23266942</v>
      </c>
      <c r="Y9" s="115">
        <v>24088341</v>
      </c>
      <c r="Z9" s="115"/>
      <c r="AA9" s="115" t="str">
        <f>TEXT(Y9/1000000,"$#,###.0")&amp;" mil"</f>
        <v>$24.1 mil</v>
      </c>
      <c r="AB9" s="115"/>
      <c r="AC9" s="115">
        <f t="shared" si="0"/>
        <v>3.5303264176272053E-2</v>
      </c>
      <c r="AD9" s="115"/>
      <c r="AE9" s="115">
        <f t="shared" si="1"/>
        <v>9.5009951912160329E-2</v>
      </c>
      <c r="AF9" s="115"/>
    </row>
    <row r="10" spans="1:32" x14ac:dyDescent="0.25">
      <c r="A10" s="55" t="s">
        <v>20</v>
      </c>
      <c r="B10" s="56"/>
      <c r="C10" s="57"/>
      <c r="D10" s="58">
        <f>'Table 10.44'!AC105</f>
        <v>20.704845814977972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48.922056384742952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89.054726368159209</v>
      </c>
      <c r="P11" s="59" t="s">
        <v>97</v>
      </c>
      <c r="S11" s="115" t="s">
        <v>32</v>
      </c>
      <c r="T11" s="116">
        <v>778</v>
      </c>
      <c r="U11" s="116">
        <v>750</v>
      </c>
      <c r="V11" s="116">
        <v>723</v>
      </c>
      <c r="W11" s="116">
        <v>758</v>
      </c>
      <c r="X11" s="116">
        <v>751</v>
      </c>
      <c r="Y11" s="116">
        <v>781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10.44'!AC108</f>
        <v>15.088105726872246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21.061359867330019</v>
      </c>
      <c r="P12" s="59" t="s">
        <v>97</v>
      </c>
      <c r="S12" s="115" t="s">
        <v>33</v>
      </c>
      <c r="T12" s="116">
        <v>145</v>
      </c>
      <c r="U12" s="116">
        <v>137</v>
      </c>
      <c r="V12" s="116">
        <v>130</v>
      </c>
      <c r="W12" s="116">
        <v>125</v>
      </c>
      <c r="X12" s="116">
        <v>117</v>
      </c>
      <c r="Y12" s="116">
        <v>127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10.44'!AC109</f>
        <v>23.127753303964756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10.44'!AA118</f>
        <v>45.6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10.44'!AC110</f>
        <v>22.136563876651984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19.071310116086234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10.44'!AC111</f>
        <v>26.431718061674008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80.928689883913762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123</v>
      </c>
      <c r="Z15" s="115"/>
      <c r="AA15" s="117">
        <f t="shared" ref="AA15:AA34" si="2">IF(Y15="np",0,Y15/$Y$34)</f>
        <v>0.13546255506607929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10</v>
      </c>
      <c r="Z16" s="115"/>
      <c r="AA16" s="117">
        <f t="shared" si="2"/>
        <v>1.1013215859030838E-2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98</v>
      </c>
      <c r="Z17" s="115"/>
      <c r="AA17" s="117">
        <f t="shared" si="2"/>
        <v>0.10792951541850221</v>
      </c>
      <c r="AB17" s="115"/>
      <c r="AC17" s="115"/>
      <c r="AD17" s="115"/>
      <c r="AE17" s="115"/>
      <c r="AF17" s="115"/>
    </row>
    <row r="18" spans="1:32" x14ac:dyDescent="0.25">
      <c r="A18" s="85" t="str">
        <f>'Table 10.44'!$S$1&amp;" ("&amp;'Table 10.44'!$T$2&amp;" to "&amp;'Table 10.44'!$Y$2&amp;")"</f>
        <v>Peterborough (2011-12 to 2016-17)</v>
      </c>
      <c r="B18" s="85"/>
      <c r="C18" s="85"/>
      <c r="D18" s="85"/>
      <c r="E18" s="85"/>
      <c r="F18" s="85"/>
      <c r="G18" s="85" t="str">
        <f>'Table 10.44'!$S$1&amp;" ("&amp;'Table 10.44'!$T$2&amp;" to "&amp;'Table 10.44'!$Y$2&amp;")"</f>
        <v>Peterborough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3</v>
      </c>
      <c r="Z18" s="115"/>
      <c r="AA18" s="117">
        <f t="shared" si="2"/>
        <v>3.3039647577092512E-3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36</v>
      </c>
      <c r="Z19" s="115"/>
      <c r="AA19" s="117">
        <f t="shared" si="2"/>
        <v>3.9647577092511016E-2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6</v>
      </c>
      <c r="Z20" s="115"/>
      <c r="AA20" s="117">
        <f t="shared" si="2"/>
        <v>6.6079295154185024E-3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76</v>
      </c>
      <c r="Z21" s="115"/>
      <c r="AA21" s="117">
        <f t="shared" si="2"/>
        <v>8.3700440528634359E-2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88</v>
      </c>
      <c r="Z22" s="115"/>
      <c r="AA22" s="117">
        <f t="shared" si="2"/>
        <v>9.6916299559471369E-2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34</v>
      </c>
      <c r="Z23" s="115"/>
      <c r="AA23" s="117">
        <f t="shared" si="2"/>
        <v>3.7444933920704845E-2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7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14</v>
      </c>
      <c r="Z25" s="115"/>
      <c r="AA25" s="117">
        <f t="shared" si="2"/>
        <v>1.5418502202643172E-2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10</v>
      </c>
      <c r="Z26" s="115"/>
      <c r="AA26" s="117">
        <f t="shared" si="2"/>
        <v>1.1013215859030838E-2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12</v>
      </c>
      <c r="Z27" s="115"/>
      <c r="AA27" s="117">
        <f t="shared" si="2"/>
        <v>1.3215859030837005E-2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47</v>
      </c>
      <c r="Z28" s="115"/>
      <c r="AA28" s="117">
        <f t="shared" si="2"/>
        <v>5.1762114537444934E-2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79</v>
      </c>
      <c r="Z29" s="115"/>
      <c r="AA29" s="117">
        <f t="shared" si="2"/>
        <v>8.7004405286343608E-2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49</v>
      </c>
      <c r="Z30" s="115"/>
      <c r="AA30" s="117">
        <f t="shared" si="2"/>
        <v>5.3964757709251104E-2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10.44'!Y2&amp;")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84</v>
      </c>
      <c r="Z31" s="115"/>
      <c r="AA31" s="117">
        <f t="shared" si="2"/>
        <v>9.2511013215859028E-2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0</v>
      </c>
      <c r="Z32" s="115"/>
      <c r="AA32" s="117">
        <f t="shared" si="2"/>
        <v>0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21</v>
      </c>
      <c r="Z33" s="115"/>
      <c r="AA33" s="117">
        <f t="shared" si="2"/>
        <v>2.3127753303964757E-2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908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474</v>
      </c>
      <c r="U37" s="115">
        <v>520</v>
      </c>
      <c r="V37" s="115">
        <v>488</v>
      </c>
      <c r="W37" s="115">
        <v>494</v>
      </c>
      <c r="X37" s="115">
        <v>493</v>
      </c>
      <c r="Y37" s="115">
        <v>488</v>
      </c>
      <c r="Z37" s="115"/>
      <c r="AA37" s="115" t="str">
        <f>TEXT(Y37,"###,###")</f>
        <v>488</v>
      </c>
      <c r="AB37" s="115"/>
      <c r="AC37" s="115">
        <f>Y37/X37-1</f>
        <v>-1.0141987829614618E-2</v>
      </c>
      <c r="AD37" s="115"/>
      <c r="AE37" s="115">
        <f>Y37/T37-1</f>
        <v>2.9535864978903037E-2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125</v>
      </c>
      <c r="U38" s="115">
        <v>102</v>
      </c>
      <c r="V38" s="115">
        <v>102</v>
      </c>
      <c r="W38" s="115">
        <v>123</v>
      </c>
      <c r="X38" s="115">
        <v>104</v>
      </c>
      <c r="Y38" s="115">
        <v>115</v>
      </c>
      <c r="Z38" s="115"/>
      <c r="AA38" s="115" t="str">
        <f>TEXT(Y38,"###,###")</f>
        <v>115</v>
      </c>
      <c r="AB38" s="115"/>
      <c r="AC38" s="115">
        <f>Y38/X38-1</f>
        <v>0.10576923076923084</v>
      </c>
      <c r="AD38" s="115"/>
      <c r="AE38" s="115">
        <f>Y38/T38-1</f>
        <v>-7.999999999999996E-2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599</v>
      </c>
      <c r="U40" s="115">
        <v>622</v>
      </c>
      <c r="V40" s="115">
        <v>590</v>
      </c>
      <c r="W40" s="115">
        <v>617</v>
      </c>
      <c r="X40" s="115">
        <v>597</v>
      </c>
      <c r="Y40" s="115">
        <v>603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80.928689883913762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19.071310116086234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9</v>
      </c>
      <c r="Y45" s="116">
        <v>10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29</v>
      </c>
      <c r="Y46" s="116">
        <v>45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43</v>
      </c>
      <c r="Y47" s="116">
        <v>41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37</v>
      </c>
      <c r="Y48" s="116">
        <v>42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10.44'!S1&amp;" ("&amp;'Table 10.44'!Y2&amp;") *"</f>
        <v>Number of jobs by age and sex of job holders in Peterborough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36</v>
      </c>
      <c r="Y49" s="116">
        <v>41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30</v>
      </c>
      <c r="Y50" s="116">
        <v>25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35</v>
      </c>
      <c r="Y51" s="116">
        <v>37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40</v>
      </c>
      <c r="Y52" s="116">
        <v>34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31</v>
      </c>
      <c r="Y53" s="116">
        <v>48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55</v>
      </c>
      <c r="Y54" s="116">
        <v>58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46</v>
      </c>
      <c r="Y55" s="116">
        <v>51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20</v>
      </c>
      <c r="Y56" s="116">
        <v>34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12</v>
      </c>
      <c r="Y57" s="116">
        <v>14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0</v>
      </c>
      <c r="Y58" s="116">
        <v>4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0</v>
      </c>
      <c r="Y59" s="116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422</v>
      </c>
      <c r="Y61" s="116">
        <v>483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0</v>
      </c>
      <c r="Y63" s="116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10.44'!S1&amp;" ("&amp;'Table 10.44'!Y2&amp;") *"</f>
        <v>Number of employed persons per occupation of main job by sex in Peterborough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7</v>
      </c>
      <c r="Y64" s="116">
        <v>15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33</v>
      </c>
      <c r="Y65" s="116">
        <v>18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28</v>
      </c>
      <c r="Y66" s="116">
        <v>26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29</v>
      </c>
      <c r="Y67" s="116">
        <v>24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28</v>
      </c>
      <c r="Y68" s="116">
        <v>37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31</v>
      </c>
      <c r="Y69" s="116">
        <v>36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28</v>
      </c>
      <c r="Y70" s="116">
        <v>32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53</v>
      </c>
      <c r="Y71" s="116">
        <v>41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42</v>
      </c>
      <c r="Y72" s="116">
        <v>46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89</v>
      </c>
      <c r="Y73" s="116">
        <v>76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45</v>
      </c>
      <c r="Y74" s="116">
        <v>46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16</v>
      </c>
      <c r="Y75" s="116">
        <v>21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0</v>
      </c>
      <c r="Y76" s="116">
        <v>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0</v>
      </c>
      <c r="Y77" s="116">
        <v>3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0</v>
      </c>
      <c r="Y78" s="116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0</v>
      </c>
      <c r="Y79" s="116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450</v>
      </c>
      <c r="Y80" s="116">
        <v>425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10.44'!S1</f>
        <v>Peterborough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11</v>
      </c>
      <c r="Y83" s="116">
        <v>14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13</v>
      </c>
      <c r="Y84" s="116">
        <v>6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10.44'!AA4</f>
        <v>908</v>
      </c>
      <c r="D85" s="99">
        <f>'Table 10.44'!AC4</f>
        <v>4.487917146145004E-2</v>
      </c>
      <c r="E85" s="100">
        <f>'Table 10.44'!AC4</f>
        <v>4.487917146145004E-2</v>
      </c>
      <c r="F85" s="99">
        <f>'Table 10.44'!AE4</f>
        <v>-1.8378378378378413E-2</v>
      </c>
      <c r="G85" s="100">
        <f>'Table 10.44'!AE4</f>
        <v>-1.8378378378378413E-2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38</v>
      </c>
      <c r="Y85" s="116">
        <v>40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10.44'!AA5</f>
        <v>483</v>
      </c>
      <c r="D86" s="99">
        <f>'Table 10.44'!AC5</f>
        <v>0.14454976303317535</v>
      </c>
      <c r="E86" s="100">
        <f>'Table 10.44'!AC5</f>
        <v>0.14454976303317535</v>
      </c>
      <c r="F86" s="99">
        <f>'Table 10.44'!AE5</f>
        <v>4.1580041580040472E-3</v>
      </c>
      <c r="G86" s="100">
        <f>'Table 10.44'!AE5</f>
        <v>4.1580041580040472E-3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14</v>
      </c>
      <c r="Y86" s="116">
        <v>10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10.44'!AA6</f>
        <v>425</v>
      </c>
      <c r="D87" s="99">
        <f>'Table 10.44'!AC6</f>
        <v>-5.1339285714285698E-2</v>
      </c>
      <c r="E87" s="100">
        <f>'Table 10.44'!AC6</f>
        <v>-5.1339285714285698E-2</v>
      </c>
      <c r="F87" s="99">
        <f>'Table 10.44'!AE6</f>
        <v>-3.6281179138321962E-2</v>
      </c>
      <c r="G87" s="100">
        <f>'Table 10.44'!AE6</f>
        <v>-3.6281179138321962E-2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5</v>
      </c>
      <c r="Y87" s="116">
        <v>10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10.44'!AA7</f>
        <v>603</v>
      </c>
      <c r="D88" s="99">
        <f>'Table 10.44'!AC7</f>
        <v>1.6863406408094361E-2</v>
      </c>
      <c r="E88" s="100">
        <f>'Table 10.44'!AC7</f>
        <v>1.6863406408094361E-2</v>
      </c>
      <c r="F88" s="99">
        <f>'Table 10.44'!AE7</f>
        <v>-4.9504950495049549E-3</v>
      </c>
      <c r="G88" s="100">
        <f>'Table 10.44'!AE7</f>
        <v>-4.9504950495049549E-3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9</v>
      </c>
      <c r="Y88" s="116">
        <v>10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10.44'!AA37</f>
        <v>488</v>
      </c>
      <c r="D89" s="99">
        <f>'Table 10.44'!AC37</f>
        <v>-1.0141987829614618E-2</v>
      </c>
      <c r="E89" s="100">
        <f>'Table 10.44'!AC37</f>
        <v>-1.0141987829614618E-2</v>
      </c>
      <c r="F89" s="99">
        <f>'Table 10.44'!AE37</f>
        <v>2.9535864978903037E-2</v>
      </c>
      <c r="G89" s="100">
        <f>'Table 10.44'!AE37</f>
        <v>2.9535864978903037E-2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37</v>
      </c>
      <c r="Y89" s="116">
        <v>43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10.44'!AA38</f>
        <v>115</v>
      </c>
      <c r="D90" s="99">
        <f>'Table 10.44'!AC38</f>
        <v>0.10576923076923084</v>
      </c>
      <c r="E90" s="100">
        <f>'Table 10.44'!AC38</f>
        <v>0.10576923076923084</v>
      </c>
      <c r="F90" s="99">
        <f>'Table 10.44'!AE38</f>
        <v>-7.999999999999996E-2</v>
      </c>
      <c r="G90" s="100">
        <f>'Table 10.44'!AE38</f>
        <v>-7.999999999999996E-2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86</v>
      </c>
      <c r="Y90" s="116">
        <v>89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10.44'!AA114</f>
        <v>53</v>
      </c>
      <c r="D91" s="99">
        <f>'Table 10.44'!AC114</f>
        <v>8.163265306122458E-2</v>
      </c>
      <c r="E91" s="100">
        <f>'Table 10.44'!AC114</f>
        <v>8.163265306122458E-2</v>
      </c>
      <c r="F91" s="99">
        <f>'Table 10.44'!AE114</f>
        <v>-0.24285714285714288</v>
      </c>
      <c r="G91" s="100">
        <f>'Table 10.44'!AE114</f>
        <v>-0.24285714285714288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282</v>
      </c>
      <c r="Y91" s="116">
        <v>308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10.44'!AA115</f>
        <v>62</v>
      </c>
      <c r="D92" s="99">
        <f>'Table 10.44'!AC115</f>
        <v>0.16981132075471694</v>
      </c>
      <c r="E92" s="100">
        <f>'Table 10.44'!AC115</f>
        <v>0.16981132075471694</v>
      </c>
      <c r="F92" s="99">
        <f>'Table 10.44'!AE115</f>
        <v>0</v>
      </c>
      <c r="G92" s="100">
        <f>'Table 10.44'!AE115</f>
        <v>0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10.44'!AA8</f>
        <v>$23,847</v>
      </c>
      <c r="D93" s="99">
        <f>'Table 10.44'!AC8</f>
        <v>-5.8290247243699689E-3</v>
      </c>
      <c r="E93" s="100">
        <f>'Table 10.44'!AC8</f>
        <v>-5.8290247243699689E-3</v>
      </c>
      <c r="F93" s="99">
        <f>'Table 10.44'!AE8</f>
        <v>4.5368486622663795E-2</v>
      </c>
      <c r="G93" s="100">
        <f>'Table 10.44'!AE8</f>
        <v>4.5368486622663795E-2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9</v>
      </c>
      <c r="Y93" s="116">
        <v>11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10.44'!AA9</f>
        <v>$24.1 mil</v>
      </c>
      <c r="D94" s="99">
        <f>'Table 10.44'!AC9</f>
        <v>3.5303264176272053E-2</v>
      </c>
      <c r="E94" s="100">
        <f>'Table 10.44'!AC9</f>
        <v>3.5303264176272053E-2</v>
      </c>
      <c r="F94" s="99">
        <f>'Table 10.44'!AE9</f>
        <v>9.5009951912160329E-2</v>
      </c>
      <c r="G94" s="100">
        <f>'Table 10.44'!AE9</f>
        <v>9.5009951912160329E-2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37</v>
      </c>
      <c r="Y94" s="116">
        <v>37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15</v>
      </c>
      <c r="Y95" s="116">
        <v>11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66</v>
      </c>
      <c r="Y96" s="116">
        <v>50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21</v>
      </c>
      <c r="Y97" s="116">
        <v>26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34</v>
      </c>
      <c r="Y98" s="116">
        <v>34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0</v>
      </c>
      <c r="Y99" s="116">
        <v>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46</v>
      </c>
      <c r="Y100" s="116">
        <v>51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309</v>
      </c>
      <c r="Y101" s="116">
        <v>295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554</v>
      </c>
      <c r="Y104" s="115">
        <v>600</v>
      </c>
      <c r="Z104" s="115"/>
      <c r="AA104" s="115" t="str">
        <f>TEXT(Y104,"###,###")</f>
        <v>600</v>
      </c>
      <c r="AB104" s="115"/>
      <c r="AC104" s="115">
        <f>Y104/($Y$4)*100</f>
        <v>66.079295154185019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194</v>
      </c>
      <c r="Y105" s="115">
        <v>188</v>
      </c>
      <c r="Z105" s="115"/>
      <c r="AA105" s="115" t="str">
        <f>TEXT(Y105,"###,###")</f>
        <v>188</v>
      </c>
      <c r="AB105" s="115"/>
      <c r="AC105" s="115">
        <f>Y105/($Y$4)*100</f>
        <v>20.704845814977972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748</v>
      </c>
      <c r="Y106" s="115">
        <v>788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133</v>
      </c>
      <c r="Y108" s="115">
        <v>137</v>
      </c>
      <c r="Z108" s="115"/>
      <c r="AA108" s="115" t="str">
        <f>TEXT(Y108,"###,###")</f>
        <v>137</v>
      </c>
      <c r="AB108" s="115"/>
      <c r="AC108" s="115">
        <f>Y108/($Y$4)*100</f>
        <v>15.088105726872246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161</v>
      </c>
      <c r="Y109" s="115">
        <v>210</v>
      </c>
      <c r="Z109" s="115"/>
      <c r="AA109" s="115" t="str">
        <f>TEXT(Y109,"###,###")</f>
        <v>210</v>
      </c>
      <c r="AB109" s="115"/>
      <c r="AC109" s="115">
        <f t="shared" ref="AC109:AC111" si="3">Y109/($Y$4)*100</f>
        <v>23.127753303964756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206</v>
      </c>
      <c r="Y110" s="115">
        <v>201</v>
      </c>
      <c r="Z110" s="115"/>
      <c r="AA110" s="115" t="str">
        <f>TEXT(Y110,"###,###")</f>
        <v>201</v>
      </c>
      <c r="AB110" s="115"/>
      <c r="AC110" s="115">
        <f t="shared" si="3"/>
        <v>22.136563876651984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253</v>
      </c>
      <c r="Y111" s="115">
        <v>240</v>
      </c>
      <c r="Z111" s="115"/>
      <c r="AA111" s="115" t="str">
        <f>TEXT(Y111,"###,###")</f>
        <v>240</v>
      </c>
      <c r="AB111" s="115"/>
      <c r="AC111" s="115">
        <f t="shared" si="3"/>
        <v>26.431718061674008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873</v>
      </c>
      <c r="Y112" s="115">
        <v>908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70</v>
      </c>
      <c r="U114" s="115">
        <v>43</v>
      </c>
      <c r="V114" s="115">
        <v>42</v>
      </c>
      <c r="W114" s="115">
        <v>56</v>
      </c>
      <c r="X114" s="115">
        <v>49</v>
      </c>
      <c r="Y114" s="115">
        <v>53</v>
      </c>
      <c r="Z114" s="115"/>
      <c r="AA114" s="115" t="str">
        <f>TEXT(Y114,"###,###")</f>
        <v>53</v>
      </c>
      <c r="AB114" s="115"/>
      <c r="AC114" s="115">
        <f>Y114/X114-1</f>
        <v>8.163265306122458E-2</v>
      </c>
      <c r="AD114" s="115"/>
      <c r="AE114" s="115">
        <f>Y114/T114-1</f>
        <v>-0.24285714285714288</v>
      </c>
      <c r="AF114" s="115"/>
    </row>
    <row r="115" spans="19:32" x14ac:dyDescent="0.25">
      <c r="S115" s="115" t="s">
        <v>104</v>
      </c>
      <c r="T115" s="115">
        <v>62</v>
      </c>
      <c r="U115" s="115">
        <v>57</v>
      </c>
      <c r="V115" s="115">
        <v>56</v>
      </c>
      <c r="W115" s="115">
        <v>62</v>
      </c>
      <c r="X115" s="115">
        <v>53</v>
      </c>
      <c r="Y115" s="115">
        <v>62</v>
      </c>
      <c r="Z115" s="115"/>
      <c r="AA115" s="115" t="str">
        <f>TEXT(Y115,"###,###")</f>
        <v>62</v>
      </c>
      <c r="AB115" s="115"/>
      <c r="AC115" s="115">
        <f>Y115/X115-1</f>
        <v>0.16981132075471694</v>
      </c>
      <c r="AD115" s="115"/>
      <c r="AE115" s="115">
        <f>Y115/T115-1</f>
        <v>0</v>
      </c>
      <c r="AF115" s="115"/>
    </row>
    <row r="116" spans="19:32" x14ac:dyDescent="0.25">
      <c r="S116" s="115" t="s">
        <v>56</v>
      </c>
      <c r="T116" s="115">
        <v>132</v>
      </c>
      <c r="U116" s="115">
        <v>100</v>
      </c>
      <c r="V116" s="115">
        <v>98</v>
      </c>
      <c r="W116" s="115">
        <v>118</v>
      </c>
      <c r="X116" s="115">
        <v>102</v>
      </c>
      <c r="Y116" s="115">
        <v>115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45.93</v>
      </c>
      <c r="V118" s="115">
        <v>46.27</v>
      </c>
      <c r="W118" s="115">
        <v>42.28</v>
      </c>
      <c r="X118" s="115">
        <v>45.87</v>
      </c>
      <c r="Y118" s="115">
        <v>45.6</v>
      </c>
      <c r="Z118" s="115"/>
      <c r="AA118" s="115" t="str">
        <f>TEXT(Y118,"##.0")</f>
        <v>45.6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482</v>
      </c>
      <c r="V120" s="115">
        <v>465</v>
      </c>
      <c r="W120" s="115">
        <v>484</v>
      </c>
      <c r="X120" s="115">
        <v>475</v>
      </c>
      <c r="Y120" s="115">
        <v>476</v>
      </c>
      <c r="Z120" s="115"/>
      <c r="AA120" s="115" t="str">
        <f>TEXT(Y120,"###,###")</f>
        <v>476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77</v>
      </c>
      <c r="V121" s="115">
        <v>66</v>
      </c>
      <c r="W121" s="115">
        <v>63</v>
      </c>
      <c r="X121" s="115">
        <v>60</v>
      </c>
      <c r="Y121" s="115">
        <v>66</v>
      </c>
      <c r="Z121" s="115"/>
      <c r="AA121" s="115" t="str">
        <f t="shared" ref="AA121:AA128" si="4">TEXT(Y121,"###,###")</f>
        <v>66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64</v>
      </c>
      <c r="V122" s="115">
        <v>62</v>
      </c>
      <c r="W122" s="115">
        <v>59</v>
      </c>
      <c r="X122" s="115">
        <v>58</v>
      </c>
      <c r="Y122" s="115">
        <v>61</v>
      </c>
      <c r="Z122" s="115"/>
      <c r="AA122" s="115" t="str">
        <f t="shared" si="4"/>
        <v>61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546</v>
      </c>
      <c r="V124" s="115">
        <v>527</v>
      </c>
      <c r="W124" s="115">
        <v>543</v>
      </c>
      <c r="X124" s="115">
        <v>533</v>
      </c>
      <c r="Y124" s="115">
        <v>537</v>
      </c>
      <c r="Z124" s="115"/>
      <c r="AA124" s="115" t="str">
        <f t="shared" si="4"/>
        <v>537</v>
      </c>
      <c r="AB124" s="115"/>
      <c r="AC124" s="115">
        <f>Y124/$Y$7*100</f>
        <v>89.054726368159209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141</v>
      </c>
      <c r="V125" s="115">
        <v>128</v>
      </c>
      <c r="W125" s="115">
        <v>122</v>
      </c>
      <c r="X125" s="115">
        <v>118</v>
      </c>
      <c r="Y125" s="115">
        <v>127</v>
      </c>
      <c r="Z125" s="115"/>
      <c r="AA125" s="115" t="str">
        <f t="shared" si="4"/>
        <v>127</v>
      </c>
      <c r="AB125" s="115"/>
      <c r="AC125" s="115">
        <f>Y125/$Y$7*100</f>
        <v>21.061359867330019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314</v>
      </c>
      <c r="V127" s="115">
        <v>298</v>
      </c>
      <c r="W127" s="115">
        <v>301</v>
      </c>
      <c r="X127" s="115">
        <v>283</v>
      </c>
      <c r="Y127" s="115">
        <v>308</v>
      </c>
      <c r="Z127" s="115"/>
      <c r="AA127" s="115" t="str">
        <f t="shared" si="4"/>
        <v>308</v>
      </c>
      <c r="AB127" s="115"/>
      <c r="AC127" s="115">
        <f>Y127/$Y$7*100</f>
        <v>51.077943615257048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308</v>
      </c>
      <c r="V128" s="115">
        <v>295</v>
      </c>
      <c r="W128" s="115">
        <v>308</v>
      </c>
      <c r="X128" s="115">
        <v>308</v>
      </c>
      <c r="Y128" s="115">
        <v>295</v>
      </c>
      <c r="Z128" s="115"/>
      <c r="AA128" s="115" t="str">
        <f t="shared" si="4"/>
        <v>295</v>
      </c>
      <c r="AB128" s="115"/>
      <c r="AC128" s="115">
        <f>Y128/$Y$7*100</f>
        <v>48.922056384742952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6FB4899E-1768-4D41-9BE8-47A441FB359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9855AE27-3098-46AA-BEB0-95393A83D8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70EA959F-1CA1-48C5-9C21-3F03F295F13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DD239DA9-36DA-4587-9914-209B4C41F6B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Playford</v>
      </c>
      <c r="T1" s="115"/>
      <c r="U1" s="115"/>
      <c r="V1" s="115"/>
      <c r="W1" s="115"/>
      <c r="X1" s="115"/>
      <c r="Y1" s="115" t="str">
        <f>Y3</f>
        <v>10.45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156</v>
      </c>
      <c r="V3" s="115"/>
      <c r="W3" s="115"/>
      <c r="X3" s="115"/>
      <c r="Y3" s="115" t="s">
        <v>247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10.45'!$Y$3&amp;" "&amp;'Table 10.45'!$U$3&amp;", "&amp;'State data for spotlight'!$C$3&amp;", "&amp;'Table 10.45'!$Y$2</f>
        <v>Table 10.45 Playford,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49952</v>
      </c>
      <c r="U4" s="116">
        <v>50793</v>
      </c>
      <c r="V4" s="116">
        <v>51098</v>
      </c>
      <c r="W4" s="116">
        <v>51040</v>
      </c>
      <c r="X4" s="116">
        <v>50939</v>
      </c>
      <c r="Y4" s="116">
        <v>54126</v>
      </c>
      <c r="Z4" s="115"/>
      <c r="AA4" s="115" t="str">
        <f>TEXT(Y4,"###,###")</f>
        <v>54,126</v>
      </c>
      <c r="AB4" s="115"/>
      <c r="AC4" s="115">
        <f t="shared" ref="AC4:AC9" si="0">Y4/X4-1</f>
        <v>6.2565028759889341E-2</v>
      </c>
      <c r="AD4" s="115"/>
      <c r="AE4" s="115">
        <f>Y4/T4-1</f>
        <v>8.3560217809096837E-2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27880</v>
      </c>
      <c r="U5" s="116">
        <v>28330</v>
      </c>
      <c r="V5" s="116">
        <v>28205</v>
      </c>
      <c r="W5" s="116">
        <v>27996</v>
      </c>
      <c r="X5" s="116">
        <v>28128</v>
      </c>
      <c r="Y5" s="116">
        <v>29800</v>
      </c>
      <c r="Z5" s="115"/>
      <c r="AA5" s="115" t="str">
        <f>TEXT(Y5,"###,###")</f>
        <v>29,800</v>
      </c>
      <c r="AB5" s="115"/>
      <c r="AC5" s="115">
        <f t="shared" si="0"/>
        <v>5.9442548350398194E-2</v>
      </c>
      <c r="AD5" s="115"/>
      <c r="AE5" s="115">
        <f t="shared" ref="AE5:AE9" si="1">Y5/T5-1</f>
        <v>6.8866571018651346E-2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22072</v>
      </c>
      <c r="U6" s="116">
        <v>22463</v>
      </c>
      <c r="V6" s="116">
        <v>22893</v>
      </c>
      <c r="W6" s="116">
        <v>23044</v>
      </c>
      <c r="X6" s="116">
        <v>22811</v>
      </c>
      <c r="Y6" s="116">
        <v>24326</v>
      </c>
      <c r="Z6" s="115"/>
      <c r="AA6" s="115" t="str">
        <f>TEXT(Y6,"###,###")</f>
        <v>24,326</v>
      </c>
      <c r="AB6" s="115"/>
      <c r="AC6" s="115">
        <f t="shared" si="0"/>
        <v>6.6415325939239933E-2</v>
      </c>
      <c r="AD6" s="115"/>
      <c r="AE6" s="115">
        <f t="shared" si="1"/>
        <v>0.10212033345415006</v>
      </c>
      <c r="AF6" s="115"/>
    </row>
    <row r="7" spans="1:32" ht="16.5" customHeight="1" thickBot="1" x14ac:dyDescent="0.3">
      <c r="A7" s="46" t="str">
        <f>"QUICK STATS for "&amp;'Table 10.45'!Y2&amp;"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37044</v>
      </c>
      <c r="U7" s="116">
        <v>37556</v>
      </c>
      <c r="V7" s="116">
        <v>38237</v>
      </c>
      <c r="W7" s="116">
        <v>38537</v>
      </c>
      <c r="X7" s="116">
        <v>38882</v>
      </c>
      <c r="Y7" s="116">
        <v>40300</v>
      </c>
      <c r="Z7" s="115"/>
      <c r="AA7" s="115" t="str">
        <f>TEXT(Y7,"###,###")</f>
        <v>40,300</v>
      </c>
      <c r="AB7" s="115"/>
      <c r="AC7" s="115">
        <f t="shared" si="0"/>
        <v>3.6469317421943259E-2</v>
      </c>
      <c r="AD7" s="115"/>
      <c r="AE7" s="115">
        <f t="shared" si="1"/>
        <v>8.7895475650577648E-2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54,126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10.45'!AA7</f>
        <v>40,300</v>
      </c>
      <c r="P8" s="51"/>
      <c r="S8" s="115" t="s">
        <v>96</v>
      </c>
      <c r="T8" s="115">
        <v>37572</v>
      </c>
      <c r="U8" s="115">
        <v>38039.46</v>
      </c>
      <c r="V8" s="115">
        <v>38860</v>
      </c>
      <c r="W8" s="115">
        <v>40020</v>
      </c>
      <c r="X8" s="115">
        <v>41443.199999999997</v>
      </c>
      <c r="Y8" s="115">
        <v>41494.870000000003</v>
      </c>
      <c r="Z8" s="115"/>
      <c r="AA8" s="115" t="str">
        <f>TEXT(Y8,"$###,###")</f>
        <v>$41,495</v>
      </c>
      <c r="AB8" s="115"/>
      <c r="AC8" s="115">
        <f t="shared" si="0"/>
        <v>1.2467666589452975E-3</v>
      </c>
      <c r="AD8" s="115"/>
      <c r="AE8" s="115">
        <f t="shared" si="1"/>
        <v>0.10440940061748116</v>
      </c>
      <c r="AF8" s="115"/>
    </row>
    <row r="9" spans="1:32" x14ac:dyDescent="0.25">
      <c r="A9" s="55" t="s">
        <v>17</v>
      </c>
      <c r="B9" s="56"/>
      <c r="C9" s="57"/>
      <c r="D9" s="58">
        <f>'Table 10.45'!AC104</f>
        <v>79.780512138343866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54.518610421836236</v>
      </c>
      <c r="P9" s="59" t="s">
        <v>97</v>
      </c>
      <c r="S9" s="115" t="s">
        <v>9</v>
      </c>
      <c r="T9" s="115">
        <v>1524370029</v>
      </c>
      <c r="U9" s="115">
        <v>1584929651</v>
      </c>
      <c r="V9" s="115">
        <v>1658590964</v>
      </c>
      <c r="W9" s="115">
        <v>1713572429</v>
      </c>
      <c r="X9" s="115">
        <v>1755362758</v>
      </c>
      <c r="Y9" s="115">
        <v>1858902175</v>
      </c>
      <c r="Z9" s="115"/>
      <c r="AA9" s="115" t="str">
        <f>TEXT(Y9/1000000,"$#,###.0")&amp;" mil"</f>
        <v>$1,858.9 mil</v>
      </c>
      <c r="AB9" s="115"/>
      <c r="AC9" s="115">
        <f t="shared" si="0"/>
        <v>5.8984626697885068E-2</v>
      </c>
      <c r="AD9" s="115"/>
      <c r="AE9" s="115">
        <f t="shared" si="1"/>
        <v>0.21945599797672233</v>
      </c>
      <c r="AF9" s="115"/>
    </row>
    <row r="10" spans="1:32" x14ac:dyDescent="0.25">
      <c r="A10" s="55" t="s">
        <v>20</v>
      </c>
      <c r="B10" s="56"/>
      <c r="C10" s="57"/>
      <c r="D10" s="58">
        <f>'Table 10.45'!AC105</f>
        <v>13.984037246425007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45.481389578163771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94.205955334987593</v>
      </c>
      <c r="P11" s="59" t="s">
        <v>97</v>
      </c>
      <c r="S11" s="115" t="s">
        <v>32</v>
      </c>
      <c r="T11" s="116">
        <v>46151</v>
      </c>
      <c r="U11" s="116">
        <v>47024</v>
      </c>
      <c r="V11" s="116">
        <v>47219</v>
      </c>
      <c r="W11" s="116">
        <v>47156</v>
      </c>
      <c r="X11" s="116">
        <v>47065</v>
      </c>
      <c r="Y11" s="116">
        <v>50070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10.45'!AC108</f>
        <v>9.8122898422200056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10.064516129032258</v>
      </c>
      <c r="P12" s="59" t="s">
        <v>97</v>
      </c>
      <c r="S12" s="115" t="s">
        <v>33</v>
      </c>
      <c r="T12" s="116">
        <v>3800</v>
      </c>
      <c r="U12" s="116">
        <v>3772</v>
      </c>
      <c r="V12" s="116">
        <v>3876</v>
      </c>
      <c r="W12" s="116">
        <v>3882</v>
      </c>
      <c r="X12" s="116">
        <v>3873</v>
      </c>
      <c r="Y12" s="116">
        <v>4056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10.45'!AC109</f>
        <v>13.075047112293536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10.45'!AA118</f>
        <v>38.8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10.45'!AC110</f>
        <v>23.072091046816688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13.01240694789082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10.45'!AC111</f>
        <v>47.805121383438646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86.987593052109176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970</v>
      </c>
      <c r="Z15" s="115"/>
      <c r="AA15" s="117">
        <f t="shared" ref="AA15:AA34" si="2">IF(Y15="np",0,Y15/$Y$34)</f>
        <v>1.7921146953405017E-2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243</v>
      </c>
      <c r="Z16" s="115"/>
      <c r="AA16" s="117">
        <f t="shared" si="2"/>
        <v>4.4895244429664118E-3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5413</v>
      </c>
      <c r="Z17" s="115"/>
      <c r="AA17" s="117">
        <f t="shared" si="2"/>
        <v>0.10000739016369213</v>
      </c>
      <c r="AB17" s="115"/>
      <c r="AC17" s="115"/>
      <c r="AD17" s="115"/>
      <c r="AE17" s="115"/>
      <c r="AF17" s="115"/>
    </row>
    <row r="18" spans="1:32" x14ac:dyDescent="0.25">
      <c r="A18" s="85" t="str">
        <f>'Table 10.45'!$S$1&amp;" ("&amp;'Table 10.45'!$T$2&amp;" to "&amp;'Table 10.45'!$Y$2&amp;")"</f>
        <v>Playford (2011-12 to 2016-17)</v>
      </c>
      <c r="B18" s="85"/>
      <c r="C18" s="85"/>
      <c r="D18" s="85"/>
      <c r="E18" s="85"/>
      <c r="F18" s="85"/>
      <c r="G18" s="85" t="str">
        <f>'Table 10.45'!$S$1&amp;" ("&amp;'Table 10.45'!$T$2&amp;" to "&amp;'Table 10.45'!$Y$2&amp;")"</f>
        <v>Playford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387</v>
      </c>
      <c r="Z18" s="115"/>
      <c r="AA18" s="117">
        <f t="shared" si="2"/>
        <v>7.149983372131693E-3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3501</v>
      </c>
      <c r="Z19" s="115"/>
      <c r="AA19" s="117">
        <f t="shared" si="2"/>
        <v>6.4682407715330889E-2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2452</v>
      </c>
      <c r="Z20" s="115"/>
      <c r="AA20" s="117">
        <f t="shared" si="2"/>
        <v>4.5301703432731037E-2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6348</v>
      </c>
      <c r="Z21" s="115"/>
      <c r="AA21" s="117">
        <f t="shared" si="2"/>
        <v>0.11728189779403614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3281</v>
      </c>
      <c r="Z22" s="115"/>
      <c r="AA22" s="117">
        <f t="shared" si="2"/>
        <v>6.0617817684661714E-2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2840</v>
      </c>
      <c r="Z23" s="115"/>
      <c r="AA23" s="117">
        <f t="shared" si="2"/>
        <v>5.2470162214093043E-2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355</v>
      </c>
      <c r="Z24" s="115"/>
      <c r="AA24" s="117">
        <f t="shared" si="2"/>
        <v>6.5587702767616303E-3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1532</v>
      </c>
      <c r="Z25" s="115"/>
      <c r="AA25" s="117">
        <f t="shared" si="2"/>
        <v>2.8304326940841739E-2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655</v>
      </c>
      <c r="Z26" s="115"/>
      <c r="AA26" s="117">
        <f t="shared" si="2"/>
        <v>1.2101393045855965E-2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1883</v>
      </c>
      <c r="Z27" s="115"/>
      <c r="AA27" s="117">
        <f t="shared" si="2"/>
        <v>3.4789195580682115E-2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6047</v>
      </c>
      <c r="Z28" s="115"/>
      <c r="AA28" s="117">
        <f t="shared" si="2"/>
        <v>0.11172079961571149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3595</v>
      </c>
      <c r="Z29" s="115"/>
      <c r="AA29" s="117">
        <f t="shared" si="2"/>
        <v>6.6419096182980447E-2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2850</v>
      </c>
      <c r="Z30" s="115"/>
      <c r="AA30" s="117">
        <f t="shared" si="2"/>
        <v>5.2654916306396189E-2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10.45'!Y2&amp;")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5988</v>
      </c>
      <c r="Z31" s="115"/>
      <c r="AA31" s="117">
        <f t="shared" si="2"/>
        <v>0.11063075047112293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540</v>
      </c>
      <c r="Z32" s="115"/>
      <c r="AA32" s="117">
        <f t="shared" si="2"/>
        <v>9.9767209843698041E-3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1742</v>
      </c>
      <c r="Z33" s="115"/>
      <c r="AA33" s="117">
        <f t="shared" si="2"/>
        <v>3.2184162879207771E-2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54126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32570</v>
      </c>
      <c r="U37" s="115">
        <v>32351</v>
      </c>
      <c r="V37" s="115">
        <v>33386</v>
      </c>
      <c r="W37" s="115">
        <v>33916</v>
      </c>
      <c r="X37" s="115">
        <v>34310</v>
      </c>
      <c r="Y37" s="115">
        <v>35056</v>
      </c>
      <c r="Z37" s="115"/>
      <c r="AA37" s="115" t="str">
        <f>TEXT(Y37,"###,###")</f>
        <v>35,056</v>
      </c>
      <c r="AB37" s="115"/>
      <c r="AC37" s="115">
        <f>Y37/X37-1</f>
        <v>2.174293208976974E-2</v>
      </c>
      <c r="AD37" s="115"/>
      <c r="AE37" s="115">
        <f>Y37/T37-1</f>
        <v>7.6327909118820925E-2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4474</v>
      </c>
      <c r="U38" s="115">
        <v>5202</v>
      </c>
      <c r="V38" s="115">
        <v>4849</v>
      </c>
      <c r="W38" s="115">
        <v>4622</v>
      </c>
      <c r="X38" s="115">
        <v>4569</v>
      </c>
      <c r="Y38" s="115">
        <v>5244</v>
      </c>
      <c r="Z38" s="115"/>
      <c r="AA38" s="115" t="str">
        <f>TEXT(Y38,"###,###")</f>
        <v>5,244</v>
      </c>
      <c r="AB38" s="115"/>
      <c r="AC38" s="115">
        <f>Y38/X38-1</f>
        <v>0.14773473407747861</v>
      </c>
      <c r="AD38" s="115"/>
      <c r="AE38" s="115">
        <f>Y38/T38-1</f>
        <v>0.17210549843540446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37044</v>
      </c>
      <c r="U40" s="115">
        <v>37553</v>
      </c>
      <c r="V40" s="115">
        <v>38235</v>
      </c>
      <c r="W40" s="115">
        <v>38538</v>
      </c>
      <c r="X40" s="115">
        <v>38879</v>
      </c>
      <c r="Y40" s="115">
        <v>40300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86.987593052109176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13.01240694789082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16</v>
      </c>
      <c r="Y44" s="116">
        <v>22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503</v>
      </c>
      <c r="Y45" s="116">
        <v>480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1628</v>
      </c>
      <c r="Y46" s="116">
        <v>1754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3120</v>
      </c>
      <c r="Y47" s="116">
        <v>3316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4044</v>
      </c>
      <c r="Y48" s="116">
        <v>4274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10.45'!S1&amp;" ("&amp;'Table 10.45'!Y2&amp;") *"</f>
        <v>Number of jobs by age and sex of job holders in Playford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3874</v>
      </c>
      <c r="Y49" s="116">
        <v>4152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2938</v>
      </c>
      <c r="Y50" s="116">
        <v>3054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2666</v>
      </c>
      <c r="Y51" s="116">
        <v>2832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2672</v>
      </c>
      <c r="Y52" s="116">
        <v>2858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2628</v>
      </c>
      <c r="Y53" s="116">
        <v>2703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2084</v>
      </c>
      <c r="Y54" s="116">
        <v>2192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1246</v>
      </c>
      <c r="Y55" s="116">
        <v>1369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499</v>
      </c>
      <c r="Y56" s="116">
        <v>543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130</v>
      </c>
      <c r="Y57" s="116">
        <v>154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47</v>
      </c>
      <c r="Y58" s="116">
        <v>62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22</v>
      </c>
      <c r="Y59" s="116">
        <v>21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11</v>
      </c>
      <c r="Y60" s="116">
        <v>14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28128</v>
      </c>
      <c r="Y61" s="116">
        <v>29800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33</v>
      </c>
      <c r="Y63" s="116">
        <v>22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10.45'!S1&amp;" ("&amp;'Table 10.45'!Y2&amp;") *"</f>
        <v>Number of employed persons per occupation of main job by sex in Playford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560</v>
      </c>
      <c r="Y64" s="116">
        <v>615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1614</v>
      </c>
      <c r="Y65" s="116">
        <v>1819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2782</v>
      </c>
      <c r="Y66" s="116">
        <v>2860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3268</v>
      </c>
      <c r="Y67" s="116">
        <v>3327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2636</v>
      </c>
      <c r="Y68" s="116">
        <v>2984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2151</v>
      </c>
      <c r="Y69" s="116">
        <v>2271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2101</v>
      </c>
      <c r="Y70" s="116">
        <v>2182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2250</v>
      </c>
      <c r="Y71" s="116">
        <v>2421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2277</v>
      </c>
      <c r="Y72" s="116">
        <v>2336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1690</v>
      </c>
      <c r="Y73" s="116">
        <v>1872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956</v>
      </c>
      <c r="Y74" s="116">
        <v>1070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339</v>
      </c>
      <c r="Y75" s="116">
        <v>361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83</v>
      </c>
      <c r="Y76" s="116">
        <v>115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37</v>
      </c>
      <c r="Y77" s="116">
        <v>35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20</v>
      </c>
      <c r="Y78" s="116">
        <v>18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19</v>
      </c>
      <c r="Y79" s="116">
        <v>18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22811</v>
      </c>
      <c r="Y80" s="116">
        <v>24326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10.45'!S1</f>
        <v>Playford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1542</v>
      </c>
      <c r="Y83" s="116">
        <v>1630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1215</v>
      </c>
      <c r="Y84" s="116">
        <v>1269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10.45'!AA4</f>
        <v>54,126</v>
      </c>
      <c r="D85" s="99">
        <f>'Table 10.45'!AC4</f>
        <v>6.2565028759889341E-2</v>
      </c>
      <c r="E85" s="100">
        <f>'Table 10.45'!AC4</f>
        <v>6.2565028759889341E-2</v>
      </c>
      <c r="F85" s="99">
        <f>'Table 10.45'!AE4</f>
        <v>8.3560217809096837E-2</v>
      </c>
      <c r="G85" s="100">
        <f>'Table 10.45'!AE4</f>
        <v>8.3560217809096837E-2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3733</v>
      </c>
      <c r="Y85" s="116">
        <v>3848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10.45'!AA5</f>
        <v>29,800</v>
      </c>
      <c r="D86" s="99">
        <f>'Table 10.45'!AC5</f>
        <v>5.9442548350398194E-2</v>
      </c>
      <c r="E86" s="100">
        <f>'Table 10.45'!AC5</f>
        <v>5.9442548350398194E-2</v>
      </c>
      <c r="F86" s="99">
        <f>'Table 10.45'!AE5</f>
        <v>6.8866571018651346E-2</v>
      </c>
      <c r="G86" s="100">
        <f>'Table 10.45'!AE5</f>
        <v>6.8866571018651346E-2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1412</v>
      </c>
      <c r="Y86" s="116">
        <v>1490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10.45'!AA6</f>
        <v>24,326</v>
      </c>
      <c r="D87" s="99">
        <f>'Table 10.45'!AC6</f>
        <v>6.6415325939239933E-2</v>
      </c>
      <c r="E87" s="100">
        <f>'Table 10.45'!AC6</f>
        <v>6.6415325939239933E-2</v>
      </c>
      <c r="F87" s="99">
        <f>'Table 10.45'!AE6</f>
        <v>0.10212033345415006</v>
      </c>
      <c r="G87" s="100">
        <f>'Table 10.45'!AE6</f>
        <v>0.10212033345415006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855</v>
      </c>
      <c r="Y87" s="116">
        <v>905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10.45'!AA7</f>
        <v>40,300</v>
      </c>
      <c r="D88" s="99">
        <f>'Table 10.45'!AC7</f>
        <v>3.6469317421943259E-2</v>
      </c>
      <c r="E88" s="100">
        <f>'Table 10.45'!AC7</f>
        <v>3.6469317421943259E-2</v>
      </c>
      <c r="F88" s="99">
        <f>'Table 10.45'!AE7</f>
        <v>8.7895475650577648E-2</v>
      </c>
      <c r="G88" s="100">
        <f>'Table 10.45'!AE7</f>
        <v>8.7895475650577648E-2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1151</v>
      </c>
      <c r="Y88" s="116">
        <v>1195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10.45'!AA37</f>
        <v>35,056</v>
      </c>
      <c r="D89" s="99">
        <f>'Table 10.45'!AC37</f>
        <v>2.174293208976974E-2</v>
      </c>
      <c r="E89" s="100">
        <f>'Table 10.45'!AC37</f>
        <v>2.174293208976974E-2</v>
      </c>
      <c r="F89" s="99">
        <f>'Table 10.45'!AE37</f>
        <v>7.6327909118820925E-2</v>
      </c>
      <c r="G89" s="100">
        <f>'Table 10.45'!AE37</f>
        <v>7.6327909118820925E-2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3251</v>
      </c>
      <c r="Y89" s="116">
        <v>3356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10.45'!AA38</f>
        <v>5,244</v>
      </c>
      <c r="D90" s="99">
        <f>'Table 10.45'!AC38</f>
        <v>0.14773473407747861</v>
      </c>
      <c r="E90" s="100">
        <f>'Table 10.45'!AC38</f>
        <v>0.14773473407747861</v>
      </c>
      <c r="F90" s="99">
        <f>'Table 10.45'!AE38</f>
        <v>0.17210549843540446</v>
      </c>
      <c r="G90" s="100">
        <f>'Table 10.45'!AE38</f>
        <v>0.17210549843540446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3906</v>
      </c>
      <c r="Y90" s="116">
        <v>4214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10.45'!AA114</f>
        <v>2,692</v>
      </c>
      <c r="D91" s="99">
        <f>'Table 10.45'!AC114</f>
        <v>0.15884631941455019</v>
      </c>
      <c r="E91" s="100">
        <f>'Table 10.45'!AC114</f>
        <v>0.15884631941455019</v>
      </c>
      <c r="F91" s="99">
        <f>'Table 10.45'!AE114</f>
        <v>0.18904593639575973</v>
      </c>
      <c r="G91" s="100">
        <f>'Table 10.45'!AE114</f>
        <v>0.18904593639575973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21298</v>
      </c>
      <c r="Y91" s="116">
        <v>21971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10.45'!AA115</f>
        <v>2,552</v>
      </c>
      <c r="D92" s="99">
        <f>'Table 10.45'!AC115</f>
        <v>0.13523131672597866</v>
      </c>
      <c r="E92" s="100">
        <f>'Table 10.45'!AC115</f>
        <v>0.13523131672597866</v>
      </c>
      <c r="F92" s="99">
        <f>'Table 10.45'!AE115</f>
        <v>0.15266485998193313</v>
      </c>
      <c r="G92" s="100">
        <f>'Table 10.45'!AE115</f>
        <v>0.15266485998193313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10.45'!AA8</f>
        <v>$41,495</v>
      </c>
      <c r="D93" s="99">
        <f>'Table 10.45'!AC8</f>
        <v>1.2467666589452975E-3</v>
      </c>
      <c r="E93" s="100">
        <f>'Table 10.45'!AC8</f>
        <v>1.2467666589452975E-3</v>
      </c>
      <c r="F93" s="99">
        <f>'Table 10.45'!AE8</f>
        <v>0.10440940061748116</v>
      </c>
      <c r="G93" s="100">
        <f>'Table 10.45'!AE8</f>
        <v>0.10440940061748116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1138</v>
      </c>
      <c r="Y93" s="116">
        <v>1284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10.45'!AA9</f>
        <v>$1,858.9 mil</v>
      </c>
      <c r="D94" s="99">
        <f>'Table 10.45'!AC9</f>
        <v>5.8984626697885068E-2</v>
      </c>
      <c r="E94" s="100">
        <f>'Table 10.45'!AC9</f>
        <v>5.8984626697885068E-2</v>
      </c>
      <c r="F94" s="99">
        <f>'Table 10.45'!AE9</f>
        <v>0.21945599797672233</v>
      </c>
      <c r="G94" s="100">
        <f>'Table 10.45'!AE9</f>
        <v>0.21945599797672233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1925</v>
      </c>
      <c r="Y94" s="116">
        <v>2068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624</v>
      </c>
      <c r="Y95" s="116">
        <v>630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3306</v>
      </c>
      <c r="Y96" s="116">
        <v>3617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2851</v>
      </c>
      <c r="Y97" s="116">
        <v>3147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2382</v>
      </c>
      <c r="Y98" s="116">
        <v>2433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241</v>
      </c>
      <c r="Y99" s="116">
        <v>257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1808</v>
      </c>
      <c r="Y100" s="116">
        <v>2036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17584</v>
      </c>
      <c r="Y101" s="116">
        <v>18329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39915</v>
      </c>
      <c r="Y104" s="115">
        <v>43182</v>
      </c>
      <c r="Z104" s="115"/>
      <c r="AA104" s="115" t="str">
        <f>TEXT(Y104,"###,###")</f>
        <v>43,182</v>
      </c>
      <c r="AB104" s="115"/>
      <c r="AC104" s="115">
        <f>Y104/($Y$4)*100</f>
        <v>79.780512138343866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7265</v>
      </c>
      <c r="Y105" s="115">
        <v>7569</v>
      </c>
      <c r="Z105" s="115"/>
      <c r="AA105" s="115" t="str">
        <f>TEXT(Y105,"###,###")</f>
        <v>7,569</v>
      </c>
      <c r="AB105" s="115"/>
      <c r="AC105" s="115">
        <f>Y105/($Y$4)*100</f>
        <v>13.984037246425007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47180</v>
      </c>
      <c r="Y106" s="115">
        <v>50751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4958</v>
      </c>
      <c r="Y108" s="115">
        <v>5311</v>
      </c>
      <c r="Z108" s="115"/>
      <c r="AA108" s="115" t="str">
        <f>TEXT(Y108,"###,###")</f>
        <v>5,311</v>
      </c>
      <c r="AB108" s="115"/>
      <c r="AC108" s="115">
        <f>Y108/($Y$4)*100</f>
        <v>9.8122898422200056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6178</v>
      </c>
      <c r="Y109" s="115">
        <v>7077</v>
      </c>
      <c r="Z109" s="115"/>
      <c r="AA109" s="115" t="str">
        <f>TEXT(Y109,"###,###")</f>
        <v>7,077</v>
      </c>
      <c r="AB109" s="115"/>
      <c r="AC109" s="115">
        <f t="shared" ref="AC109:AC111" si="3">Y109/($Y$4)*100</f>
        <v>13.075047112293536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11229</v>
      </c>
      <c r="Y110" s="115">
        <v>12488</v>
      </c>
      <c r="Z110" s="115"/>
      <c r="AA110" s="115" t="str">
        <f>TEXT(Y110,"###,###")</f>
        <v>12,488</v>
      </c>
      <c r="AB110" s="115"/>
      <c r="AC110" s="115">
        <f t="shared" si="3"/>
        <v>23.072091046816688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24812</v>
      </c>
      <c r="Y111" s="115">
        <v>25875</v>
      </c>
      <c r="Z111" s="115"/>
      <c r="AA111" s="115" t="str">
        <f>TEXT(Y111,"###,###")</f>
        <v>25,875</v>
      </c>
      <c r="AB111" s="115"/>
      <c r="AC111" s="115">
        <f t="shared" si="3"/>
        <v>47.805121383438646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50939</v>
      </c>
      <c r="Y112" s="115">
        <v>54126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2264</v>
      </c>
      <c r="U114" s="115">
        <v>2701</v>
      </c>
      <c r="V114" s="115">
        <v>2397</v>
      </c>
      <c r="W114" s="115">
        <v>2271</v>
      </c>
      <c r="X114" s="115">
        <v>2323</v>
      </c>
      <c r="Y114" s="115">
        <v>2692</v>
      </c>
      <c r="Z114" s="115"/>
      <c r="AA114" s="115" t="str">
        <f>TEXT(Y114,"###,###")</f>
        <v>2,692</v>
      </c>
      <c r="AB114" s="115"/>
      <c r="AC114" s="115">
        <f>Y114/X114-1</f>
        <v>0.15884631941455019</v>
      </c>
      <c r="AD114" s="115"/>
      <c r="AE114" s="115">
        <f>Y114/T114-1</f>
        <v>0.18904593639575973</v>
      </c>
      <c r="AF114" s="115"/>
    </row>
    <row r="115" spans="19:32" x14ac:dyDescent="0.25">
      <c r="S115" s="115" t="s">
        <v>104</v>
      </c>
      <c r="T115" s="115">
        <v>2214</v>
      </c>
      <c r="U115" s="115">
        <v>2503</v>
      </c>
      <c r="V115" s="115">
        <v>2454</v>
      </c>
      <c r="W115" s="115">
        <v>2354</v>
      </c>
      <c r="X115" s="115">
        <v>2248</v>
      </c>
      <c r="Y115" s="115">
        <v>2552</v>
      </c>
      <c r="Z115" s="115"/>
      <c r="AA115" s="115" t="str">
        <f>TEXT(Y115,"###,###")</f>
        <v>2,552</v>
      </c>
      <c r="AB115" s="115"/>
      <c r="AC115" s="115">
        <f>Y115/X115-1</f>
        <v>0.13523131672597866</v>
      </c>
      <c r="AD115" s="115"/>
      <c r="AE115" s="115">
        <f>Y115/T115-1</f>
        <v>0.15266485998193313</v>
      </c>
      <c r="AF115" s="115"/>
    </row>
    <row r="116" spans="19:32" x14ac:dyDescent="0.25">
      <c r="S116" s="115" t="s">
        <v>56</v>
      </c>
      <c r="T116" s="115">
        <v>4478</v>
      </c>
      <c r="U116" s="115">
        <v>5204</v>
      </c>
      <c r="V116" s="115">
        <v>4851</v>
      </c>
      <c r="W116" s="115">
        <v>4625</v>
      </c>
      <c r="X116" s="115">
        <v>4571</v>
      </c>
      <c r="Y116" s="115">
        <v>5244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36.19</v>
      </c>
      <c r="V118" s="115">
        <v>40.380000000000003</v>
      </c>
      <c r="W118" s="115">
        <v>41.57</v>
      </c>
      <c r="X118" s="115">
        <v>37.630000000000003</v>
      </c>
      <c r="Y118" s="115">
        <v>38.799999999999997</v>
      </c>
      <c r="Z118" s="115"/>
      <c r="AA118" s="115" t="str">
        <f>TEXT(Y118,"##.0")</f>
        <v>38.8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33789</v>
      </c>
      <c r="V120" s="115">
        <v>34358</v>
      </c>
      <c r="W120" s="115">
        <v>34653</v>
      </c>
      <c r="X120" s="115">
        <v>35008</v>
      </c>
      <c r="Y120" s="115">
        <v>36244</v>
      </c>
      <c r="Z120" s="115"/>
      <c r="AA120" s="115" t="str">
        <f>TEXT(Y120,"###,###")</f>
        <v>36,244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2282</v>
      </c>
      <c r="V121" s="115">
        <v>2373</v>
      </c>
      <c r="W121" s="115">
        <v>2348</v>
      </c>
      <c r="X121" s="115">
        <v>2298</v>
      </c>
      <c r="Y121" s="115">
        <v>2335</v>
      </c>
      <c r="Z121" s="115"/>
      <c r="AA121" s="115" t="str">
        <f t="shared" ref="AA121:AA128" si="4">TEXT(Y121,"###,###")</f>
        <v>2,335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1486</v>
      </c>
      <c r="V122" s="115">
        <v>1504</v>
      </c>
      <c r="W122" s="115">
        <v>1535</v>
      </c>
      <c r="X122" s="115">
        <v>1577</v>
      </c>
      <c r="Y122" s="115">
        <v>1721</v>
      </c>
      <c r="Z122" s="115"/>
      <c r="AA122" s="115" t="str">
        <f t="shared" si="4"/>
        <v>1,721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35275</v>
      </c>
      <c r="V124" s="115">
        <v>35862</v>
      </c>
      <c r="W124" s="115">
        <v>36188</v>
      </c>
      <c r="X124" s="115">
        <v>36585</v>
      </c>
      <c r="Y124" s="115">
        <v>37965</v>
      </c>
      <c r="Z124" s="115"/>
      <c r="AA124" s="115" t="str">
        <f t="shared" si="4"/>
        <v>37,965</v>
      </c>
      <c r="AB124" s="115"/>
      <c r="AC124" s="115">
        <f>Y124/$Y$7*100</f>
        <v>94.205955334987593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3768</v>
      </c>
      <c r="V125" s="115">
        <v>3877</v>
      </c>
      <c r="W125" s="115">
        <v>3883</v>
      </c>
      <c r="X125" s="115">
        <v>3875</v>
      </c>
      <c r="Y125" s="115">
        <v>4056</v>
      </c>
      <c r="Z125" s="115"/>
      <c r="AA125" s="115" t="str">
        <f t="shared" si="4"/>
        <v>4,056</v>
      </c>
      <c r="AB125" s="115"/>
      <c r="AC125" s="115">
        <f>Y125/$Y$7*100</f>
        <v>10.064516129032258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20767</v>
      </c>
      <c r="V127" s="115">
        <v>21028</v>
      </c>
      <c r="W127" s="115">
        <v>21095</v>
      </c>
      <c r="X127" s="115">
        <v>21298</v>
      </c>
      <c r="Y127" s="115">
        <v>21971</v>
      </c>
      <c r="Z127" s="115"/>
      <c r="AA127" s="115" t="str">
        <f t="shared" si="4"/>
        <v>21,971</v>
      </c>
      <c r="AB127" s="115"/>
      <c r="AC127" s="115">
        <f>Y127/$Y$7*100</f>
        <v>54.518610421836236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16789</v>
      </c>
      <c r="V128" s="115">
        <v>17209</v>
      </c>
      <c r="W128" s="115">
        <v>17442</v>
      </c>
      <c r="X128" s="115">
        <v>17584</v>
      </c>
      <c r="Y128" s="115">
        <v>18329</v>
      </c>
      <c r="Z128" s="115"/>
      <c r="AA128" s="115" t="str">
        <f t="shared" si="4"/>
        <v>18,329</v>
      </c>
      <c r="AB128" s="115"/>
      <c r="AC128" s="115">
        <f>Y128/$Y$7*100</f>
        <v>45.481389578163771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84B199A0-F31A-4FCB-A2A2-1E6896E7B3D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F7B0B58A-A7FA-4DD4-A590-20661F1D6E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99E65E74-1ABE-4CF2-9AEF-CA325A44B2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A5413E8F-49FA-48C0-A10F-5D712D6DCF6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Port Adelaide Enfield</v>
      </c>
      <c r="T1" s="115"/>
      <c r="U1" s="115"/>
      <c r="V1" s="115"/>
      <c r="W1" s="115"/>
      <c r="X1" s="115"/>
      <c r="Y1" s="115" t="str">
        <f>Y3</f>
        <v>10.46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157</v>
      </c>
      <c r="V3" s="115"/>
      <c r="W3" s="115"/>
      <c r="X3" s="115"/>
      <c r="Y3" s="115" t="s">
        <v>248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10.46'!$Y$3&amp;" "&amp;'Table 10.46'!$U$3&amp;", "&amp;'State data for spotlight'!$C$3&amp;", "&amp;'Table 10.46'!$Y$2</f>
        <v>Table 10.46 Port Adelaide Enfield,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83639</v>
      </c>
      <c r="U4" s="116">
        <v>84324</v>
      </c>
      <c r="V4" s="116">
        <v>84043</v>
      </c>
      <c r="W4" s="116">
        <v>83910</v>
      </c>
      <c r="X4" s="116">
        <v>83786</v>
      </c>
      <c r="Y4" s="116">
        <v>88583</v>
      </c>
      <c r="Z4" s="115"/>
      <c r="AA4" s="115" t="str">
        <f>TEXT(Y4,"###,###")</f>
        <v>88,583</v>
      </c>
      <c r="AB4" s="115"/>
      <c r="AC4" s="115">
        <f t="shared" ref="AC4:AC9" si="0">Y4/X4-1</f>
        <v>5.7253001694793859E-2</v>
      </c>
      <c r="AD4" s="115"/>
      <c r="AE4" s="115">
        <f>Y4/T4-1</f>
        <v>5.9111180191059098E-2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44608</v>
      </c>
      <c r="U5" s="116">
        <v>44862</v>
      </c>
      <c r="V5" s="116">
        <v>44477</v>
      </c>
      <c r="W5" s="116">
        <v>44349</v>
      </c>
      <c r="X5" s="116">
        <v>43974</v>
      </c>
      <c r="Y5" s="116">
        <v>46510</v>
      </c>
      <c r="Z5" s="115"/>
      <c r="AA5" s="115" t="str">
        <f>TEXT(Y5,"###,###")</f>
        <v>46,510</v>
      </c>
      <c r="AB5" s="115"/>
      <c r="AC5" s="115">
        <f t="shared" si="0"/>
        <v>5.7670441624596336E-2</v>
      </c>
      <c r="AD5" s="115"/>
      <c r="AE5" s="115">
        <f t="shared" ref="AE5:AE9" si="1">Y5/T5-1</f>
        <v>4.263809182209477E-2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39031</v>
      </c>
      <c r="U6" s="116">
        <v>39462</v>
      </c>
      <c r="V6" s="116">
        <v>39566</v>
      </c>
      <c r="W6" s="116">
        <v>39559</v>
      </c>
      <c r="X6" s="116">
        <v>39812</v>
      </c>
      <c r="Y6" s="116">
        <v>42073</v>
      </c>
      <c r="Z6" s="115"/>
      <c r="AA6" s="115" t="str">
        <f>TEXT(Y6,"###,###")</f>
        <v>42,073</v>
      </c>
      <c r="AB6" s="115"/>
      <c r="AC6" s="115">
        <f t="shared" si="0"/>
        <v>5.6791922033557762E-2</v>
      </c>
      <c r="AD6" s="115"/>
      <c r="AE6" s="115">
        <f t="shared" si="1"/>
        <v>7.7938049242909591E-2</v>
      </c>
      <c r="AF6" s="115"/>
    </row>
    <row r="7" spans="1:32" ht="16.5" customHeight="1" thickBot="1" x14ac:dyDescent="0.3">
      <c r="A7" s="46" t="str">
        <f>"QUICK STATS for "&amp;'Table 10.46'!Y2&amp;"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60321</v>
      </c>
      <c r="U7" s="116">
        <v>60901</v>
      </c>
      <c r="V7" s="116">
        <v>61491</v>
      </c>
      <c r="W7" s="116">
        <v>61606</v>
      </c>
      <c r="X7" s="116">
        <v>62131</v>
      </c>
      <c r="Y7" s="116">
        <v>63777</v>
      </c>
      <c r="Z7" s="115"/>
      <c r="AA7" s="115" t="str">
        <f>TEXT(Y7,"###,###")</f>
        <v>63,777</v>
      </c>
      <c r="AB7" s="115"/>
      <c r="AC7" s="115">
        <f t="shared" si="0"/>
        <v>2.649241119569945E-2</v>
      </c>
      <c r="AD7" s="115"/>
      <c r="AE7" s="115">
        <f t="shared" si="1"/>
        <v>5.7293479882627896E-2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88,583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10.46'!AA7</f>
        <v>63,777</v>
      </c>
      <c r="P8" s="51"/>
      <c r="S8" s="115" t="s">
        <v>96</v>
      </c>
      <c r="T8" s="115">
        <v>37704</v>
      </c>
      <c r="U8" s="115">
        <v>39063.5</v>
      </c>
      <c r="V8" s="115">
        <v>39751</v>
      </c>
      <c r="W8" s="115">
        <v>41032.79</v>
      </c>
      <c r="X8" s="115">
        <v>42506.01</v>
      </c>
      <c r="Y8" s="115">
        <v>42348</v>
      </c>
      <c r="Z8" s="115"/>
      <c r="AA8" s="115" t="str">
        <f>TEXT(Y8,"$###,###")</f>
        <v>$42,348</v>
      </c>
      <c r="AB8" s="115"/>
      <c r="AC8" s="115">
        <f t="shared" si="0"/>
        <v>-3.7173566749737486E-3</v>
      </c>
      <c r="AD8" s="115"/>
      <c r="AE8" s="115">
        <f t="shared" si="1"/>
        <v>0.12316995544239329</v>
      </c>
      <c r="AF8" s="115"/>
    </row>
    <row r="9" spans="1:32" x14ac:dyDescent="0.25">
      <c r="A9" s="55" t="s">
        <v>17</v>
      </c>
      <c r="B9" s="56"/>
      <c r="C9" s="57"/>
      <c r="D9" s="58">
        <f>'Table 10.46'!AC104</f>
        <v>75.367734215368642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52.553428351913702</v>
      </c>
      <c r="P9" s="59" t="s">
        <v>97</v>
      </c>
      <c r="S9" s="115" t="s">
        <v>9</v>
      </c>
      <c r="T9" s="115">
        <v>2746619516</v>
      </c>
      <c r="U9" s="115">
        <v>2869854708</v>
      </c>
      <c r="V9" s="115">
        <v>2966693926</v>
      </c>
      <c r="W9" s="115">
        <v>3043865593</v>
      </c>
      <c r="X9" s="115">
        <v>3146728269</v>
      </c>
      <c r="Y9" s="115">
        <v>3270053604</v>
      </c>
      <c r="Z9" s="115"/>
      <c r="AA9" s="115" t="str">
        <f>TEXT(Y9/1000000,"$#,###.0")&amp;" mil"</f>
        <v>$3,270.1 mil</v>
      </c>
      <c r="AB9" s="115"/>
      <c r="AC9" s="115">
        <f t="shared" si="0"/>
        <v>3.9191606156445014E-2</v>
      </c>
      <c r="AD9" s="115"/>
      <c r="AE9" s="115">
        <f t="shared" si="1"/>
        <v>0.19057393459516936</v>
      </c>
      <c r="AF9" s="115"/>
    </row>
    <row r="10" spans="1:32" x14ac:dyDescent="0.25">
      <c r="A10" s="55" t="s">
        <v>20</v>
      </c>
      <c r="B10" s="56"/>
      <c r="C10" s="57"/>
      <c r="D10" s="58">
        <f>'Table 10.46'!AC105</f>
        <v>17.85557048192091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47.446571648086298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93.623092964548349</v>
      </c>
      <c r="P11" s="59" t="s">
        <v>97</v>
      </c>
      <c r="S11" s="115" t="s">
        <v>32</v>
      </c>
      <c r="T11" s="116">
        <v>75956</v>
      </c>
      <c r="U11" s="116">
        <v>76663</v>
      </c>
      <c r="V11" s="116">
        <v>76436</v>
      </c>
      <c r="W11" s="116">
        <v>76419</v>
      </c>
      <c r="X11" s="116">
        <v>76091</v>
      </c>
      <c r="Y11" s="116">
        <v>80377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10.46'!AC108</f>
        <v>11.966178612149058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12.866707433714348</v>
      </c>
      <c r="P12" s="59" t="s">
        <v>97</v>
      </c>
      <c r="S12" s="115" t="s">
        <v>33</v>
      </c>
      <c r="T12" s="116">
        <v>7682</v>
      </c>
      <c r="U12" s="116">
        <v>7658</v>
      </c>
      <c r="V12" s="116">
        <v>7604</v>
      </c>
      <c r="W12" s="116">
        <v>7488</v>
      </c>
      <c r="X12" s="116">
        <v>7695</v>
      </c>
      <c r="Y12" s="116">
        <v>8206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10.46'!AC109</f>
        <v>13.783683099466037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10.46'!AA118</f>
        <v>39.8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10.46'!AC110</f>
        <v>21.988417642211257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15.209244712043526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10.46'!AC111</f>
        <v>45.485025343463192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84.790755287956472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950</v>
      </c>
      <c r="Z15" s="115"/>
      <c r="AA15" s="117">
        <f t="shared" ref="AA15:AA34" si="2">IF(Y15="np",0,Y15/$Y$34)</f>
        <v>1.072440535994491E-2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402</v>
      </c>
      <c r="Z16" s="115"/>
      <c r="AA16" s="117">
        <f t="shared" si="2"/>
        <v>4.5381167944187938E-3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6574</v>
      </c>
      <c r="Z17" s="115"/>
      <c r="AA17" s="117">
        <f t="shared" si="2"/>
        <v>7.4212885090818775E-2</v>
      </c>
      <c r="AB17" s="115"/>
      <c r="AC17" s="115"/>
      <c r="AD17" s="115"/>
      <c r="AE17" s="115"/>
      <c r="AF17" s="115"/>
    </row>
    <row r="18" spans="1:32" x14ac:dyDescent="0.25">
      <c r="A18" s="85" t="str">
        <f>'Table 10.46'!$S$1&amp;" ("&amp;'Table 10.46'!$T$2&amp;" to "&amp;'Table 10.46'!$Y$2&amp;")"</f>
        <v>Port Adelaide Enfield (2011-12 to 2016-17)</v>
      </c>
      <c r="B18" s="85"/>
      <c r="C18" s="85"/>
      <c r="D18" s="85"/>
      <c r="E18" s="85"/>
      <c r="F18" s="85"/>
      <c r="G18" s="85" t="str">
        <f>'Table 10.46'!$S$1&amp;" ("&amp;'Table 10.46'!$T$2&amp;" to "&amp;'Table 10.46'!$Y$2&amp;")"</f>
        <v>Port Adelaide Enfield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638</v>
      </c>
      <c r="Z18" s="115"/>
      <c r="AA18" s="117">
        <f t="shared" si="2"/>
        <v>7.2022848627840558E-3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4676</v>
      </c>
      <c r="Z19" s="115"/>
      <c r="AA19" s="117">
        <f t="shared" si="2"/>
        <v>5.2786652066423578E-2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3389</v>
      </c>
      <c r="Z20" s="115"/>
      <c r="AA20" s="117">
        <f t="shared" si="2"/>
        <v>3.8257905015635058E-2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8120</v>
      </c>
      <c r="Z21" s="115"/>
      <c r="AA21" s="117">
        <f t="shared" si="2"/>
        <v>9.166544370816071E-2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7113</v>
      </c>
      <c r="Z22" s="115"/>
      <c r="AA22" s="117">
        <f t="shared" si="2"/>
        <v>8.0297574026619106E-2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3605</v>
      </c>
      <c r="Z23" s="115"/>
      <c r="AA23" s="117">
        <f t="shared" si="2"/>
        <v>4.0696296129054108E-2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994</v>
      </c>
      <c r="Z24" s="115"/>
      <c r="AA24" s="117">
        <f t="shared" si="2"/>
        <v>1.122111466082657E-2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2605</v>
      </c>
      <c r="Z25" s="115"/>
      <c r="AA25" s="117">
        <f t="shared" si="2"/>
        <v>2.9407448381743674E-2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1067</v>
      </c>
      <c r="Z26" s="115"/>
      <c r="AA26" s="117">
        <f t="shared" si="2"/>
        <v>1.2045200546380232E-2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4776</v>
      </c>
      <c r="Z27" s="115"/>
      <c r="AA27" s="117">
        <f t="shared" si="2"/>
        <v>5.3915536841154625E-2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9202</v>
      </c>
      <c r="Z28" s="115"/>
      <c r="AA28" s="117">
        <f t="shared" si="2"/>
        <v>0.10387997697075059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5917</v>
      </c>
      <c r="Z29" s="115"/>
      <c r="AA29" s="117">
        <f t="shared" si="2"/>
        <v>6.6796112120835832E-2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6374</v>
      </c>
      <c r="Z30" s="115"/>
      <c r="AA30" s="117">
        <f t="shared" si="2"/>
        <v>7.1955115541356696E-2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10.46'!Y2&amp;")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11331</v>
      </c>
      <c r="Z31" s="115"/>
      <c r="AA31" s="117">
        <f t="shared" si="2"/>
        <v>0.12791393382477451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1476</v>
      </c>
      <c r="Z32" s="115"/>
      <c r="AA32" s="117">
        <f t="shared" si="2"/>
        <v>1.6662339275030198E-2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3120</v>
      </c>
      <c r="Z33" s="115"/>
      <c r="AA33" s="117">
        <f t="shared" si="2"/>
        <v>3.522120497160855E-2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88583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51439</v>
      </c>
      <c r="U37" s="115">
        <v>51293</v>
      </c>
      <c r="V37" s="115">
        <v>52293</v>
      </c>
      <c r="W37" s="115">
        <v>52650</v>
      </c>
      <c r="X37" s="115">
        <v>53461</v>
      </c>
      <c r="Y37" s="115">
        <v>54077</v>
      </c>
      <c r="Z37" s="115"/>
      <c r="AA37" s="115" t="str">
        <f>TEXT(Y37,"###,###")</f>
        <v>54,077</v>
      </c>
      <c r="AB37" s="115"/>
      <c r="AC37" s="115">
        <f>Y37/X37-1</f>
        <v>1.1522418211406427E-2</v>
      </c>
      <c r="AD37" s="115"/>
      <c r="AE37" s="115">
        <f>Y37/T37-1</f>
        <v>5.12840451797274E-2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8879</v>
      </c>
      <c r="U38" s="115">
        <v>9607</v>
      </c>
      <c r="V38" s="115">
        <v>9197</v>
      </c>
      <c r="W38" s="115">
        <v>8959</v>
      </c>
      <c r="X38" s="115">
        <v>8668</v>
      </c>
      <c r="Y38" s="115">
        <v>9700</v>
      </c>
      <c r="Z38" s="115"/>
      <c r="AA38" s="115" t="str">
        <f>TEXT(Y38,"###,###")</f>
        <v>9,700</v>
      </c>
      <c r="AB38" s="115"/>
      <c r="AC38" s="115">
        <f>Y38/X38-1</f>
        <v>0.11905860636825105</v>
      </c>
      <c r="AD38" s="115"/>
      <c r="AE38" s="115">
        <f>Y38/T38-1</f>
        <v>9.2465367721590308E-2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60318</v>
      </c>
      <c r="U40" s="115">
        <v>60900</v>
      </c>
      <c r="V40" s="115">
        <v>61490</v>
      </c>
      <c r="W40" s="115">
        <v>61609</v>
      </c>
      <c r="X40" s="115">
        <v>62129</v>
      </c>
      <c r="Y40" s="115">
        <v>63777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84.790755287956472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15.209244712043526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21</v>
      </c>
      <c r="Y44" s="116">
        <v>20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511</v>
      </c>
      <c r="Y45" s="116">
        <v>569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1960</v>
      </c>
      <c r="Y46" s="116">
        <v>2090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3873</v>
      </c>
      <c r="Y47" s="116">
        <v>4353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6418</v>
      </c>
      <c r="Y48" s="116">
        <v>6754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10.46'!S1&amp;" ("&amp;'Table 10.46'!Y2&amp;") *"</f>
        <v>Number of jobs by age and sex of job holders in Port Adelaide Enfield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6772</v>
      </c>
      <c r="Y49" s="116">
        <v>7065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5449</v>
      </c>
      <c r="Y50" s="116">
        <v>5959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4599</v>
      </c>
      <c r="Y51" s="116">
        <v>4706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4072</v>
      </c>
      <c r="Y52" s="116">
        <v>4259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3600</v>
      </c>
      <c r="Y53" s="116">
        <v>3749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3213</v>
      </c>
      <c r="Y54" s="116">
        <v>3351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2086</v>
      </c>
      <c r="Y55" s="116">
        <v>2128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894</v>
      </c>
      <c r="Y56" s="116">
        <v>936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291</v>
      </c>
      <c r="Y57" s="116">
        <v>350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109</v>
      </c>
      <c r="Y58" s="116">
        <v>112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55</v>
      </c>
      <c r="Y59" s="116">
        <v>57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54</v>
      </c>
      <c r="Y60" s="116">
        <v>50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43974</v>
      </c>
      <c r="Y61" s="116">
        <v>46510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23</v>
      </c>
      <c r="Y63" s="116">
        <v>30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10.46'!S1&amp;" ("&amp;'Table 10.46'!Y2&amp;") *"</f>
        <v>Number of employed persons per occupation of main job by sex in Port Adelaide Enfield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625</v>
      </c>
      <c r="Y64" s="116">
        <v>652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1889</v>
      </c>
      <c r="Y65" s="116">
        <v>2195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3734</v>
      </c>
      <c r="Y66" s="116">
        <v>4060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5899</v>
      </c>
      <c r="Y67" s="116">
        <v>6114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5711</v>
      </c>
      <c r="Y68" s="116">
        <v>5910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4242</v>
      </c>
      <c r="Y69" s="116">
        <v>4650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3964</v>
      </c>
      <c r="Y70" s="116">
        <v>4072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3880</v>
      </c>
      <c r="Y71" s="116">
        <v>4107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3614</v>
      </c>
      <c r="Y72" s="116">
        <v>3706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3021</v>
      </c>
      <c r="Y73" s="116">
        <v>3208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1912</v>
      </c>
      <c r="Y74" s="116">
        <v>2043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857</v>
      </c>
      <c r="Y75" s="116">
        <v>852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213</v>
      </c>
      <c r="Y76" s="116">
        <v>259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91</v>
      </c>
      <c r="Y77" s="116">
        <v>95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78</v>
      </c>
      <c r="Y78" s="116">
        <v>70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67</v>
      </c>
      <c r="Y79" s="116">
        <v>50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39812</v>
      </c>
      <c r="Y80" s="116">
        <v>42073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10.46'!S1</f>
        <v>Port Adelaide Enfield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3056</v>
      </c>
      <c r="Y83" s="116">
        <v>3219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4659</v>
      </c>
      <c r="Y84" s="116">
        <v>4811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10.46'!AA4</f>
        <v>88,583</v>
      </c>
      <c r="D85" s="99">
        <f>'Table 10.46'!AC4</f>
        <v>5.7253001694793859E-2</v>
      </c>
      <c r="E85" s="100">
        <f>'Table 10.46'!AC4</f>
        <v>5.7253001694793859E-2</v>
      </c>
      <c r="F85" s="99">
        <f>'Table 10.46'!AE4</f>
        <v>5.9111180191059098E-2</v>
      </c>
      <c r="G85" s="100">
        <f>'Table 10.46'!AE4</f>
        <v>5.9111180191059098E-2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5108</v>
      </c>
      <c r="Y85" s="116">
        <v>5275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10.46'!AA5</f>
        <v>46,510</v>
      </c>
      <c r="D86" s="99">
        <f>'Table 10.46'!AC5</f>
        <v>5.7670441624596336E-2</v>
      </c>
      <c r="E86" s="100">
        <f>'Table 10.46'!AC5</f>
        <v>5.7670441624596336E-2</v>
      </c>
      <c r="F86" s="99">
        <f>'Table 10.46'!AE5</f>
        <v>4.263809182209477E-2</v>
      </c>
      <c r="G86" s="100">
        <f>'Table 10.46'!AE5</f>
        <v>4.263809182209477E-2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2199</v>
      </c>
      <c r="Y86" s="116">
        <v>2281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10.46'!AA6</f>
        <v>42,073</v>
      </c>
      <c r="D87" s="99">
        <f>'Table 10.46'!AC6</f>
        <v>5.6791922033557762E-2</v>
      </c>
      <c r="E87" s="100">
        <f>'Table 10.46'!AC6</f>
        <v>5.6791922033557762E-2</v>
      </c>
      <c r="F87" s="99">
        <f>'Table 10.46'!AE6</f>
        <v>7.7938049242909591E-2</v>
      </c>
      <c r="G87" s="100">
        <f>'Table 10.46'!AE6</f>
        <v>7.7938049242909591E-2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1821</v>
      </c>
      <c r="Y87" s="116">
        <v>1892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10.46'!AA7</f>
        <v>63,777</v>
      </c>
      <c r="D88" s="99">
        <f>'Table 10.46'!AC7</f>
        <v>2.649241119569945E-2</v>
      </c>
      <c r="E88" s="100">
        <f>'Table 10.46'!AC7</f>
        <v>2.649241119569945E-2</v>
      </c>
      <c r="F88" s="99">
        <f>'Table 10.46'!AE7</f>
        <v>5.7293479882627896E-2</v>
      </c>
      <c r="G88" s="100">
        <f>'Table 10.46'!AE7</f>
        <v>5.7293479882627896E-2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1677</v>
      </c>
      <c r="Y88" s="116">
        <v>1741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10.46'!AA37</f>
        <v>54,077</v>
      </c>
      <c r="D89" s="99">
        <f>'Table 10.46'!AC37</f>
        <v>1.1522418211406427E-2</v>
      </c>
      <c r="E89" s="100">
        <f>'Table 10.46'!AC37</f>
        <v>1.1522418211406427E-2</v>
      </c>
      <c r="F89" s="99">
        <f>'Table 10.46'!AE37</f>
        <v>5.12840451797274E-2</v>
      </c>
      <c r="G89" s="100">
        <f>'Table 10.46'!AE37</f>
        <v>5.12840451797274E-2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2904</v>
      </c>
      <c r="Y89" s="116">
        <v>2902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10.46'!AA38</f>
        <v>9,700</v>
      </c>
      <c r="D90" s="99">
        <f>'Table 10.46'!AC38</f>
        <v>0.11905860636825105</v>
      </c>
      <c r="E90" s="100">
        <f>'Table 10.46'!AC38</f>
        <v>0.11905860636825105</v>
      </c>
      <c r="F90" s="99">
        <f>'Table 10.46'!AE38</f>
        <v>9.2465367721590308E-2</v>
      </c>
      <c r="G90" s="100">
        <f>'Table 10.46'!AE38</f>
        <v>9.2465367721590308E-2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4547</v>
      </c>
      <c r="Y90" s="116">
        <v>4706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10.46'!AA114</f>
        <v>4,616</v>
      </c>
      <c r="D91" s="99">
        <f>'Table 10.46'!AC114</f>
        <v>0.13387374109555394</v>
      </c>
      <c r="E91" s="100">
        <f>'Table 10.46'!AC114</f>
        <v>0.13387374109555394</v>
      </c>
      <c r="F91" s="99">
        <f>'Table 10.46'!AE114</f>
        <v>7.348837209302328E-2</v>
      </c>
      <c r="G91" s="100">
        <f>'Table 10.46'!AE114</f>
        <v>7.348837209302328E-2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32730</v>
      </c>
      <c r="Y91" s="116">
        <v>33517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10.46'!AA115</f>
        <v>5,084</v>
      </c>
      <c r="D92" s="99">
        <f>'Table 10.46'!AC115</f>
        <v>0.10401737242128117</v>
      </c>
      <c r="E92" s="100">
        <f>'Table 10.46'!AC115</f>
        <v>0.10401737242128117</v>
      </c>
      <c r="F92" s="99">
        <f>'Table 10.46'!AE115</f>
        <v>0.10931704123936292</v>
      </c>
      <c r="G92" s="100">
        <f>'Table 10.46'!AE115</f>
        <v>0.10931704123936292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10.46'!AA8</f>
        <v>$42,348</v>
      </c>
      <c r="D93" s="99">
        <f>'Table 10.46'!AC8</f>
        <v>-3.7173566749737486E-3</v>
      </c>
      <c r="E93" s="100">
        <f>'Table 10.46'!AC8</f>
        <v>-3.7173566749737486E-3</v>
      </c>
      <c r="F93" s="99">
        <f>'Table 10.46'!AE8</f>
        <v>0.12316995544239329</v>
      </c>
      <c r="G93" s="100">
        <f>'Table 10.46'!AE8</f>
        <v>0.12316995544239329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2199</v>
      </c>
      <c r="Y93" s="116">
        <v>2361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10.46'!AA9</f>
        <v>$3,270.1 mil</v>
      </c>
      <c r="D94" s="99">
        <f>'Table 10.46'!AC9</f>
        <v>3.9191606156445014E-2</v>
      </c>
      <c r="E94" s="100">
        <f>'Table 10.46'!AC9</f>
        <v>3.9191606156445014E-2</v>
      </c>
      <c r="F94" s="99">
        <f>'Table 10.46'!AE9</f>
        <v>0.19057393459516936</v>
      </c>
      <c r="G94" s="100">
        <f>'Table 10.46'!AE9</f>
        <v>0.19057393459516936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6230</v>
      </c>
      <c r="Y94" s="116">
        <v>6491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1020</v>
      </c>
      <c r="Y95" s="116">
        <v>1062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4481</v>
      </c>
      <c r="Y96" s="116">
        <v>4852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5090</v>
      </c>
      <c r="Y97" s="116">
        <v>5404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2542</v>
      </c>
      <c r="Y98" s="116">
        <v>2648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231</v>
      </c>
      <c r="Y99" s="116">
        <v>250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2460</v>
      </c>
      <c r="Y100" s="116">
        <v>2622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29401</v>
      </c>
      <c r="Y101" s="116">
        <v>30260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61644</v>
      </c>
      <c r="Y104" s="115">
        <v>66763</v>
      </c>
      <c r="Z104" s="115"/>
      <c r="AA104" s="115" t="str">
        <f>TEXT(Y104,"###,###")</f>
        <v>66,763</v>
      </c>
      <c r="AB104" s="115"/>
      <c r="AC104" s="115">
        <f>Y104/($Y$4)*100</f>
        <v>75.367734215368642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15421</v>
      </c>
      <c r="Y105" s="115">
        <v>15817</v>
      </c>
      <c r="Z105" s="115"/>
      <c r="AA105" s="115" t="str">
        <f>TEXT(Y105,"###,###")</f>
        <v>15,817</v>
      </c>
      <c r="AB105" s="115"/>
      <c r="AC105" s="115">
        <f>Y105/($Y$4)*100</f>
        <v>17.85557048192091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77065</v>
      </c>
      <c r="Y106" s="115">
        <v>82580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9560</v>
      </c>
      <c r="Y108" s="115">
        <v>10600</v>
      </c>
      <c r="Z108" s="115"/>
      <c r="AA108" s="115" t="str">
        <f>TEXT(Y108,"###,###")</f>
        <v>10,600</v>
      </c>
      <c r="AB108" s="115"/>
      <c r="AC108" s="115">
        <f>Y108/($Y$4)*100</f>
        <v>11.966178612149058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10380</v>
      </c>
      <c r="Y109" s="115">
        <v>12210</v>
      </c>
      <c r="Z109" s="115"/>
      <c r="AA109" s="115" t="str">
        <f>TEXT(Y109,"###,###")</f>
        <v>12,210</v>
      </c>
      <c r="AB109" s="115"/>
      <c r="AC109" s="115">
        <f t="shared" ref="AC109:AC111" si="3">Y109/($Y$4)*100</f>
        <v>13.783683099466037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19014</v>
      </c>
      <c r="Y110" s="115">
        <v>19478</v>
      </c>
      <c r="Z110" s="115"/>
      <c r="AA110" s="115" t="str">
        <f>TEXT(Y110,"###,###")</f>
        <v>19,478</v>
      </c>
      <c r="AB110" s="115"/>
      <c r="AC110" s="115">
        <f t="shared" si="3"/>
        <v>21.988417642211257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38114</v>
      </c>
      <c r="Y111" s="115">
        <v>40292</v>
      </c>
      <c r="Z111" s="115"/>
      <c r="AA111" s="115" t="str">
        <f>TEXT(Y111,"###,###")</f>
        <v>40,292</v>
      </c>
      <c r="AB111" s="115"/>
      <c r="AC111" s="115">
        <f t="shared" si="3"/>
        <v>45.485025343463192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83786</v>
      </c>
      <c r="Y112" s="115">
        <v>88583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4300</v>
      </c>
      <c r="U114" s="115">
        <v>4700</v>
      </c>
      <c r="V114" s="115">
        <v>4352</v>
      </c>
      <c r="W114" s="115">
        <v>4222</v>
      </c>
      <c r="X114" s="115">
        <v>4071</v>
      </c>
      <c r="Y114" s="115">
        <v>4616</v>
      </c>
      <c r="Z114" s="115"/>
      <c r="AA114" s="115" t="str">
        <f>TEXT(Y114,"###,###")</f>
        <v>4,616</v>
      </c>
      <c r="AB114" s="115"/>
      <c r="AC114" s="115">
        <f>Y114/X114-1</f>
        <v>0.13387374109555394</v>
      </c>
      <c r="AD114" s="115"/>
      <c r="AE114" s="115">
        <f>Y114/T114-1</f>
        <v>7.348837209302328E-2</v>
      </c>
      <c r="AF114" s="115"/>
    </row>
    <row r="115" spans="19:32" x14ac:dyDescent="0.25">
      <c r="S115" s="115" t="s">
        <v>104</v>
      </c>
      <c r="T115" s="115">
        <v>4583</v>
      </c>
      <c r="U115" s="115">
        <v>4911</v>
      </c>
      <c r="V115" s="115">
        <v>4847</v>
      </c>
      <c r="W115" s="115">
        <v>4734</v>
      </c>
      <c r="X115" s="115">
        <v>4605</v>
      </c>
      <c r="Y115" s="115">
        <v>5084</v>
      </c>
      <c r="Z115" s="115"/>
      <c r="AA115" s="115" t="str">
        <f>TEXT(Y115,"###,###")</f>
        <v>5,084</v>
      </c>
      <c r="AB115" s="115"/>
      <c r="AC115" s="115">
        <f>Y115/X115-1</f>
        <v>0.10401737242128117</v>
      </c>
      <c r="AD115" s="115"/>
      <c r="AE115" s="115">
        <f>Y115/T115-1</f>
        <v>0.10931704123936292</v>
      </c>
      <c r="AF115" s="115"/>
    </row>
    <row r="116" spans="19:32" x14ac:dyDescent="0.25">
      <c r="S116" s="115" t="s">
        <v>56</v>
      </c>
      <c r="T116" s="115">
        <v>8883</v>
      </c>
      <c r="U116" s="115">
        <v>9611</v>
      </c>
      <c r="V116" s="115">
        <v>9199</v>
      </c>
      <c r="W116" s="115">
        <v>8956</v>
      </c>
      <c r="X116" s="115">
        <v>8676</v>
      </c>
      <c r="Y116" s="115">
        <v>9700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37.49</v>
      </c>
      <c r="V118" s="115">
        <v>40.71</v>
      </c>
      <c r="W118" s="115">
        <v>39.79</v>
      </c>
      <c r="X118" s="115">
        <v>41.85</v>
      </c>
      <c r="Y118" s="115">
        <v>39.76</v>
      </c>
      <c r="Z118" s="115"/>
      <c r="AA118" s="115" t="str">
        <f>TEXT(Y118,"##.0")</f>
        <v>39.8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53247</v>
      </c>
      <c r="V120" s="115">
        <v>53884</v>
      </c>
      <c r="W120" s="115">
        <v>54115</v>
      </c>
      <c r="X120" s="115">
        <v>54436</v>
      </c>
      <c r="Y120" s="115">
        <v>55571</v>
      </c>
      <c r="Z120" s="115"/>
      <c r="AA120" s="115" t="str">
        <f>TEXT(Y120,"###,###")</f>
        <v>55,571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4092</v>
      </c>
      <c r="V121" s="115">
        <v>4156</v>
      </c>
      <c r="W121" s="115">
        <v>4023</v>
      </c>
      <c r="X121" s="115">
        <v>4011</v>
      </c>
      <c r="Y121" s="115">
        <v>4067</v>
      </c>
      <c r="Z121" s="115"/>
      <c r="AA121" s="115" t="str">
        <f t="shared" ref="AA121:AA128" si="4">TEXT(Y121,"###,###")</f>
        <v>4,067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3561</v>
      </c>
      <c r="V122" s="115">
        <v>3452</v>
      </c>
      <c r="W122" s="115">
        <v>3470</v>
      </c>
      <c r="X122" s="115">
        <v>3684</v>
      </c>
      <c r="Y122" s="115">
        <v>4139</v>
      </c>
      <c r="Z122" s="115"/>
      <c r="AA122" s="115" t="str">
        <f t="shared" si="4"/>
        <v>4,139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56808</v>
      </c>
      <c r="V124" s="115">
        <v>57336</v>
      </c>
      <c r="W124" s="115">
        <v>57585</v>
      </c>
      <c r="X124" s="115">
        <v>58120</v>
      </c>
      <c r="Y124" s="115">
        <v>59710</v>
      </c>
      <c r="Z124" s="115"/>
      <c r="AA124" s="115" t="str">
        <f t="shared" si="4"/>
        <v>59,710</v>
      </c>
      <c r="AB124" s="115"/>
      <c r="AC124" s="115">
        <f>Y124/$Y$7*100</f>
        <v>93.623092964548349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7653</v>
      </c>
      <c r="V125" s="115">
        <v>7608</v>
      </c>
      <c r="W125" s="115">
        <v>7493</v>
      </c>
      <c r="X125" s="115">
        <v>7695</v>
      </c>
      <c r="Y125" s="115">
        <v>8206</v>
      </c>
      <c r="Z125" s="115"/>
      <c r="AA125" s="115" t="str">
        <f t="shared" si="4"/>
        <v>8,206</v>
      </c>
      <c r="AB125" s="115"/>
      <c r="AC125" s="115">
        <f>Y125/$Y$7*100</f>
        <v>12.866707433714348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32496</v>
      </c>
      <c r="V127" s="115">
        <v>32775</v>
      </c>
      <c r="W127" s="115">
        <v>32659</v>
      </c>
      <c r="X127" s="115">
        <v>32730</v>
      </c>
      <c r="Y127" s="115">
        <v>33517</v>
      </c>
      <c r="Z127" s="115"/>
      <c r="AA127" s="115" t="str">
        <f t="shared" si="4"/>
        <v>33,517</v>
      </c>
      <c r="AB127" s="115"/>
      <c r="AC127" s="115">
        <f>Y127/$Y$7*100</f>
        <v>52.553428351913702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28405</v>
      </c>
      <c r="V128" s="115">
        <v>28716</v>
      </c>
      <c r="W128" s="115">
        <v>28946</v>
      </c>
      <c r="X128" s="115">
        <v>29401</v>
      </c>
      <c r="Y128" s="115">
        <v>30260</v>
      </c>
      <c r="Z128" s="115"/>
      <c r="AA128" s="115" t="str">
        <f t="shared" si="4"/>
        <v>30,260</v>
      </c>
      <c r="AB128" s="115"/>
      <c r="AC128" s="115">
        <f>Y128/$Y$7*100</f>
        <v>47.446571648086298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7B3D021C-079F-49A5-9CB4-0A926625C0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C6BEF275-51DE-4905-B89F-F20552DCAC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9339D759-3861-41A2-AF80-9C2BD16589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800A57D0-99DE-46DD-960D-A9ECB42D15D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Port Augusta</v>
      </c>
      <c r="T1" s="115"/>
      <c r="U1" s="115"/>
      <c r="V1" s="115"/>
      <c r="W1" s="115"/>
      <c r="X1" s="115"/>
      <c r="Y1" s="115" t="str">
        <f>Y3</f>
        <v>10.47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158</v>
      </c>
      <c r="V3" s="115"/>
      <c r="W3" s="115"/>
      <c r="X3" s="115"/>
      <c r="Y3" s="115" t="s">
        <v>249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10.47'!$Y$3&amp;" "&amp;'Table 10.47'!$U$3&amp;", "&amp;'State data for spotlight'!$C$3&amp;", "&amp;'Table 10.47'!$Y$2</f>
        <v>Table 10.47 Port Augusta,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9539</v>
      </c>
      <c r="U4" s="116">
        <v>9454</v>
      </c>
      <c r="V4" s="116">
        <v>9335</v>
      </c>
      <c r="W4" s="116">
        <v>8847</v>
      </c>
      <c r="X4" s="116">
        <v>8855</v>
      </c>
      <c r="Y4" s="116">
        <v>9238</v>
      </c>
      <c r="Z4" s="115"/>
      <c r="AA4" s="115" t="str">
        <f>TEXT(Y4,"###,###")</f>
        <v>9,238</v>
      </c>
      <c r="AB4" s="115"/>
      <c r="AC4" s="115">
        <f t="shared" ref="AC4:AC9" si="0">Y4/X4-1</f>
        <v>4.3252399774138972E-2</v>
      </c>
      <c r="AD4" s="115"/>
      <c r="AE4" s="115">
        <f>Y4/T4-1</f>
        <v>-3.1554670300870113E-2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5053</v>
      </c>
      <c r="U5" s="116">
        <v>4975</v>
      </c>
      <c r="V5" s="116">
        <v>4886</v>
      </c>
      <c r="W5" s="116">
        <v>4533</v>
      </c>
      <c r="X5" s="116">
        <v>4657</v>
      </c>
      <c r="Y5" s="116">
        <v>4865</v>
      </c>
      <c r="Z5" s="115"/>
      <c r="AA5" s="115" t="str">
        <f>TEXT(Y5,"###,###")</f>
        <v>4,865</v>
      </c>
      <c r="AB5" s="115"/>
      <c r="AC5" s="115">
        <f t="shared" si="0"/>
        <v>4.4663946746832828E-2</v>
      </c>
      <c r="AD5" s="115"/>
      <c r="AE5" s="115">
        <f t="shared" ref="AE5:AE9" si="1">Y5/T5-1</f>
        <v>-3.7205620423510832E-2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4486</v>
      </c>
      <c r="U6" s="116">
        <v>4482</v>
      </c>
      <c r="V6" s="116">
        <v>4446</v>
      </c>
      <c r="W6" s="116">
        <v>4312</v>
      </c>
      <c r="X6" s="116">
        <v>4198</v>
      </c>
      <c r="Y6" s="116">
        <v>4373</v>
      </c>
      <c r="Z6" s="115"/>
      <c r="AA6" s="115" t="str">
        <f>TEXT(Y6,"###,###")</f>
        <v>4,373</v>
      </c>
      <c r="AB6" s="115"/>
      <c r="AC6" s="115">
        <f t="shared" si="0"/>
        <v>4.1686517389232902E-2</v>
      </c>
      <c r="AD6" s="115"/>
      <c r="AE6" s="115">
        <f t="shared" si="1"/>
        <v>-2.5189478377173447E-2</v>
      </c>
      <c r="AF6" s="115"/>
    </row>
    <row r="7" spans="1:32" ht="16.5" customHeight="1" thickBot="1" x14ac:dyDescent="0.3">
      <c r="A7" s="46" t="str">
        <f>"QUICK STATS for "&amp;'Table 10.47'!Y2&amp;"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6828</v>
      </c>
      <c r="U7" s="116">
        <v>6859</v>
      </c>
      <c r="V7" s="116">
        <v>6807</v>
      </c>
      <c r="W7" s="116">
        <v>6651</v>
      </c>
      <c r="X7" s="116">
        <v>6471</v>
      </c>
      <c r="Y7" s="116">
        <v>6593</v>
      </c>
      <c r="Z7" s="115"/>
      <c r="AA7" s="115" t="str">
        <f>TEXT(Y7,"###,###")</f>
        <v>6,593</v>
      </c>
      <c r="AB7" s="115"/>
      <c r="AC7" s="115">
        <f t="shared" si="0"/>
        <v>1.8853345696183021E-2</v>
      </c>
      <c r="AD7" s="115"/>
      <c r="AE7" s="115">
        <f t="shared" si="1"/>
        <v>-3.441710603397774E-2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9,238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10.47'!AA7</f>
        <v>6,593</v>
      </c>
      <c r="P8" s="51"/>
      <c r="S8" s="115" t="s">
        <v>96</v>
      </c>
      <c r="T8" s="115">
        <v>39480</v>
      </c>
      <c r="U8" s="115">
        <v>39905.660000000003</v>
      </c>
      <c r="V8" s="115">
        <v>39836</v>
      </c>
      <c r="W8" s="115">
        <v>40704</v>
      </c>
      <c r="X8" s="115">
        <v>43325.01</v>
      </c>
      <c r="Y8" s="115">
        <v>41688.65</v>
      </c>
      <c r="Z8" s="115"/>
      <c r="AA8" s="115" t="str">
        <f>TEXT(Y8,"$###,###")</f>
        <v>$41,689</v>
      </c>
      <c r="AB8" s="115"/>
      <c r="AC8" s="115">
        <f t="shared" si="0"/>
        <v>-3.7769408477920763E-2</v>
      </c>
      <c r="AD8" s="115"/>
      <c r="AE8" s="115">
        <f t="shared" si="1"/>
        <v>5.5943515704154123E-2</v>
      </c>
      <c r="AF8" s="115"/>
    </row>
    <row r="9" spans="1:32" x14ac:dyDescent="0.25">
      <c r="A9" s="55" t="s">
        <v>17</v>
      </c>
      <c r="B9" s="56"/>
      <c r="C9" s="57"/>
      <c r="D9" s="58">
        <f>'Table 10.47'!AC104</f>
        <v>69.408962978999796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52.237221295313205</v>
      </c>
      <c r="P9" s="59" t="s">
        <v>97</v>
      </c>
      <c r="S9" s="115" t="s">
        <v>9</v>
      </c>
      <c r="T9" s="115">
        <v>346907436</v>
      </c>
      <c r="U9" s="115">
        <v>355548568</v>
      </c>
      <c r="V9" s="115">
        <v>362020687</v>
      </c>
      <c r="W9" s="115">
        <v>361029525</v>
      </c>
      <c r="X9" s="115">
        <v>362570531</v>
      </c>
      <c r="Y9" s="115">
        <v>359003247</v>
      </c>
      <c r="Z9" s="115"/>
      <c r="AA9" s="115" t="str">
        <f>TEXT(Y9/1000000,"$#,###.0")&amp;" mil"</f>
        <v>$359.0 mil</v>
      </c>
      <c r="AB9" s="115"/>
      <c r="AC9" s="115">
        <f t="shared" si="0"/>
        <v>-9.8388691164754682E-3</v>
      </c>
      <c r="AD9" s="115"/>
      <c r="AE9" s="115">
        <f t="shared" si="1"/>
        <v>3.4867546050526332E-2</v>
      </c>
      <c r="AF9" s="115"/>
    </row>
    <row r="10" spans="1:32" x14ac:dyDescent="0.25">
      <c r="A10" s="55" t="s">
        <v>20</v>
      </c>
      <c r="B10" s="56"/>
      <c r="C10" s="57"/>
      <c r="D10" s="58">
        <f>'Table 10.47'!AC105</f>
        <v>25.24355921195064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47.762778704686788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96.010920673441518</v>
      </c>
      <c r="P11" s="59" t="s">
        <v>97</v>
      </c>
      <c r="S11" s="115" t="s">
        <v>32</v>
      </c>
      <c r="T11" s="116">
        <v>8856</v>
      </c>
      <c r="U11" s="116">
        <v>8807</v>
      </c>
      <c r="V11" s="116">
        <v>8717</v>
      </c>
      <c r="W11" s="116">
        <v>8276</v>
      </c>
      <c r="X11" s="116">
        <v>8314</v>
      </c>
      <c r="Y11" s="116">
        <v>8626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10.47'!AC108</f>
        <v>9.2227754925308503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9.2825724252995592</v>
      </c>
      <c r="P12" s="59" t="s">
        <v>97</v>
      </c>
      <c r="S12" s="115" t="s">
        <v>33</v>
      </c>
      <c r="T12" s="116">
        <v>682</v>
      </c>
      <c r="U12" s="116">
        <v>644</v>
      </c>
      <c r="V12" s="116">
        <v>615</v>
      </c>
      <c r="W12" s="116">
        <v>572</v>
      </c>
      <c r="X12" s="116">
        <v>542</v>
      </c>
      <c r="Y12" s="116">
        <v>612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10.47'!AC109</f>
        <v>15.804286642130331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10.47'!AA118</f>
        <v>41.5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10.47'!AC110</f>
        <v>19.744533448798439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16.911876232367661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10.47'!AC111</f>
        <v>49.8809266074908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83.088123767632339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348</v>
      </c>
      <c r="Z15" s="115"/>
      <c r="AA15" s="117">
        <f t="shared" ref="AA15:AA34" si="2">IF(Y15="np",0,Y15/$Y$34)</f>
        <v>3.7670491448365449E-2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237</v>
      </c>
      <c r="Z16" s="115"/>
      <c r="AA16" s="117">
        <f t="shared" si="2"/>
        <v>2.5654903658800608E-2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190</v>
      </c>
      <c r="Z17" s="115"/>
      <c r="AA17" s="117">
        <f t="shared" si="2"/>
        <v>2.0567222342498376E-2</v>
      </c>
      <c r="AB17" s="115"/>
      <c r="AC17" s="115"/>
      <c r="AD17" s="115"/>
      <c r="AE17" s="115"/>
      <c r="AF17" s="115"/>
    </row>
    <row r="18" spans="1:32" x14ac:dyDescent="0.25">
      <c r="A18" s="85" t="str">
        <f>'Table 10.47'!$S$1&amp;" ("&amp;'Table 10.47'!$T$2&amp;" to "&amp;'Table 10.47'!$Y$2&amp;")"</f>
        <v>Port Augusta (2011-12 to 2016-17)</v>
      </c>
      <c r="B18" s="85"/>
      <c r="C18" s="85"/>
      <c r="D18" s="85"/>
      <c r="E18" s="85"/>
      <c r="F18" s="85"/>
      <c r="G18" s="85" t="str">
        <f>'Table 10.47'!$S$1&amp;" ("&amp;'Table 10.47'!$T$2&amp;" to "&amp;'Table 10.47'!$Y$2&amp;")"</f>
        <v>Port Augusta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126</v>
      </c>
      <c r="Z18" s="115"/>
      <c r="AA18" s="117">
        <f t="shared" si="2"/>
        <v>1.3639315869235766E-2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608</v>
      </c>
      <c r="Z19" s="115"/>
      <c r="AA19" s="117">
        <f t="shared" si="2"/>
        <v>6.581511149599481E-2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93</v>
      </c>
      <c r="Z20" s="115"/>
      <c r="AA20" s="117">
        <f t="shared" si="2"/>
        <v>1.0067114093959731E-2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925</v>
      </c>
      <c r="Z21" s="115"/>
      <c r="AA21" s="117">
        <f t="shared" si="2"/>
        <v>0.10012989824637368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849</v>
      </c>
      <c r="Z22" s="115"/>
      <c r="AA22" s="117">
        <f t="shared" si="2"/>
        <v>9.1903009309374326E-2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493</v>
      </c>
      <c r="Z23" s="115"/>
      <c r="AA23" s="117">
        <f t="shared" si="2"/>
        <v>5.3366529551851047E-2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50</v>
      </c>
      <c r="Z24" s="115"/>
      <c r="AA24" s="117">
        <f t="shared" si="2"/>
        <v>5.4124269322364145E-3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161</v>
      </c>
      <c r="Z25" s="115"/>
      <c r="AA25" s="117">
        <f t="shared" si="2"/>
        <v>1.7428014721801256E-2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173</v>
      </c>
      <c r="Z26" s="115"/>
      <c r="AA26" s="117">
        <f t="shared" si="2"/>
        <v>1.8726997185537997E-2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233</v>
      </c>
      <c r="Z27" s="115"/>
      <c r="AA27" s="117">
        <f t="shared" si="2"/>
        <v>2.5221909504221693E-2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901</v>
      </c>
      <c r="Z28" s="115"/>
      <c r="AA28" s="117">
        <f t="shared" si="2"/>
        <v>9.7531933318900199E-2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1194</v>
      </c>
      <c r="Z29" s="115"/>
      <c r="AA29" s="117">
        <f t="shared" si="2"/>
        <v>0.12924875514180559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686</v>
      </c>
      <c r="Z30" s="115"/>
      <c r="AA30" s="117">
        <f t="shared" si="2"/>
        <v>7.4258497510283614E-2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10.47'!Y2&amp;")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1082</v>
      </c>
      <c r="Z31" s="115"/>
      <c r="AA31" s="117">
        <f t="shared" si="2"/>
        <v>0.11712491881359602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45</v>
      </c>
      <c r="Z32" s="115"/>
      <c r="AA32" s="117">
        <f t="shared" si="2"/>
        <v>4.8711842390127737E-3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338</v>
      </c>
      <c r="Z33" s="115"/>
      <c r="AA33" s="117">
        <f t="shared" si="2"/>
        <v>3.6588006061918164E-2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9238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5791</v>
      </c>
      <c r="U37" s="115">
        <v>5833</v>
      </c>
      <c r="V37" s="115">
        <v>5708</v>
      </c>
      <c r="W37" s="115">
        <v>5680</v>
      </c>
      <c r="X37" s="115">
        <v>5499</v>
      </c>
      <c r="Y37" s="115">
        <v>5478</v>
      </c>
      <c r="Z37" s="115"/>
      <c r="AA37" s="115" t="str">
        <f>TEXT(Y37,"###,###")</f>
        <v>5,478</v>
      </c>
      <c r="AB37" s="115"/>
      <c r="AC37" s="115">
        <f>Y37/X37-1</f>
        <v>-3.818876159301654E-3</v>
      </c>
      <c r="AD37" s="115"/>
      <c r="AE37" s="115">
        <f>Y37/T37-1</f>
        <v>-5.4049386979796221E-2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1037</v>
      </c>
      <c r="U38" s="115">
        <v>1025</v>
      </c>
      <c r="V38" s="115">
        <v>1096</v>
      </c>
      <c r="W38" s="115">
        <v>973</v>
      </c>
      <c r="X38" s="115">
        <v>971</v>
      </c>
      <c r="Y38" s="115">
        <v>1115</v>
      </c>
      <c r="Z38" s="115"/>
      <c r="AA38" s="115" t="str">
        <f>TEXT(Y38,"###,###")</f>
        <v>1,115</v>
      </c>
      <c r="AB38" s="115"/>
      <c r="AC38" s="115">
        <f>Y38/X38-1</f>
        <v>0.1483007209062821</v>
      </c>
      <c r="AD38" s="115"/>
      <c r="AE38" s="115">
        <f>Y38/T38-1</f>
        <v>7.5216972034715557E-2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6828</v>
      </c>
      <c r="U40" s="115">
        <v>6858</v>
      </c>
      <c r="V40" s="115">
        <v>6804</v>
      </c>
      <c r="W40" s="115">
        <v>6653</v>
      </c>
      <c r="X40" s="115">
        <v>6470</v>
      </c>
      <c r="Y40" s="115">
        <v>6593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83.088123767632339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16.911876232367661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11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119</v>
      </c>
      <c r="Y45" s="116">
        <v>104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259</v>
      </c>
      <c r="Y46" s="116">
        <v>254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445</v>
      </c>
      <c r="Y47" s="116">
        <v>503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572</v>
      </c>
      <c r="Y48" s="116">
        <v>633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10.47'!S1&amp;" ("&amp;'Table 10.47'!Y2&amp;") *"</f>
        <v>Number of jobs by age and sex of job holders in Port Augusta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489</v>
      </c>
      <c r="Y49" s="116">
        <v>570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341</v>
      </c>
      <c r="Y50" s="116">
        <v>354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463</v>
      </c>
      <c r="Y51" s="116">
        <v>402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438</v>
      </c>
      <c r="Y52" s="116">
        <v>491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503</v>
      </c>
      <c r="Y53" s="116">
        <v>467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485</v>
      </c>
      <c r="Y54" s="116">
        <v>509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324</v>
      </c>
      <c r="Y55" s="116">
        <v>351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145</v>
      </c>
      <c r="Y56" s="116">
        <v>132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62</v>
      </c>
      <c r="Y57" s="116">
        <v>53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17</v>
      </c>
      <c r="Y58" s="116">
        <v>24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8</v>
      </c>
      <c r="Y59" s="116">
        <v>8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4656</v>
      </c>
      <c r="Y61" s="116">
        <v>4865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10</v>
      </c>
      <c r="Y63" s="116">
        <v>4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10.47'!S1&amp;" ("&amp;'Table 10.47'!Y2&amp;") *"</f>
        <v>Number of employed persons per occupation of main job by sex in Port Augusta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128</v>
      </c>
      <c r="Y64" s="116">
        <v>99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292</v>
      </c>
      <c r="Y65" s="116">
        <v>278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428</v>
      </c>
      <c r="Y66" s="116">
        <v>438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433</v>
      </c>
      <c r="Y67" s="116">
        <v>547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386</v>
      </c>
      <c r="Y68" s="116">
        <v>407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327</v>
      </c>
      <c r="Y69" s="116">
        <v>365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389</v>
      </c>
      <c r="Y70" s="116">
        <v>387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494</v>
      </c>
      <c r="Y71" s="116">
        <v>454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462</v>
      </c>
      <c r="Y72" s="116">
        <v>489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403</v>
      </c>
      <c r="Y73" s="116">
        <v>413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254</v>
      </c>
      <c r="Y74" s="116">
        <v>282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145</v>
      </c>
      <c r="Y75" s="116">
        <v>146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41</v>
      </c>
      <c r="Y76" s="116">
        <v>43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12</v>
      </c>
      <c r="Y77" s="116">
        <v>11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0</v>
      </c>
      <c r="Y78" s="116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7</v>
      </c>
      <c r="Y79" s="116">
        <v>9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4197</v>
      </c>
      <c r="Y80" s="116">
        <v>4373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10.47'!S1</f>
        <v>Port Augusta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188</v>
      </c>
      <c r="Y83" s="116">
        <v>199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214</v>
      </c>
      <c r="Y84" s="116">
        <v>230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10.47'!AA4</f>
        <v>9,238</v>
      </c>
      <c r="D85" s="99">
        <f>'Table 10.47'!AC4</f>
        <v>4.3252399774138972E-2</v>
      </c>
      <c r="E85" s="100">
        <f>'Table 10.47'!AC4</f>
        <v>4.3252399774138972E-2</v>
      </c>
      <c r="F85" s="99">
        <f>'Table 10.47'!AE4</f>
        <v>-3.1554670300870113E-2</v>
      </c>
      <c r="G85" s="100">
        <f>'Table 10.47'!AE4</f>
        <v>-3.1554670300870113E-2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756</v>
      </c>
      <c r="Y85" s="116">
        <v>740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10.47'!AA5</f>
        <v>4,865</v>
      </c>
      <c r="D86" s="99">
        <f>'Table 10.47'!AC5</f>
        <v>4.4663946746832828E-2</v>
      </c>
      <c r="E86" s="100">
        <f>'Table 10.47'!AC5</f>
        <v>4.4663946746832828E-2</v>
      </c>
      <c r="F86" s="99">
        <f>'Table 10.47'!AE5</f>
        <v>-3.7205620423510832E-2</v>
      </c>
      <c r="G86" s="100">
        <f>'Table 10.47'!AE5</f>
        <v>-3.7205620423510832E-2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356</v>
      </c>
      <c r="Y86" s="116">
        <v>365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10.47'!AA6</f>
        <v>4,373</v>
      </c>
      <c r="D87" s="99">
        <f>'Table 10.47'!AC6</f>
        <v>4.1686517389232902E-2</v>
      </c>
      <c r="E87" s="100">
        <f>'Table 10.47'!AC6</f>
        <v>4.1686517389232902E-2</v>
      </c>
      <c r="F87" s="99">
        <f>'Table 10.47'!AE6</f>
        <v>-2.5189478377173447E-2</v>
      </c>
      <c r="G87" s="100">
        <f>'Table 10.47'!AE6</f>
        <v>-2.5189478377173447E-2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127</v>
      </c>
      <c r="Y87" s="116">
        <v>130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10.47'!AA7</f>
        <v>6,593</v>
      </c>
      <c r="D88" s="99">
        <f>'Table 10.47'!AC7</f>
        <v>1.8853345696183021E-2</v>
      </c>
      <c r="E88" s="100">
        <f>'Table 10.47'!AC7</f>
        <v>1.8853345696183021E-2</v>
      </c>
      <c r="F88" s="99">
        <f>'Table 10.47'!AE7</f>
        <v>-3.441710603397774E-2</v>
      </c>
      <c r="G88" s="100">
        <f>'Table 10.47'!AE7</f>
        <v>-3.441710603397774E-2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137</v>
      </c>
      <c r="Y88" s="116">
        <v>142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10.47'!AA37</f>
        <v>5,478</v>
      </c>
      <c r="D89" s="99">
        <f>'Table 10.47'!AC37</f>
        <v>-3.818876159301654E-3</v>
      </c>
      <c r="E89" s="100">
        <f>'Table 10.47'!AC37</f>
        <v>-3.818876159301654E-3</v>
      </c>
      <c r="F89" s="99">
        <f>'Table 10.47'!AE37</f>
        <v>-5.4049386979796221E-2</v>
      </c>
      <c r="G89" s="100">
        <f>'Table 10.47'!AE37</f>
        <v>-5.4049386979796221E-2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505</v>
      </c>
      <c r="Y89" s="116">
        <v>518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10.47'!AA38</f>
        <v>1,115</v>
      </c>
      <c r="D90" s="99">
        <f>'Table 10.47'!AC38</f>
        <v>0.1483007209062821</v>
      </c>
      <c r="E90" s="100">
        <f>'Table 10.47'!AC38</f>
        <v>0.1483007209062821</v>
      </c>
      <c r="F90" s="99">
        <f>'Table 10.47'!AE38</f>
        <v>7.5216972034715557E-2</v>
      </c>
      <c r="G90" s="100">
        <f>'Table 10.47'!AE38</f>
        <v>7.5216972034715557E-2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487</v>
      </c>
      <c r="Y90" s="116">
        <v>493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10.47'!AA114</f>
        <v>529</v>
      </c>
      <c r="D91" s="99">
        <f>'Table 10.47'!AC114</f>
        <v>0.23887587822014056</v>
      </c>
      <c r="E91" s="100">
        <f>'Table 10.47'!AC114</f>
        <v>0.23887587822014056</v>
      </c>
      <c r="F91" s="99">
        <f>'Table 10.47'!AE114</f>
        <v>0.1020833333333333</v>
      </c>
      <c r="G91" s="100">
        <f>'Table 10.47'!AE114</f>
        <v>0.1020833333333333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3378</v>
      </c>
      <c r="Y91" s="116">
        <v>3444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10.47'!AA115</f>
        <v>586</v>
      </c>
      <c r="D92" s="99">
        <f>'Table 10.47'!AC115</f>
        <v>7.9189686924493463E-2</v>
      </c>
      <c r="E92" s="100">
        <f>'Table 10.47'!AC115</f>
        <v>7.9189686924493463E-2</v>
      </c>
      <c r="F92" s="99">
        <f>'Table 10.47'!AE115</f>
        <v>6.3520871143375679E-2</v>
      </c>
      <c r="G92" s="100">
        <f>'Table 10.47'!AE115</f>
        <v>6.3520871143375679E-2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10.47'!AA8</f>
        <v>$41,689</v>
      </c>
      <c r="D93" s="99">
        <f>'Table 10.47'!AC8</f>
        <v>-3.7769408477920763E-2</v>
      </c>
      <c r="E93" s="100">
        <f>'Table 10.47'!AC8</f>
        <v>-3.7769408477920763E-2</v>
      </c>
      <c r="F93" s="99">
        <f>'Table 10.47'!AE8</f>
        <v>5.5943515704154123E-2</v>
      </c>
      <c r="G93" s="100">
        <f>'Table 10.47'!AE8</f>
        <v>5.5943515704154123E-2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203</v>
      </c>
      <c r="Y93" s="116">
        <v>231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10.47'!AA9</f>
        <v>$359.0 mil</v>
      </c>
      <c r="D94" s="99">
        <f>'Table 10.47'!AC9</f>
        <v>-9.8388691164754682E-3</v>
      </c>
      <c r="E94" s="100">
        <f>'Table 10.47'!AC9</f>
        <v>-9.8388691164754682E-3</v>
      </c>
      <c r="F94" s="99">
        <f>'Table 10.47'!AE9</f>
        <v>3.4867546050526332E-2</v>
      </c>
      <c r="G94" s="100">
        <f>'Table 10.47'!AE9</f>
        <v>3.4867546050526332E-2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481</v>
      </c>
      <c r="Y94" s="116">
        <v>518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105</v>
      </c>
      <c r="Y95" s="116">
        <v>90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644</v>
      </c>
      <c r="Y96" s="116">
        <v>674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559</v>
      </c>
      <c r="Y97" s="116">
        <v>564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315</v>
      </c>
      <c r="Y98" s="116">
        <v>308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22</v>
      </c>
      <c r="Y99" s="116">
        <v>32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262</v>
      </c>
      <c r="Y100" s="116">
        <v>285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3091</v>
      </c>
      <c r="Y101" s="116">
        <v>3149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6032</v>
      </c>
      <c r="Y104" s="115">
        <v>6412</v>
      </c>
      <c r="Z104" s="115"/>
      <c r="AA104" s="115" t="str">
        <f>TEXT(Y104,"###,###")</f>
        <v>6,412</v>
      </c>
      <c r="AB104" s="115"/>
      <c r="AC104" s="115">
        <f>Y104/($Y$4)*100</f>
        <v>69.408962978999796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2256</v>
      </c>
      <c r="Y105" s="115">
        <v>2332</v>
      </c>
      <c r="Z105" s="115"/>
      <c r="AA105" s="115" t="str">
        <f>TEXT(Y105,"###,###")</f>
        <v>2,332</v>
      </c>
      <c r="AB105" s="115"/>
      <c r="AC105" s="115">
        <f>Y105/($Y$4)*100</f>
        <v>25.24355921195064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8288</v>
      </c>
      <c r="Y106" s="115">
        <v>8744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906</v>
      </c>
      <c r="Y108" s="115">
        <v>852</v>
      </c>
      <c r="Z108" s="115"/>
      <c r="AA108" s="115" t="str">
        <f>TEXT(Y108,"###,###")</f>
        <v>852</v>
      </c>
      <c r="AB108" s="115"/>
      <c r="AC108" s="115">
        <f>Y108/($Y$4)*100</f>
        <v>9.2227754925308503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1399</v>
      </c>
      <c r="Y109" s="115">
        <v>1460</v>
      </c>
      <c r="Z109" s="115"/>
      <c r="AA109" s="115" t="str">
        <f>TEXT(Y109,"###,###")</f>
        <v>1,460</v>
      </c>
      <c r="AB109" s="115"/>
      <c r="AC109" s="115">
        <f t="shared" ref="AC109:AC111" si="3">Y109/($Y$4)*100</f>
        <v>15.804286642130331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1467</v>
      </c>
      <c r="Y110" s="115">
        <v>1824</v>
      </c>
      <c r="Z110" s="115"/>
      <c r="AA110" s="115" t="str">
        <f>TEXT(Y110,"###,###")</f>
        <v>1,824</v>
      </c>
      <c r="AB110" s="115"/>
      <c r="AC110" s="115">
        <f t="shared" si="3"/>
        <v>19.744533448798439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4524</v>
      </c>
      <c r="Y111" s="115">
        <v>4608</v>
      </c>
      <c r="Z111" s="115"/>
      <c r="AA111" s="115" t="str">
        <f>TEXT(Y111,"###,###")</f>
        <v>4,608</v>
      </c>
      <c r="AB111" s="115"/>
      <c r="AC111" s="115">
        <f t="shared" si="3"/>
        <v>49.8809266074908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8852</v>
      </c>
      <c r="Y112" s="115">
        <v>9238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480</v>
      </c>
      <c r="U114" s="115">
        <v>462</v>
      </c>
      <c r="V114" s="115">
        <v>514</v>
      </c>
      <c r="W114" s="115">
        <v>430</v>
      </c>
      <c r="X114" s="115">
        <v>427</v>
      </c>
      <c r="Y114" s="115">
        <v>529</v>
      </c>
      <c r="Z114" s="115"/>
      <c r="AA114" s="115" t="str">
        <f>TEXT(Y114,"###,###")</f>
        <v>529</v>
      </c>
      <c r="AB114" s="115"/>
      <c r="AC114" s="115">
        <f>Y114/X114-1</f>
        <v>0.23887587822014056</v>
      </c>
      <c r="AD114" s="115"/>
      <c r="AE114" s="115">
        <f>Y114/T114-1</f>
        <v>0.1020833333333333</v>
      </c>
      <c r="AF114" s="115"/>
    </row>
    <row r="115" spans="19:32" x14ac:dyDescent="0.25">
      <c r="S115" s="115" t="s">
        <v>104</v>
      </c>
      <c r="T115" s="115">
        <v>551</v>
      </c>
      <c r="U115" s="115">
        <v>566</v>
      </c>
      <c r="V115" s="115">
        <v>582</v>
      </c>
      <c r="W115" s="115">
        <v>541</v>
      </c>
      <c r="X115" s="115">
        <v>543</v>
      </c>
      <c r="Y115" s="115">
        <v>586</v>
      </c>
      <c r="Z115" s="115"/>
      <c r="AA115" s="115" t="str">
        <f>TEXT(Y115,"###,###")</f>
        <v>586</v>
      </c>
      <c r="AB115" s="115"/>
      <c r="AC115" s="115">
        <f>Y115/X115-1</f>
        <v>7.9189686924493463E-2</v>
      </c>
      <c r="AD115" s="115"/>
      <c r="AE115" s="115">
        <f>Y115/T115-1</f>
        <v>6.3520871143375679E-2</v>
      </c>
      <c r="AF115" s="115"/>
    </row>
    <row r="116" spans="19:32" x14ac:dyDescent="0.25">
      <c r="S116" s="115" t="s">
        <v>56</v>
      </c>
      <c r="T116" s="115">
        <v>1031</v>
      </c>
      <c r="U116" s="115">
        <v>1028</v>
      </c>
      <c r="V116" s="115">
        <v>1096</v>
      </c>
      <c r="W116" s="115">
        <v>971</v>
      </c>
      <c r="X116" s="115">
        <v>970</v>
      </c>
      <c r="Y116" s="115">
        <v>1115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37.93</v>
      </c>
      <c r="V118" s="115">
        <v>39.19</v>
      </c>
      <c r="W118" s="115">
        <v>44.41</v>
      </c>
      <c r="X118" s="115">
        <v>42.39</v>
      </c>
      <c r="Y118" s="115">
        <v>41.46</v>
      </c>
      <c r="Z118" s="115"/>
      <c r="AA118" s="115" t="str">
        <f>TEXT(Y118,"##.0")</f>
        <v>41.5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6210</v>
      </c>
      <c r="V120" s="115">
        <v>6184</v>
      </c>
      <c r="W120" s="115">
        <v>6079</v>
      </c>
      <c r="X120" s="115">
        <v>5926</v>
      </c>
      <c r="Y120" s="115">
        <v>5981</v>
      </c>
      <c r="Z120" s="115"/>
      <c r="AA120" s="115" t="str">
        <f>TEXT(Y120,"###,###")</f>
        <v>5,981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290</v>
      </c>
      <c r="V121" s="115">
        <v>276</v>
      </c>
      <c r="W121" s="115">
        <v>266</v>
      </c>
      <c r="X121" s="115">
        <v>235</v>
      </c>
      <c r="Y121" s="115">
        <v>263</v>
      </c>
      <c r="Z121" s="115"/>
      <c r="AA121" s="115" t="str">
        <f t="shared" ref="AA121:AA128" si="4">TEXT(Y121,"###,###")</f>
        <v>263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355</v>
      </c>
      <c r="V122" s="115">
        <v>344</v>
      </c>
      <c r="W122" s="115">
        <v>302</v>
      </c>
      <c r="X122" s="115">
        <v>306</v>
      </c>
      <c r="Y122" s="115">
        <v>349</v>
      </c>
      <c r="Z122" s="115"/>
      <c r="AA122" s="115" t="str">
        <f t="shared" si="4"/>
        <v>349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6565</v>
      </c>
      <c r="V124" s="115">
        <v>6528</v>
      </c>
      <c r="W124" s="115">
        <v>6381</v>
      </c>
      <c r="X124" s="115">
        <v>6232</v>
      </c>
      <c r="Y124" s="115">
        <v>6330</v>
      </c>
      <c r="Z124" s="115"/>
      <c r="AA124" s="115" t="str">
        <f t="shared" si="4"/>
        <v>6,330</v>
      </c>
      <c r="AB124" s="115"/>
      <c r="AC124" s="115">
        <f>Y124/$Y$7*100</f>
        <v>96.010920673441518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645</v>
      </c>
      <c r="V125" s="115">
        <v>620</v>
      </c>
      <c r="W125" s="115">
        <v>568</v>
      </c>
      <c r="X125" s="115">
        <v>541</v>
      </c>
      <c r="Y125" s="115">
        <v>612</v>
      </c>
      <c r="Z125" s="115"/>
      <c r="AA125" s="115" t="str">
        <f t="shared" si="4"/>
        <v>612</v>
      </c>
      <c r="AB125" s="115"/>
      <c r="AC125" s="115">
        <f>Y125/$Y$7*100</f>
        <v>9.2825724252995592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3606</v>
      </c>
      <c r="V127" s="115">
        <v>3565</v>
      </c>
      <c r="W127" s="115">
        <v>3446</v>
      </c>
      <c r="X127" s="115">
        <v>3381</v>
      </c>
      <c r="Y127" s="115">
        <v>3444</v>
      </c>
      <c r="Z127" s="115"/>
      <c r="AA127" s="115" t="str">
        <f t="shared" si="4"/>
        <v>3,444</v>
      </c>
      <c r="AB127" s="115"/>
      <c r="AC127" s="115">
        <f>Y127/$Y$7*100</f>
        <v>52.237221295313205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3247</v>
      </c>
      <c r="V128" s="115">
        <v>3239</v>
      </c>
      <c r="W128" s="115">
        <v>3201</v>
      </c>
      <c r="X128" s="115">
        <v>3091</v>
      </c>
      <c r="Y128" s="115">
        <v>3149</v>
      </c>
      <c r="Z128" s="115"/>
      <c r="AA128" s="115" t="str">
        <f t="shared" si="4"/>
        <v>3,149</v>
      </c>
      <c r="AB128" s="115"/>
      <c r="AC128" s="115">
        <f>Y128/$Y$7*100</f>
        <v>47.762778704686788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ABBE56D1-1092-4D19-86C3-D3C64020A7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34532020-A4BF-4F97-BEF1-55F4066071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EE7B5849-AD1A-4650-A517-989F84F4AFE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54BA6AAA-5828-44F2-8D5B-5FB24E87A00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Port Lincoln</v>
      </c>
      <c r="T1" s="115"/>
      <c r="U1" s="115"/>
      <c r="V1" s="115"/>
      <c r="W1" s="115"/>
      <c r="X1" s="115"/>
      <c r="Y1" s="115" t="str">
        <f>Y3</f>
        <v>10.48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159</v>
      </c>
      <c r="V3" s="115"/>
      <c r="W3" s="115"/>
      <c r="X3" s="115"/>
      <c r="Y3" s="115" t="s">
        <v>250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10.48'!$Y$3&amp;" "&amp;'Table 10.48'!$U$3&amp;", "&amp;'State data for spotlight'!$C$3&amp;", "&amp;'Table 10.48'!$Y$2</f>
        <v>Table 10.48 Port Lincoln,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11238</v>
      </c>
      <c r="U4" s="116">
        <v>11134</v>
      </c>
      <c r="V4" s="116">
        <v>11129</v>
      </c>
      <c r="W4" s="116">
        <v>10761</v>
      </c>
      <c r="X4" s="116">
        <v>10465</v>
      </c>
      <c r="Y4" s="116">
        <v>10662</v>
      </c>
      <c r="Z4" s="115"/>
      <c r="AA4" s="115" t="str">
        <f>TEXT(Y4,"###,###")</f>
        <v>10,662</v>
      </c>
      <c r="AB4" s="115"/>
      <c r="AC4" s="115">
        <f t="shared" ref="AC4:AC9" si="0">Y4/X4-1</f>
        <v>1.8824653607262265E-2</v>
      </c>
      <c r="AD4" s="115"/>
      <c r="AE4" s="115">
        <f>Y4/T4-1</f>
        <v>-5.125467164975972E-2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6045</v>
      </c>
      <c r="U5" s="116">
        <v>6029</v>
      </c>
      <c r="V5" s="116">
        <v>5945</v>
      </c>
      <c r="W5" s="116">
        <v>5773</v>
      </c>
      <c r="X5" s="116">
        <v>5541</v>
      </c>
      <c r="Y5" s="116">
        <v>5682</v>
      </c>
      <c r="Z5" s="115"/>
      <c r="AA5" s="115" t="str">
        <f>TEXT(Y5,"###,###")</f>
        <v>5,682</v>
      </c>
      <c r="AB5" s="115"/>
      <c r="AC5" s="115">
        <f t="shared" si="0"/>
        <v>2.5446670276123351E-2</v>
      </c>
      <c r="AD5" s="115"/>
      <c r="AE5" s="115">
        <f t="shared" ref="AE5:AE9" si="1">Y5/T5-1</f>
        <v>-6.0049627791563309E-2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5190</v>
      </c>
      <c r="U6" s="116">
        <v>5100</v>
      </c>
      <c r="V6" s="116">
        <v>5182</v>
      </c>
      <c r="W6" s="116">
        <v>4985</v>
      </c>
      <c r="X6" s="116">
        <v>4923</v>
      </c>
      <c r="Y6" s="116">
        <v>4980</v>
      </c>
      <c r="Z6" s="115"/>
      <c r="AA6" s="115" t="str">
        <f>TEXT(Y6,"###,###")</f>
        <v>4,980</v>
      </c>
      <c r="AB6" s="115"/>
      <c r="AC6" s="115">
        <f t="shared" si="0"/>
        <v>1.1578305911029929E-2</v>
      </c>
      <c r="AD6" s="115"/>
      <c r="AE6" s="115">
        <f t="shared" si="1"/>
        <v>-4.0462427745664775E-2</v>
      </c>
      <c r="AF6" s="115"/>
    </row>
    <row r="7" spans="1:32" ht="16.5" customHeight="1" thickBot="1" x14ac:dyDescent="0.3">
      <c r="A7" s="46" t="str">
        <f>"QUICK STATS for "&amp;'Table 10.48'!Y2&amp;"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7735</v>
      </c>
      <c r="U7" s="116">
        <v>7679</v>
      </c>
      <c r="V7" s="116">
        <v>7619</v>
      </c>
      <c r="W7" s="116">
        <v>7419</v>
      </c>
      <c r="X7" s="116">
        <v>7321</v>
      </c>
      <c r="Y7" s="116">
        <v>7431</v>
      </c>
      <c r="Z7" s="115"/>
      <c r="AA7" s="115" t="str">
        <f>TEXT(Y7,"###,###")</f>
        <v>7,431</v>
      </c>
      <c r="AB7" s="115"/>
      <c r="AC7" s="115">
        <f t="shared" si="0"/>
        <v>1.5025269771889116E-2</v>
      </c>
      <c r="AD7" s="115"/>
      <c r="AE7" s="115">
        <f t="shared" si="1"/>
        <v>-3.9301874595992214E-2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10,662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10.48'!AA7</f>
        <v>7,431</v>
      </c>
      <c r="P8" s="51"/>
      <c r="S8" s="115" t="s">
        <v>96</v>
      </c>
      <c r="T8" s="115">
        <v>30414.29</v>
      </c>
      <c r="U8" s="115">
        <v>30892.46</v>
      </c>
      <c r="V8" s="115">
        <v>31754.62</v>
      </c>
      <c r="W8" s="115">
        <v>32177</v>
      </c>
      <c r="X8" s="115">
        <v>31765.5</v>
      </c>
      <c r="Y8" s="115">
        <v>33971.99</v>
      </c>
      <c r="Z8" s="115"/>
      <c r="AA8" s="115" t="str">
        <f>TEXT(Y8,"$###,###")</f>
        <v>$33,972</v>
      </c>
      <c r="AB8" s="115"/>
      <c r="AC8" s="115">
        <f t="shared" si="0"/>
        <v>6.9461837528135728E-2</v>
      </c>
      <c r="AD8" s="115"/>
      <c r="AE8" s="115">
        <f t="shared" si="1"/>
        <v>0.11697461949629595</v>
      </c>
      <c r="AF8" s="115"/>
    </row>
    <row r="9" spans="1:32" x14ac:dyDescent="0.25">
      <c r="A9" s="55" t="s">
        <v>17</v>
      </c>
      <c r="B9" s="56"/>
      <c r="C9" s="57"/>
      <c r="D9" s="58">
        <f>'Table 10.48'!AC104</f>
        <v>74.526355280435183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52.307899340600187</v>
      </c>
      <c r="P9" s="59" t="s">
        <v>97</v>
      </c>
      <c r="S9" s="115" t="s">
        <v>9</v>
      </c>
      <c r="T9" s="115">
        <v>336948711</v>
      </c>
      <c r="U9" s="115">
        <v>346542939</v>
      </c>
      <c r="V9" s="115">
        <v>348014825</v>
      </c>
      <c r="W9" s="115">
        <v>348106987</v>
      </c>
      <c r="X9" s="115">
        <v>347313078</v>
      </c>
      <c r="Y9" s="115">
        <v>361546580</v>
      </c>
      <c r="Z9" s="115"/>
      <c r="AA9" s="115" t="str">
        <f>TEXT(Y9/1000000,"$#,###.0")&amp;" mil"</f>
        <v>$361.5 mil</v>
      </c>
      <c r="AB9" s="115"/>
      <c r="AC9" s="115">
        <f t="shared" si="0"/>
        <v>4.098176228192596E-2</v>
      </c>
      <c r="AD9" s="115"/>
      <c r="AE9" s="115">
        <f t="shared" si="1"/>
        <v>7.3001819555855274E-2</v>
      </c>
      <c r="AF9" s="115"/>
    </row>
    <row r="10" spans="1:32" x14ac:dyDescent="0.25">
      <c r="A10" s="55" t="s">
        <v>20</v>
      </c>
      <c r="B10" s="56"/>
      <c r="C10" s="57"/>
      <c r="D10" s="58">
        <f>'Table 10.48'!AC105</f>
        <v>14.134308760082536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47.692100659399813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90.956802583770695</v>
      </c>
      <c r="P11" s="59" t="s">
        <v>97</v>
      </c>
      <c r="S11" s="115" t="s">
        <v>32</v>
      </c>
      <c r="T11" s="116">
        <v>9819</v>
      </c>
      <c r="U11" s="116">
        <v>9764</v>
      </c>
      <c r="V11" s="116">
        <v>9803</v>
      </c>
      <c r="W11" s="116">
        <v>9474</v>
      </c>
      <c r="X11" s="116">
        <v>9170</v>
      </c>
      <c r="Y11" s="116">
        <v>9378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10.48'!AC108</f>
        <v>15.353592196586005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17.27896649172386</v>
      </c>
      <c r="P12" s="59" t="s">
        <v>97</v>
      </c>
      <c r="S12" s="115" t="s">
        <v>33</v>
      </c>
      <c r="T12" s="116">
        <v>1422</v>
      </c>
      <c r="U12" s="116">
        <v>1375</v>
      </c>
      <c r="V12" s="116">
        <v>1327</v>
      </c>
      <c r="W12" s="116">
        <v>1288</v>
      </c>
      <c r="X12" s="116">
        <v>1291</v>
      </c>
      <c r="Y12" s="116">
        <v>1284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10.48'!AC109</f>
        <v>17.960982930031889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10.48'!AA118</f>
        <v>40.9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10.48'!AC110</f>
        <v>26.570999812417934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18.005651998385144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10.48'!AC111</f>
        <v>28.7750891014819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81.994348001614853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1209</v>
      </c>
      <c r="Z15" s="115"/>
      <c r="AA15" s="117">
        <f t="shared" ref="AA15:AA34" si="2">IF(Y15="np",0,Y15/$Y$34)</f>
        <v>0.11339335959482273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82</v>
      </c>
      <c r="Z16" s="115"/>
      <c r="AA16" s="117">
        <f t="shared" si="2"/>
        <v>7.6908647533295814E-3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613</v>
      </c>
      <c r="Z17" s="115"/>
      <c r="AA17" s="117">
        <f t="shared" si="2"/>
        <v>5.7493903582817481E-2</v>
      </c>
      <c r="AB17" s="115"/>
      <c r="AC17" s="115"/>
      <c r="AD17" s="115"/>
      <c r="AE17" s="115"/>
      <c r="AF17" s="115"/>
    </row>
    <row r="18" spans="1:32" x14ac:dyDescent="0.25">
      <c r="A18" s="85" t="str">
        <f>'Table 10.48'!$S$1&amp;" ("&amp;'Table 10.48'!$T$2&amp;" to "&amp;'Table 10.48'!$Y$2&amp;")"</f>
        <v>Port Lincoln (2011-12 to 2016-17)</v>
      </c>
      <c r="B18" s="85"/>
      <c r="C18" s="85"/>
      <c r="D18" s="85"/>
      <c r="E18" s="85"/>
      <c r="F18" s="85"/>
      <c r="G18" s="85" t="str">
        <f>'Table 10.48'!$S$1&amp;" ("&amp;'Table 10.48'!$T$2&amp;" to "&amp;'Table 10.48'!$Y$2&amp;")"</f>
        <v>Port Lincoln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90</v>
      </c>
      <c r="Z18" s="115"/>
      <c r="AA18" s="117">
        <f t="shared" si="2"/>
        <v>8.4411930219471017E-3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558</v>
      </c>
      <c r="Z19" s="115"/>
      <c r="AA19" s="117">
        <f t="shared" si="2"/>
        <v>5.2335396736072029E-2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313</v>
      </c>
      <c r="Z20" s="115"/>
      <c r="AA20" s="117">
        <f t="shared" si="2"/>
        <v>2.9356593509660477E-2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1222</v>
      </c>
      <c r="Z21" s="115"/>
      <c r="AA21" s="117">
        <f t="shared" si="2"/>
        <v>0.11461264303132621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667</v>
      </c>
      <c r="Z22" s="115"/>
      <c r="AA22" s="117">
        <f t="shared" si="2"/>
        <v>6.255861939598574E-2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666</v>
      </c>
      <c r="Z23" s="115"/>
      <c r="AA23" s="117">
        <f t="shared" si="2"/>
        <v>6.2464828362408555E-2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52</v>
      </c>
      <c r="Z24" s="115"/>
      <c r="AA24" s="117">
        <f t="shared" si="2"/>
        <v>4.8771337460138814E-3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229</v>
      </c>
      <c r="Z25" s="115"/>
      <c r="AA25" s="117">
        <f t="shared" si="2"/>
        <v>2.1478146689176515E-2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196</v>
      </c>
      <c r="Z26" s="115"/>
      <c r="AA26" s="117">
        <f t="shared" si="2"/>
        <v>1.8383042581129244E-2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318</v>
      </c>
      <c r="Z27" s="115"/>
      <c r="AA27" s="117">
        <f t="shared" si="2"/>
        <v>2.9825548677546426E-2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430</v>
      </c>
      <c r="Z28" s="115"/>
      <c r="AA28" s="117">
        <f t="shared" si="2"/>
        <v>4.033014443819171E-2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488</v>
      </c>
      <c r="Z29" s="115"/>
      <c r="AA29" s="117">
        <f t="shared" si="2"/>
        <v>4.5770024385668732E-2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746</v>
      </c>
      <c r="Z30" s="115"/>
      <c r="AA30" s="117">
        <f t="shared" si="2"/>
        <v>6.9968111048583762E-2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10.48'!Y2&amp;")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1023</v>
      </c>
      <c r="Z31" s="115"/>
      <c r="AA31" s="117">
        <f t="shared" si="2"/>
        <v>9.5948227349465384E-2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165</v>
      </c>
      <c r="Z32" s="115"/>
      <c r="AA32" s="117">
        <f t="shared" si="2"/>
        <v>1.5475520540236353E-2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359</v>
      </c>
      <c r="Z33" s="115"/>
      <c r="AA33" s="117">
        <f t="shared" si="2"/>
        <v>3.3670981054211215E-2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10662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6322</v>
      </c>
      <c r="U37" s="115">
        <v>6286</v>
      </c>
      <c r="V37" s="115">
        <v>6206</v>
      </c>
      <c r="W37" s="115">
        <v>6101</v>
      </c>
      <c r="X37" s="115">
        <v>6065</v>
      </c>
      <c r="Y37" s="115">
        <v>6093</v>
      </c>
      <c r="Z37" s="115"/>
      <c r="AA37" s="115" t="str">
        <f>TEXT(Y37,"###,###")</f>
        <v>6,093</v>
      </c>
      <c r="AB37" s="115"/>
      <c r="AC37" s="115">
        <f>Y37/X37-1</f>
        <v>4.616652926628273E-3</v>
      </c>
      <c r="AD37" s="115"/>
      <c r="AE37" s="115">
        <f>Y37/T37-1</f>
        <v>-3.6222714330907957E-2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1413</v>
      </c>
      <c r="U38" s="115">
        <v>1392</v>
      </c>
      <c r="V38" s="115">
        <v>1416</v>
      </c>
      <c r="W38" s="115">
        <v>1317</v>
      </c>
      <c r="X38" s="115">
        <v>1262</v>
      </c>
      <c r="Y38" s="115">
        <v>1338</v>
      </c>
      <c r="Z38" s="115"/>
      <c r="AA38" s="115" t="str">
        <f>TEXT(Y38,"###,###")</f>
        <v>1,338</v>
      </c>
      <c r="AB38" s="115"/>
      <c r="AC38" s="115">
        <f>Y38/X38-1</f>
        <v>6.0221870047543646E-2</v>
      </c>
      <c r="AD38" s="115"/>
      <c r="AE38" s="115">
        <f>Y38/T38-1</f>
        <v>-5.3078556263269627E-2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7735</v>
      </c>
      <c r="U40" s="115">
        <v>7678</v>
      </c>
      <c r="V40" s="115">
        <v>7622</v>
      </c>
      <c r="W40" s="115">
        <v>7418</v>
      </c>
      <c r="X40" s="115">
        <v>7327</v>
      </c>
      <c r="Y40" s="115">
        <v>7431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81.994348001614853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18.005651998385144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4</v>
      </c>
      <c r="Y44" s="116">
        <v>7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158</v>
      </c>
      <c r="Y45" s="116">
        <v>163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366</v>
      </c>
      <c r="Y46" s="116">
        <v>356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545</v>
      </c>
      <c r="Y47" s="116">
        <v>619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671</v>
      </c>
      <c r="Y48" s="116">
        <v>675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10.48'!S1&amp;" ("&amp;'Table 10.48'!Y2&amp;") *"</f>
        <v>Number of jobs by age and sex of job holders in Port Lincoln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698</v>
      </c>
      <c r="Y49" s="116">
        <v>697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516</v>
      </c>
      <c r="Y50" s="116">
        <v>501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505</v>
      </c>
      <c r="Y51" s="116">
        <v>496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478</v>
      </c>
      <c r="Y52" s="116">
        <v>517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513</v>
      </c>
      <c r="Y53" s="116">
        <v>518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436</v>
      </c>
      <c r="Y54" s="116">
        <v>474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343</v>
      </c>
      <c r="Y55" s="116">
        <v>341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172</v>
      </c>
      <c r="Y56" s="116">
        <v>177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79</v>
      </c>
      <c r="Y57" s="116">
        <v>91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30</v>
      </c>
      <c r="Y58" s="116">
        <v>34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10</v>
      </c>
      <c r="Y59" s="116">
        <v>10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10</v>
      </c>
      <c r="Y60" s="116">
        <v>9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5537</v>
      </c>
      <c r="Y61" s="116">
        <v>5682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11</v>
      </c>
      <c r="Y63" s="116">
        <v>10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10.48'!S1&amp;" ("&amp;'Table 10.48'!Y2&amp;") *"</f>
        <v>Number of employed persons per occupation of main job by sex in Port Lincoln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168</v>
      </c>
      <c r="Y64" s="116">
        <v>161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385</v>
      </c>
      <c r="Y65" s="116">
        <v>386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477</v>
      </c>
      <c r="Y66" s="116">
        <v>435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557</v>
      </c>
      <c r="Y67" s="116">
        <v>540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523</v>
      </c>
      <c r="Y68" s="116">
        <v>505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428</v>
      </c>
      <c r="Y69" s="116">
        <v>475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460</v>
      </c>
      <c r="Y70" s="116">
        <v>460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525</v>
      </c>
      <c r="Y71" s="116">
        <v>510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451</v>
      </c>
      <c r="Y72" s="116">
        <v>496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450</v>
      </c>
      <c r="Y73" s="116">
        <v>483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289</v>
      </c>
      <c r="Y74" s="116">
        <v>320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97</v>
      </c>
      <c r="Y75" s="116">
        <v>116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43</v>
      </c>
      <c r="Y76" s="116">
        <v>42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29</v>
      </c>
      <c r="Y77" s="116">
        <v>27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8</v>
      </c>
      <c r="Y78" s="116">
        <v>12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11</v>
      </c>
      <c r="Y79" s="116">
        <v>7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4927</v>
      </c>
      <c r="Y80" s="116">
        <v>4980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10.48'!S1</f>
        <v>Port Lincoln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298</v>
      </c>
      <c r="Y83" s="116">
        <v>312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374</v>
      </c>
      <c r="Y84" s="116">
        <v>385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10.48'!AA4</f>
        <v>10,662</v>
      </c>
      <c r="D85" s="99">
        <f>'Table 10.48'!AC4</f>
        <v>1.8824653607262265E-2</v>
      </c>
      <c r="E85" s="100">
        <f>'Table 10.48'!AC4</f>
        <v>1.8824653607262265E-2</v>
      </c>
      <c r="F85" s="99">
        <f>'Table 10.48'!AE4</f>
        <v>-5.125467164975972E-2</v>
      </c>
      <c r="G85" s="100">
        <f>'Table 10.48'!AE4</f>
        <v>-5.125467164975972E-2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613</v>
      </c>
      <c r="Y85" s="116">
        <v>631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10.48'!AA5</f>
        <v>5,682</v>
      </c>
      <c r="D86" s="99">
        <f>'Table 10.48'!AC5</f>
        <v>2.5446670276123351E-2</v>
      </c>
      <c r="E86" s="100">
        <f>'Table 10.48'!AC5</f>
        <v>2.5446670276123351E-2</v>
      </c>
      <c r="F86" s="99">
        <f>'Table 10.48'!AE5</f>
        <v>-6.0049627791563309E-2</v>
      </c>
      <c r="G86" s="100">
        <f>'Table 10.48'!AE5</f>
        <v>-6.0049627791563309E-2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206</v>
      </c>
      <c r="Y86" s="116">
        <v>230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10.48'!AA6</f>
        <v>4,980</v>
      </c>
      <c r="D87" s="99">
        <f>'Table 10.48'!AC6</f>
        <v>1.1578305911029929E-2</v>
      </c>
      <c r="E87" s="100">
        <f>'Table 10.48'!AC6</f>
        <v>1.1578305911029929E-2</v>
      </c>
      <c r="F87" s="99">
        <f>'Table 10.48'!AE6</f>
        <v>-4.0462427745664775E-2</v>
      </c>
      <c r="G87" s="100">
        <f>'Table 10.48'!AE6</f>
        <v>-4.0462427745664775E-2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101</v>
      </c>
      <c r="Y87" s="116">
        <v>107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10.48'!AA7</f>
        <v>7,431</v>
      </c>
      <c r="D88" s="99">
        <f>'Table 10.48'!AC7</f>
        <v>1.5025269771889116E-2</v>
      </c>
      <c r="E88" s="100">
        <f>'Table 10.48'!AC7</f>
        <v>1.5025269771889116E-2</v>
      </c>
      <c r="F88" s="99">
        <f>'Table 10.48'!AE7</f>
        <v>-3.9301874595992214E-2</v>
      </c>
      <c r="G88" s="100">
        <f>'Table 10.48'!AE7</f>
        <v>-3.9301874595992214E-2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198</v>
      </c>
      <c r="Y88" s="116">
        <v>200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10.48'!AA37</f>
        <v>6,093</v>
      </c>
      <c r="D89" s="99">
        <f>'Table 10.48'!AC37</f>
        <v>4.616652926628273E-3</v>
      </c>
      <c r="E89" s="100">
        <f>'Table 10.48'!AC37</f>
        <v>4.616652926628273E-3</v>
      </c>
      <c r="F89" s="99">
        <f>'Table 10.48'!AE37</f>
        <v>-3.6222714330907957E-2</v>
      </c>
      <c r="G89" s="100">
        <f>'Table 10.48'!AE37</f>
        <v>-3.6222714330907957E-2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308</v>
      </c>
      <c r="Y89" s="116">
        <v>321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10.48'!AA38</f>
        <v>1,338</v>
      </c>
      <c r="D90" s="99">
        <f>'Table 10.48'!AC38</f>
        <v>6.0221870047543646E-2</v>
      </c>
      <c r="E90" s="100">
        <f>'Table 10.48'!AC38</f>
        <v>6.0221870047543646E-2</v>
      </c>
      <c r="F90" s="99">
        <f>'Table 10.48'!AE38</f>
        <v>-5.3078556263269627E-2</v>
      </c>
      <c r="G90" s="100">
        <f>'Table 10.48'!AE38</f>
        <v>-5.3078556263269627E-2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745</v>
      </c>
      <c r="Y90" s="116">
        <v>764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10.48'!AA114</f>
        <v>714</v>
      </c>
      <c r="D91" s="99">
        <f>'Table 10.48'!AC114</f>
        <v>0.11912225705329149</v>
      </c>
      <c r="E91" s="100">
        <f>'Table 10.48'!AC114</f>
        <v>0.11912225705329149</v>
      </c>
      <c r="F91" s="99">
        <f>'Table 10.48'!AE114</f>
        <v>1.4025245441795509E-3</v>
      </c>
      <c r="G91" s="100">
        <f>'Table 10.48'!AE114</f>
        <v>1.4025245441795509E-3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3826</v>
      </c>
      <c r="Y91" s="116">
        <v>3887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10.48'!AA115</f>
        <v>624</v>
      </c>
      <c r="D92" s="99">
        <f>'Table 10.48'!AC115</f>
        <v>8.0775444264944429E-3</v>
      </c>
      <c r="E92" s="100">
        <f>'Table 10.48'!AC115</f>
        <v>8.0775444264944429E-3</v>
      </c>
      <c r="F92" s="99">
        <f>'Table 10.48'!AE115</f>
        <v>-0.10473457675753228</v>
      </c>
      <c r="G92" s="100">
        <f>'Table 10.48'!AE115</f>
        <v>-0.10473457675753228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10.48'!AA8</f>
        <v>$33,972</v>
      </c>
      <c r="D93" s="99">
        <f>'Table 10.48'!AC8</f>
        <v>6.9461837528135728E-2</v>
      </c>
      <c r="E93" s="100">
        <f>'Table 10.48'!AC8</f>
        <v>6.9461837528135728E-2</v>
      </c>
      <c r="F93" s="99">
        <f>'Table 10.48'!AE8</f>
        <v>0.11697461949629595</v>
      </c>
      <c r="G93" s="100">
        <f>'Table 10.48'!AE8</f>
        <v>0.11697461949629595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201</v>
      </c>
      <c r="Y93" s="116">
        <v>202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10.48'!AA9</f>
        <v>$361.5 mil</v>
      </c>
      <c r="D94" s="99">
        <f>'Table 10.48'!AC9</f>
        <v>4.098176228192596E-2</v>
      </c>
      <c r="E94" s="100">
        <f>'Table 10.48'!AC9</f>
        <v>4.098176228192596E-2</v>
      </c>
      <c r="F94" s="99">
        <f>'Table 10.48'!AE9</f>
        <v>7.3001819555855274E-2</v>
      </c>
      <c r="G94" s="100">
        <f>'Table 10.48'!AE9</f>
        <v>7.3001819555855274E-2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547</v>
      </c>
      <c r="Y94" s="116">
        <v>600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83</v>
      </c>
      <c r="Y95" s="116">
        <v>87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562</v>
      </c>
      <c r="Y96" s="116">
        <v>603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539</v>
      </c>
      <c r="Y97" s="116">
        <v>598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458</v>
      </c>
      <c r="Y98" s="116">
        <v>473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18</v>
      </c>
      <c r="Y99" s="116">
        <v>19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322</v>
      </c>
      <c r="Y100" s="116">
        <v>341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3493</v>
      </c>
      <c r="Y101" s="116">
        <v>3544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7748</v>
      </c>
      <c r="Y104" s="115">
        <v>7946</v>
      </c>
      <c r="Z104" s="115"/>
      <c r="AA104" s="115" t="str">
        <f>TEXT(Y104,"###,###")</f>
        <v>7,946</v>
      </c>
      <c r="AB104" s="115"/>
      <c r="AC104" s="115">
        <f>Y104/($Y$4)*100</f>
        <v>74.526355280435183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1425</v>
      </c>
      <c r="Y105" s="115">
        <v>1507</v>
      </c>
      <c r="Z105" s="115"/>
      <c r="AA105" s="115" t="str">
        <f>TEXT(Y105,"###,###")</f>
        <v>1,507</v>
      </c>
      <c r="AB105" s="115"/>
      <c r="AC105" s="115">
        <f>Y105/($Y$4)*100</f>
        <v>14.134308760082536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9173</v>
      </c>
      <c r="Y106" s="115">
        <v>9453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1588</v>
      </c>
      <c r="Y108" s="115">
        <v>1637</v>
      </c>
      <c r="Z108" s="115"/>
      <c r="AA108" s="115" t="str">
        <f>TEXT(Y108,"###,###")</f>
        <v>1,637</v>
      </c>
      <c r="AB108" s="115"/>
      <c r="AC108" s="115">
        <f>Y108/($Y$4)*100</f>
        <v>15.353592196586005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1922</v>
      </c>
      <c r="Y109" s="115">
        <v>1915</v>
      </c>
      <c r="Z109" s="115"/>
      <c r="AA109" s="115" t="str">
        <f>TEXT(Y109,"###,###")</f>
        <v>1,915</v>
      </c>
      <c r="AB109" s="115"/>
      <c r="AC109" s="115">
        <f t="shared" ref="AC109:AC111" si="3">Y109/($Y$4)*100</f>
        <v>17.960982930031889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2735</v>
      </c>
      <c r="Y110" s="115">
        <v>2833</v>
      </c>
      <c r="Z110" s="115"/>
      <c r="AA110" s="115" t="str">
        <f>TEXT(Y110,"###,###")</f>
        <v>2,833</v>
      </c>
      <c r="AB110" s="115"/>
      <c r="AC110" s="115">
        <f t="shared" si="3"/>
        <v>26.570999812417934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2928</v>
      </c>
      <c r="Y111" s="115">
        <v>3068</v>
      </c>
      <c r="Z111" s="115"/>
      <c r="AA111" s="115" t="str">
        <f>TEXT(Y111,"###,###")</f>
        <v>3,068</v>
      </c>
      <c r="AB111" s="115"/>
      <c r="AC111" s="115">
        <f t="shared" si="3"/>
        <v>28.7750891014819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10465</v>
      </c>
      <c r="Y112" s="115">
        <v>10662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713</v>
      </c>
      <c r="U114" s="115">
        <v>752</v>
      </c>
      <c r="V114" s="115">
        <v>712</v>
      </c>
      <c r="W114" s="115">
        <v>683</v>
      </c>
      <c r="X114" s="115">
        <v>638</v>
      </c>
      <c r="Y114" s="115">
        <v>714</v>
      </c>
      <c r="Z114" s="115"/>
      <c r="AA114" s="115" t="str">
        <f>TEXT(Y114,"###,###")</f>
        <v>714</v>
      </c>
      <c r="AB114" s="115"/>
      <c r="AC114" s="115">
        <f>Y114/X114-1</f>
        <v>0.11912225705329149</v>
      </c>
      <c r="AD114" s="115"/>
      <c r="AE114" s="115">
        <f>Y114/T114-1</f>
        <v>1.4025245441795509E-3</v>
      </c>
      <c r="AF114" s="115"/>
    </row>
    <row r="115" spans="19:32" x14ac:dyDescent="0.25">
      <c r="S115" s="115" t="s">
        <v>104</v>
      </c>
      <c r="T115" s="115">
        <v>697</v>
      </c>
      <c r="U115" s="115">
        <v>646</v>
      </c>
      <c r="V115" s="115">
        <v>703</v>
      </c>
      <c r="W115" s="115">
        <v>636</v>
      </c>
      <c r="X115" s="115">
        <v>619</v>
      </c>
      <c r="Y115" s="115">
        <v>624</v>
      </c>
      <c r="Z115" s="115"/>
      <c r="AA115" s="115" t="str">
        <f>TEXT(Y115,"###,###")</f>
        <v>624</v>
      </c>
      <c r="AB115" s="115"/>
      <c r="AC115" s="115">
        <f>Y115/X115-1</f>
        <v>8.0775444264944429E-3</v>
      </c>
      <c r="AD115" s="115"/>
      <c r="AE115" s="115">
        <f>Y115/T115-1</f>
        <v>-0.10473457675753228</v>
      </c>
      <c r="AF115" s="115"/>
    </row>
    <row r="116" spans="19:32" x14ac:dyDescent="0.25">
      <c r="S116" s="115" t="s">
        <v>56</v>
      </c>
      <c r="T116" s="115">
        <v>1410</v>
      </c>
      <c r="U116" s="115">
        <v>1398</v>
      </c>
      <c r="V116" s="115">
        <v>1415</v>
      </c>
      <c r="W116" s="115">
        <v>1319</v>
      </c>
      <c r="X116" s="115">
        <v>1257</v>
      </c>
      <c r="Y116" s="115">
        <v>1338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37.270000000000003</v>
      </c>
      <c r="V118" s="115">
        <v>42.51</v>
      </c>
      <c r="W118" s="115">
        <v>42.57</v>
      </c>
      <c r="X118" s="115">
        <v>42.69</v>
      </c>
      <c r="Y118" s="115">
        <v>40.89</v>
      </c>
      <c r="Z118" s="115"/>
      <c r="AA118" s="115" t="str">
        <f>TEXT(Y118,"##.0")</f>
        <v>40.9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6308</v>
      </c>
      <c r="V120" s="115">
        <v>6291</v>
      </c>
      <c r="W120" s="115">
        <v>6135</v>
      </c>
      <c r="X120" s="115">
        <v>6030</v>
      </c>
      <c r="Y120" s="115">
        <v>6147</v>
      </c>
      <c r="Z120" s="115"/>
      <c r="AA120" s="115" t="str">
        <f>TEXT(Y120,"###,###")</f>
        <v>6,147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754</v>
      </c>
      <c r="V121" s="115">
        <v>723</v>
      </c>
      <c r="W121" s="115">
        <v>681</v>
      </c>
      <c r="X121" s="115">
        <v>697</v>
      </c>
      <c r="Y121" s="115">
        <v>672</v>
      </c>
      <c r="Z121" s="115"/>
      <c r="AA121" s="115" t="str">
        <f t="shared" ref="AA121:AA128" si="4">TEXT(Y121,"###,###")</f>
        <v>672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619</v>
      </c>
      <c r="V122" s="115">
        <v>603</v>
      </c>
      <c r="W122" s="115">
        <v>610</v>
      </c>
      <c r="X122" s="115">
        <v>595</v>
      </c>
      <c r="Y122" s="115">
        <v>612</v>
      </c>
      <c r="Z122" s="115"/>
      <c r="AA122" s="115" t="str">
        <f t="shared" si="4"/>
        <v>612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6927</v>
      </c>
      <c r="V124" s="115">
        <v>6894</v>
      </c>
      <c r="W124" s="115">
        <v>6745</v>
      </c>
      <c r="X124" s="115">
        <v>6625</v>
      </c>
      <c r="Y124" s="115">
        <v>6759</v>
      </c>
      <c r="Z124" s="115"/>
      <c r="AA124" s="115" t="str">
        <f t="shared" si="4"/>
        <v>6,759</v>
      </c>
      <c r="AB124" s="115"/>
      <c r="AC124" s="115">
        <f>Y124/$Y$7*100</f>
        <v>90.956802583770695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1373</v>
      </c>
      <c r="V125" s="115">
        <v>1326</v>
      </c>
      <c r="W125" s="115">
        <v>1291</v>
      </c>
      <c r="X125" s="115">
        <v>1292</v>
      </c>
      <c r="Y125" s="115">
        <v>1284</v>
      </c>
      <c r="Z125" s="115"/>
      <c r="AA125" s="115" t="str">
        <f t="shared" si="4"/>
        <v>1,284</v>
      </c>
      <c r="AB125" s="115"/>
      <c r="AC125" s="115">
        <f>Y125/$Y$7*100</f>
        <v>17.27896649172386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4098</v>
      </c>
      <c r="V127" s="115">
        <v>4053</v>
      </c>
      <c r="W127" s="115">
        <v>3918</v>
      </c>
      <c r="X127" s="115">
        <v>3831</v>
      </c>
      <c r="Y127" s="115">
        <v>3887</v>
      </c>
      <c r="Z127" s="115"/>
      <c r="AA127" s="115" t="str">
        <f t="shared" si="4"/>
        <v>3,887</v>
      </c>
      <c r="AB127" s="115"/>
      <c r="AC127" s="115">
        <f>Y127/$Y$7*100</f>
        <v>52.307899340600187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3583</v>
      </c>
      <c r="V128" s="115">
        <v>3566</v>
      </c>
      <c r="W128" s="115">
        <v>3505</v>
      </c>
      <c r="X128" s="115">
        <v>3490</v>
      </c>
      <c r="Y128" s="115">
        <v>3544</v>
      </c>
      <c r="Z128" s="115"/>
      <c r="AA128" s="115" t="str">
        <f t="shared" si="4"/>
        <v>3,544</v>
      </c>
      <c r="AB128" s="115"/>
      <c r="AC128" s="115">
        <f>Y128/$Y$7*100</f>
        <v>47.692100659399813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BF5A4025-9FF9-4FDA-9CDA-5724A845BE2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2F344BA1-1FAC-43B7-A32D-D50DC998D2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F226D1EA-F873-4A6F-8635-CA7D52454D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EE777FF1-7C23-40A7-9290-7C6208A490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Alexandrina</v>
      </c>
      <c r="T1" s="115"/>
      <c r="U1" s="115"/>
      <c r="V1" s="115"/>
      <c r="W1" s="115"/>
      <c r="X1" s="115"/>
      <c r="Y1" s="115" t="str">
        <f>Y3</f>
        <v>10.4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117</v>
      </c>
      <c r="V3" s="115"/>
      <c r="W3" s="115"/>
      <c r="X3" s="115"/>
      <c r="Y3" s="115" t="s">
        <v>210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10.4'!$Y$3&amp;" "&amp;'Table 10.4'!$U$3&amp;", "&amp;'State data for spotlight'!$C$3&amp;", "&amp;'Table 10.4'!$Y$2</f>
        <v>Table 10.4 Alexandrina,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14518</v>
      </c>
      <c r="U4" s="116">
        <v>15002</v>
      </c>
      <c r="V4" s="116">
        <v>15385</v>
      </c>
      <c r="W4" s="116">
        <v>15440</v>
      </c>
      <c r="X4" s="116">
        <v>15434</v>
      </c>
      <c r="Y4" s="116">
        <v>16298</v>
      </c>
      <c r="Z4" s="115"/>
      <c r="AA4" s="115" t="str">
        <f>TEXT(Y4,"###,###")</f>
        <v>16,298</v>
      </c>
      <c r="AB4" s="115"/>
      <c r="AC4" s="115">
        <f t="shared" ref="AC4:AC9" si="0">Y4/X4-1</f>
        <v>5.5980303226642381E-2</v>
      </c>
      <c r="AD4" s="115"/>
      <c r="AE4" s="115">
        <f>Y4/T4-1</f>
        <v>0.12260641961702712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7338</v>
      </c>
      <c r="U5" s="116">
        <v>7499</v>
      </c>
      <c r="V5" s="116">
        <v>7704</v>
      </c>
      <c r="W5" s="116">
        <v>7648</v>
      </c>
      <c r="X5" s="116">
        <v>7666</v>
      </c>
      <c r="Y5" s="116">
        <v>8151</v>
      </c>
      <c r="Z5" s="115"/>
      <c r="AA5" s="115" t="str">
        <f>TEXT(Y5,"###,###")</f>
        <v>8,151</v>
      </c>
      <c r="AB5" s="115"/>
      <c r="AC5" s="115">
        <f t="shared" si="0"/>
        <v>6.3266370988781739E-2</v>
      </c>
      <c r="AD5" s="115"/>
      <c r="AE5" s="115">
        <f t="shared" ref="AE5:AE9" si="1">Y5/T5-1</f>
        <v>0.11079313164349958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7179</v>
      </c>
      <c r="U6" s="116">
        <v>7507</v>
      </c>
      <c r="V6" s="116">
        <v>7682</v>
      </c>
      <c r="W6" s="116">
        <v>7791</v>
      </c>
      <c r="X6" s="116">
        <v>7773</v>
      </c>
      <c r="Y6" s="116">
        <v>8147</v>
      </c>
      <c r="Z6" s="115"/>
      <c r="AA6" s="115" t="str">
        <f>TEXT(Y6,"###,###")</f>
        <v>8,147</v>
      </c>
      <c r="AB6" s="115"/>
      <c r="AC6" s="115">
        <f t="shared" si="0"/>
        <v>4.8115270809211408E-2</v>
      </c>
      <c r="AD6" s="115"/>
      <c r="AE6" s="115">
        <f t="shared" si="1"/>
        <v>0.13483772113107673</v>
      </c>
      <c r="AF6" s="115"/>
    </row>
    <row r="7" spans="1:32" ht="16.5" customHeight="1" thickBot="1" x14ac:dyDescent="0.3">
      <c r="A7" s="46" t="str">
        <f>"QUICK STATS for "&amp;'Table 10.4'!Y2&amp;"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10602</v>
      </c>
      <c r="U7" s="116">
        <v>10761</v>
      </c>
      <c r="V7" s="116">
        <v>11078</v>
      </c>
      <c r="W7" s="116">
        <v>11203</v>
      </c>
      <c r="X7" s="116">
        <v>11418</v>
      </c>
      <c r="Y7" s="116">
        <v>11908</v>
      </c>
      <c r="Z7" s="115"/>
      <c r="AA7" s="115" t="str">
        <f>TEXT(Y7,"###,###")</f>
        <v>11,908</v>
      </c>
      <c r="AB7" s="115"/>
      <c r="AC7" s="115">
        <f t="shared" si="0"/>
        <v>4.2914696093886873E-2</v>
      </c>
      <c r="AD7" s="115"/>
      <c r="AE7" s="115">
        <f t="shared" si="1"/>
        <v>0.1231843048481418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16,298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10.4'!AA7</f>
        <v>11,908</v>
      </c>
      <c r="P8" s="51"/>
      <c r="S8" s="115" t="s">
        <v>96</v>
      </c>
      <c r="T8" s="115">
        <v>31084.5</v>
      </c>
      <c r="U8" s="115">
        <v>32373</v>
      </c>
      <c r="V8" s="115">
        <v>32421</v>
      </c>
      <c r="W8" s="115">
        <v>33945.5</v>
      </c>
      <c r="X8" s="115">
        <v>35782.44</v>
      </c>
      <c r="Y8" s="115">
        <v>36207</v>
      </c>
      <c r="Z8" s="115"/>
      <c r="AA8" s="115" t="str">
        <f>TEXT(Y8,"$###,###")</f>
        <v>$36,207</v>
      </c>
      <c r="AB8" s="115"/>
      <c r="AC8" s="115">
        <f t="shared" si="0"/>
        <v>1.1865037711234816E-2</v>
      </c>
      <c r="AD8" s="115"/>
      <c r="AE8" s="115">
        <f t="shared" si="1"/>
        <v>0.16479274236355734</v>
      </c>
      <c r="AF8" s="115"/>
    </row>
    <row r="9" spans="1:32" x14ac:dyDescent="0.25">
      <c r="A9" s="55" t="s">
        <v>17</v>
      </c>
      <c r="B9" s="56"/>
      <c r="C9" s="57"/>
      <c r="D9" s="58">
        <f>'Table 10.4'!AC104</f>
        <v>71.364584611608777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50.562646960026868</v>
      </c>
      <c r="P9" s="59" t="s">
        <v>97</v>
      </c>
      <c r="S9" s="115" t="s">
        <v>9</v>
      </c>
      <c r="T9" s="115">
        <v>408192014</v>
      </c>
      <c r="U9" s="115">
        <v>433459351</v>
      </c>
      <c r="V9" s="115">
        <v>461648303</v>
      </c>
      <c r="W9" s="115">
        <v>479605718</v>
      </c>
      <c r="X9" s="115">
        <v>502430441</v>
      </c>
      <c r="Y9" s="115">
        <v>532611441</v>
      </c>
      <c r="Z9" s="115"/>
      <c r="AA9" s="115" t="str">
        <f>TEXT(Y9/1000000,"$#,###.0")&amp;" mil"</f>
        <v>$532.6 mil</v>
      </c>
      <c r="AB9" s="115"/>
      <c r="AC9" s="115">
        <f t="shared" si="0"/>
        <v>6.0070006785277519E-2</v>
      </c>
      <c r="AD9" s="115"/>
      <c r="AE9" s="115">
        <f t="shared" si="1"/>
        <v>0.30480612734378476</v>
      </c>
      <c r="AF9" s="115"/>
    </row>
    <row r="10" spans="1:32" x14ac:dyDescent="0.25">
      <c r="A10" s="55" t="s">
        <v>20</v>
      </c>
      <c r="B10" s="56"/>
      <c r="C10" s="57"/>
      <c r="D10" s="58">
        <f>'Table 10.4'!AC105</f>
        <v>15.474291324088846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49.437353039973125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85.51394020826335</v>
      </c>
      <c r="P11" s="59" t="s">
        <v>97</v>
      </c>
      <c r="S11" s="115" t="s">
        <v>32</v>
      </c>
      <c r="T11" s="116">
        <v>11884</v>
      </c>
      <c r="U11" s="116">
        <v>12324</v>
      </c>
      <c r="V11" s="116">
        <v>12745</v>
      </c>
      <c r="W11" s="116">
        <v>12776</v>
      </c>
      <c r="X11" s="116">
        <v>12672</v>
      </c>
      <c r="Y11" s="116">
        <v>13354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10.4'!AC108</f>
        <v>18.131059025647321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24.722875377897214</v>
      </c>
      <c r="P12" s="59" t="s">
        <v>97</v>
      </c>
      <c r="S12" s="115" t="s">
        <v>33</v>
      </c>
      <c r="T12" s="116">
        <v>2632</v>
      </c>
      <c r="U12" s="116">
        <v>2681</v>
      </c>
      <c r="V12" s="116">
        <v>2640</v>
      </c>
      <c r="W12" s="116">
        <v>2662</v>
      </c>
      <c r="X12" s="116">
        <v>2764</v>
      </c>
      <c r="Y12" s="116">
        <v>2944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10.4'!AC109</f>
        <v>18.413302245674316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10.4'!AA118</f>
        <v>45.0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10.4'!AC110</f>
        <v>18.112651859123819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13.696674504534768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10.4'!AC111</f>
        <v>32.181862805252173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86.303325495465231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979</v>
      </c>
      <c r="Z15" s="115"/>
      <c r="AA15" s="117">
        <f t="shared" ref="AA15:AA34" si="2">IF(Y15="np",0,Y15/$Y$34)</f>
        <v>6.0068720088354399E-2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256</v>
      </c>
      <c r="Z16" s="115"/>
      <c r="AA16" s="117">
        <f t="shared" si="2"/>
        <v>1.5707448766719843E-2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931</v>
      </c>
      <c r="Z17" s="115"/>
      <c r="AA17" s="117">
        <f t="shared" si="2"/>
        <v>5.7123573444594428E-2</v>
      </c>
      <c r="AB17" s="115"/>
      <c r="AC17" s="115"/>
      <c r="AD17" s="115"/>
      <c r="AE17" s="115"/>
      <c r="AF17" s="115"/>
    </row>
    <row r="18" spans="1:32" x14ac:dyDescent="0.25">
      <c r="A18" s="85" t="str">
        <f>'Table 10.4'!$S$1&amp;" ("&amp;'Table 10.4'!$T$2&amp;" to "&amp;'Table 10.4'!$Y$2&amp;")"</f>
        <v>Alexandrina (2011-12 to 2016-17)</v>
      </c>
      <c r="B18" s="85"/>
      <c r="C18" s="85"/>
      <c r="D18" s="85"/>
      <c r="E18" s="85"/>
      <c r="F18" s="85"/>
      <c r="G18" s="85" t="str">
        <f>'Table 10.4'!$S$1&amp;" ("&amp;'Table 10.4'!$T$2&amp;" to "&amp;'Table 10.4'!$Y$2&amp;")"</f>
        <v>Alexandrina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128</v>
      </c>
      <c r="Z18" s="115"/>
      <c r="AA18" s="117">
        <f t="shared" si="2"/>
        <v>7.8537243833599214E-3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1113</v>
      </c>
      <c r="Z19" s="115"/>
      <c r="AA19" s="117">
        <f t="shared" si="2"/>
        <v>6.8290587802184319E-2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346</v>
      </c>
      <c r="Z20" s="115"/>
      <c r="AA20" s="117">
        <f t="shared" si="2"/>
        <v>2.1229598723769786E-2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1370</v>
      </c>
      <c r="Z21" s="115"/>
      <c r="AA21" s="117">
        <f t="shared" si="2"/>
        <v>8.4059393790649153E-2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1186</v>
      </c>
      <c r="Z22" s="115"/>
      <c r="AA22" s="117">
        <f t="shared" si="2"/>
        <v>7.2769664989569272E-2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516</v>
      </c>
      <c r="Z23" s="115"/>
      <c r="AA23" s="117">
        <f t="shared" si="2"/>
        <v>3.1660326420419681E-2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82</v>
      </c>
      <c r="Z24" s="115"/>
      <c r="AA24" s="117">
        <f t="shared" si="2"/>
        <v>5.03129218308995E-3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497</v>
      </c>
      <c r="Z25" s="115"/>
      <c r="AA25" s="117">
        <f t="shared" si="2"/>
        <v>3.0494539207264696E-2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267</v>
      </c>
      <c r="Z26" s="115"/>
      <c r="AA26" s="117">
        <f t="shared" si="2"/>
        <v>1.6382378205914837E-2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649</v>
      </c>
      <c r="Z27" s="115"/>
      <c r="AA27" s="117">
        <f t="shared" si="2"/>
        <v>3.9820836912504605E-2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1009</v>
      </c>
      <c r="Z28" s="115"/>
      <c r="AA28" s="117">
        <f t="shared" si="2"/>
        <v>6.1909436740704378E-2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801</v>
      </c>
      <c r="Z29" s="115"/>
      <c r="AA29" s="117">
        <f t="shared" si="2"/>
        <v>4.914713461774451E-2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1197</v>
      </c>
      <c r="Z30" s="115"/>
      <c r="AA30" s="117">
        <f t="shared" si="2"/>
        <v>7.3444594428764262E-2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10.4'!Y2&amp;")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1956</v>
      </c>
      <c r="Z31" s="115"/>
      <c r="AA31" s="117">
        <f t="shared" si="2"/>
        <v>0.12001472573321879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252</v>
      </c>
      <c r="Z32" s="115"/>
      <c r="AA32" s="117">
        <f t="shared" si="2"/>
        <v>1.5462019879739846E-2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560</v>
      </c>
      <c r="Z33" s="115"/>
      <c r="AA33" s="117">
        <f t="shared" si="2"/>
        <v>3.4360044177199657E-2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16298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9222</v>
      </c>
      <c r="U37" s="115">
        <v>9246</v>
      </c>
      <c r="V37" s="115">
        <v>9491</v>
      </c>
      <c r="W37" s="115">
        <v>9655</v>
      </c>
      <c r="X37" s="115">
        <v>9969</v>
      </c>
      <c r="Y37" s="115">
        <v>10277</v>
      </c>
      <c r="Z37" s="115"/>
      <c r="AA37" s="115" t="str">
        <f>TEXT(Y37,"###,###")</f>
        <v>10,277</v>
      </c>
      <c r="AB37" s="115"/>
      <c r="AC37" s="115">
        <f>Y37/X37-1</f>
        <v>3.0895776908416162E-2</v>
      </c>
      <c r="AD37" s="115"/>
      <c r="AE37" s="115">
        <f>Y37/T37-1</f>
        <v>0.11440034699631307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1382</v>
      </c>
      <c r="U38" s="115">
        <v>1515</v>
      </c>
      <c r="V38" s="115">
        <v>1585</v>
      </c>
      <c r="W38" s="115">
        <v>1546</v>
      </c>
      <c r="X38" s="115">
        <v>1444</v>
      </c>
      <c r="Y38" s="115">
        <v>1631</v>
      </c>
      <c r="Z38" s="115"/>
      <c r="AA38" s="115" t="str">
        <f>TEXT(Y38,"###,###")</f>
        <v>1,631</v>
      </c>
      <c r="AB38" s="115"/>
      <c r="AC38" s="115">
        <f>Y38/X38-1</f>
        <v>0.12950138504155118</v>
      </c>
      <c r="AD38" s="115"/>
      <c r="AE38" s="115">
        <f>Y38/T38-1</f>
        <v>0.18017366136034729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10604</v>
      </c>
      <c r="U40" s="115">
        <v>10761</v>
      </c>
      <c r="V40" s="115">
        <v>11076</v>
      </c>
      <c r="W40" s="115">
        <v>11201</v>
      </c>
      <c r="X40" s="115">
        <v>11413</v>
      </c>
      <c r="Y40" s="115">
        <v>11908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86.303325495465231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13.696674504534768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2</v>
      </c>
      <c r="Y44" s="116">
        <v>14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124</v>
      </c>
      <c r="Y45" s="116">
        <v>140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402</v>
      </c>
      <c r="Y46" s="116">
        <v>444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596</v>
      </c>
      <c r="Y47" s="116">
        <v>646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652</v>
      </c>
      <c r="Y48" s="116">
        <v>707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10.4'!S1&amp;" ("&amp;'Table 10.4'!Y2&amp;") *"</f>
        <v>Number of jobs by age and sex of job holders in Alexandrina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622</v>
      </c>
      <c r="Y49" s="116">
        <v>633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644</v>
      </c>
      <c r="Y50" s="116">
        <v>697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789</v>
      </c>
      <c r="Y51" s="116">
        <v>731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833</v>
      </c>
      <c r="Y52" s="116">
        <v>909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838</v>
      </c>
      <c r="Y53" s="116">
        <v>873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818</v>
      </c>
      <c r="Y54" s="116">
        <v>856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649</v>
      </c>
      <c r="Y55" s="116">
        <v>728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392</v>
      </c>
      <c r="Y56" s="116">
        <v>422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166</v>
      </c>
      <c r="Y57" s="116">
        <v>204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70</v>
      </c>
      <c r="Y58" s="116">
        <v>87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44</v>
      </c>
      <c r="Y59" s="116">
        <v>45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17</v>
      </c>
      <c r="Y60" s="116">
        <v>15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7665</v>
      </c>
      <c r="Y61" s="116">
        <v>8151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6</v>
      </c>
      <c r="Y63" s="116">
        <v>10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10.4'!S1&amp;" ("&amp;'Table 10.4'!Y2&amp;") *"</f>
        <v>Number of employed persons per occupation of main job by sex in Alexandrina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188</v>
      </c>
      <c r="Y64" s="116">
        <v>193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464</v>
      </c>
      <c r="Y65" s="116">
        <v>499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629</v>
      </c>
      <c r="Y66" s="116">
        <v>578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596</v>
      </c>
      <c r="Y67" s="116">
        <v>611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558</v>
      </c>
      <c r="Y68" s="116">
        <v>604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582</v>
      </c>
      <c r="Y69" s="116">
        <v>624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792</v>
      </c>
      <c r="Y70" s="116">
        <v>816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877</v>
      </c>
      <c r="Y71" s="116">
        <v>949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910</v>
      </c>
      <c r="Y72" s="116">
        <v>885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934</v>
      </c>
      <c r="Y73" s="116">
        <v>1012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646</v>
      </c>
      <c r="Y74" s="116">
        <v>733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324</v>
      </c>
      <c r="Y75" s="116">
        <v>353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128</v>
      </c>
      <c r="Y76" s="116">
        <v>126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61</v>
      </c>
      <c r="Y77" s="116">
        <v>87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39</v>
      </c>
      <c r="Y78" s="116">
        <v>30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31</v>
      </c>
      <c r="Y79" s="116">
        <v>37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7769</v>
      </c>
      <c r="Y80" s="116">
        <v>8147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10.4'!S1</f>
        <v>Alexandrina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524</v>
      </c>
      <c r="Y83" s="116">
        <v>570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503</v>
      </c>
      <c r="Y84" s="116">
        <v>538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10.4'!AA4</f>
        <v>16,298</v>
      </c>
      <c r="D85" s="99">
        <f>'Table 10.4'!AC4</f>
        <v>5.5980303226642381E-2</v>
      </c>
      <c r="E85" s="100">
        <f>'Table 10.4'!AC4</f>
        <v>5.5980303226642381E-2</v>
      </c>
      <c r="F85" s="99">
        <f>'Table 10.4'!AE4</f>
        <v>0.12260641961702712</v>
      </c>
      <c r="G85" s="100">
        <f>'Table 10.4'!AE4</f>
        <v>0.12260641961702712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961</v>
      </c>
      <c r="Y85" s="116">
        <v>972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10.4'!AA5</f>
        <v>8,151</v>
      </c>
      <c r="D86" s="99">
        <f>'Table 10.4'!AC5</f>
        <v>6.3266370988781739E-2</v>
      </c>
      <c r="E86" s="100">
        <f>'Table 10.4'!AC5</f>
        <v>6.3266370988781739E-2</v>
      </c>
      <c r="F86" s="99">
        <f>'Table 10.4'!AE5</f>
        <v>0.11079313164349958</v>
      </c>
      <c r="G86" s="100">
        <f>'Table 10.4'!AE5</f>
        <v>0.11079313164349958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276</v>
      </c>
      <c r="Y86" s="116">
        <v>296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10.4'!AA6</f>
        <v>8,147</v>
      </c>
      <c r="D87" s="99">
        <f>'Table 10.4'!AC6</f>
        <v>4.8115270809211408E-2</v>
      </c>
      <c r="E87" s="100">
        <f>'Table 10.4'!AC6</f>
        <v>4.8115270809211408E-2</v>
      </c>
      <c r="F87" s="99">
        <f>'Table 10.4'!AE6</f>
        <v>0.13483772113107673</v>
      </c>
      <c r="G87" s="100">
        <f>'Table 10.4'!AE6</f>
        <v>0.13483772113107673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185</v>
      </c>
      <c r="Y87" s="116">
        <v>200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10.4'!AA7</f>
        <v>11,908</v>
      </c>
      <c r="D88" s="99">
        <f>'Table 10.4'!AC7</f>
        <v>4.2914696093886873E-2</v>
      </c>
      <c r="E88" s="100">
        <f>'Table 10.4'!AC7</f>
        <v>4.2914696093886873E-2</v>
      </c>
      <c r="F88" s="99">
        <f>'Table 10.4'!AE7</f>
        <v>0.1231843048481418</v>
      </c>
      <c r="G88" s="100">
        <f>'Table 10.4'!AE7</f>
        <v>0.1231843048481418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290</v>
      </c>
      <c r="Y88" s="116">
        <v>288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10.4'!AA37</f>
        <v>10,277</v>
      </c>
      <c r="D89" s="99">
        <f>'Table 10.4'!AC37</f>
        <v>3.0895776908416162E-2</v>
      </c>
      <c r="E89" s="100">
        <f>'Table 10.4'!AC37</f>
        <v>3.0895776908416162E-2</v>
      </c>
      <c r="F89" s="99">
        <f>'Table 10.4'!AE37</f>
        <v>0.11440034699631307</v>
      </c>
      <c r="G89" s="100">
        <f>'Table 10.4'!AE37</f>
        <v>0.11440034699631307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564</v>
      </c>
      <c r="Y89" s="116">
        <v>579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10.4'!AA38</f>
        <v>1,631</v>
      </c>
      <c r="D90" s="99">
        <f>'Table 10.4'!AC38</f>
        <v>0.12950138504155118</v>
      </c>
      <c r="E90" s="100">
        <f>'Table 10.4'!AC38</f>
        <v>0.12950138504155118</v>
      </c>
      <c r="F90" s="99">
        <f>'Table 10.4'!AE38</f>
        <v>0.18017366136034729</v>
      </c>
      <c r="G90" s="100">
        <f>'Table 10.4'!AE38</f>
        <v>0.18017366136034729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798</v>
      </c>
      <c r="Y90" s="116">
        <v>833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10.4'!AA114</f>
        <v>686</v>
      </c>
      <c r="D91" s="99">
        <f>'Table 10.4'!AC114</f>
        <v>0.16468590831918517</v>
      </c>
      <c r="E91" s="100">
        <f>'Table 10.4'!AC114</f>
        <v>0.16468590831918517</v>
      </c>
      <c r="F91" s="99">
        <f>'Table 10.4'!AE114</f>
        <v>0.18890814558058922</v>
      </c>
      <c r="G91" s="100">
        <f>'Table 10.4'!AE114</f>
        <v>0.18890814558058922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5790</v>
      </c>
      <c r="Y91" s="116">
        <v>6021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10.4'!AA115</f>
        <v>945</v>
      </c>
      <c r="D92" s="99">
        <f>'Table 10.4'!AC115</f>
        <v>9.8837209302325535E-2</v>
      </c>
      <c r="E92" s="100">
        <f>'Table 10.4'!AC115</f>
        <v>9.8837209302325535E-2</v>
      </c>
      <c r="F92" s="99">
        <f>'Table 10.4'!AE115</f>
        <v>0.18124999999999991</v>
      </c>
      <c r="G92" s="100">
        <f>'Table 10.4'!AE115</f>
        <v>0.18124999999999991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10.4'!AA8</f>
        <v>$36,207</v>
      </c>
      <c r="D93" s="99">
        <f>'Table 10.4'!AC8</f>
        <v>1.1865037711234816E-2</v>
      </c>
      <c r="E93" s="100">
        <f>'Table 10.4'!AC8</f>
        <v>1.1865037711234816E-2</v>
      </c>
      <c r="F93" s="99">
        <f>'Table 10.4'!AE8</f>
        <v>0.16479274236355734</v>
      </c>
      <c r="G93" s="100">
        <f>'Table 10.4'!AE8</f>
        <v>0.16479274236355734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321</v>
      </c>
      <c r="Y93" s="116">
        <v>349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10.4'!AA9</f>
        <v>$532.6 mil</v>
      </c>
      <c r="D94" s="99">
        <f>'Table 10.4'!AC9</f>
        <v>6.0070006785277519E-2</v>
      </c>
      <c r="E94" s="100">
        <f>'Table 10.4'!AC9</f>
        <v>6.0070006785277519E-2</v>
      </c>
      <c r="F94" s="99">
        <f>'Table 10.4'!AE9</f>
        <v>0.30480612734378476</v>
      </c>
      <c r="G94" s="100">
        <f>'Table 10.4'!AE9</f>
        <v>0.30480612734378476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963</v>
      </c>
      <c r="Y94" s="116">
        <v>1024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209</v>
      </c>
      <c r="Y95" s="116">
        <v>230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944</v>
      </c>
      <c r="Y96" s="116">
        <v>1031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842</v>
      </c>
      <c r="Y97" s="116">
        <v>950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585</v>
      </c>
      <c r="Y98" s="116">
        <v>597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39</v>
      </c>
      <c r="Y99" s="116">
        <v>48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395</v>
      </c>
      <c r="Y100" s="116">
        <v>434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5632</v>
      </c>
      <c r="Y101" s="116">
        <v>5887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10686</v>
      </c>
      <c r="Y104" s="115">
        <v>11631</v>
      </c>
      <c r="Z104" s="115"/>
      <c r="AA104" s="115" t="str">
        <f>TEXT(Y104,"###,###")</f>
        <v>11,631</v>
      </c>
      <c r="AB104" s="115"/>
      <c r="AC104" s="115">
        <f>Y104/($Y$4)*100</f>
        <v>71.364584611608777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2340</v>
      </c>
      <c r="Y105" s="115">
        <v>2522</v>
      </c>
      <c r="Z105" s="115"/>
      <c r="AA105" s="115" t="str">
        <f>TEXT(Y105,"###,###")</f>
        <v>2,522</v>
      </c>
      <c r="AB105" s="115"/>
      <c r="AC105" s="115">
        <f>Y105/($Y$4)*100</f>
        <v>15.474291324088846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13026</v>
      </c>
      <c r="Y106" s="115">
        <v>14153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2447</v>
      </c>
      <c r="Y108" s="115">
        <v>2955</v>
      </c>
      <c r="Z108" s="115"/>
      <c r="AA108" s="115" t="str">
        <f>TEXT(Y108,"###,###")</f>
        <v>2,955</v>
      </c>
      <c r="AB108" s="115"/>
      <c r="AC108" s="115">
        <f>Y108/($Y$4)*100</f>
        <v>18.131059025647321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2744</v>
      </c>
      <c r="Y109" s="115">
        <v>3001</v>
      </c>
      <c r="Z109" s="115"/>
      <c r="AA109" s="115" t="str">
        <f>TEXT(Y109,"###,###")</f>
        <v>3,001</v>
      </c>
      <c r="AB109" s="115"/>
      <c r="AC109" s="115">
        <f t="shared" ref="AC109:AC111" si="3">Y109/($Y$4)*100</f>
        <v>18.413302245674316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2916</v>
      </c>
      <c r="Y110" s="115">
        <v>2952</v>
      </c>
      <c r="Z110" s="115"/>
      <c r="AA110" s="115" t="str">
        <f>TEXT(Y110,"###,###")</f>
        <v>2,952</v>
      </c>
      <c r="AB110" s="115"/>
      <c r="AC110" s="115">
        <f t="shared" si="3"/>
        <v>18.112651859123819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4922</v>
      </c>
      <c r="Y111" s="115">
        <v>5245</v>
      </c>
      <c r="Z111" s="115"/>
      <c r="AA111" s="115" t="str">
        <f>TEXT(Y111,"###,###")</f>
        <v>5,245</v>
      </c>
      <c r="AB111" s="115"/>
      <c r="AC111" s="115">
        <f t="shared" si="3"/>
        <v>32.181862805252173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15434</v>
      </c>
      <c r="Y112" s="115">
        <v>16298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577</v>
      </c>
      <c r="U114" s="115">
        <v>630</v>
      </c>
      <c r="V114" s="115">
        <v>644</v>
      </c>
      <c r="W114" s="115">
        <v>613</v>
      </c>
      <c r="X114" s="115">
        <v>589</v>
      </c>
      <c r="Y114" s="115">
        <v>686</v>
      </c>
      <c r="Z114" s="115"/>
      <c r="AA114" s="115" t="str">
        <f>TEXT(Y114,"###,###")</f>
        <v>686</v>
      </c>
      <c r="AB114" s="115"/>
      <c r="AC114" s="115">
        <f>Y114/X114-1</f>
        <v>0.16468590831918517</v>
      </c>
      <c r="AD114" s="115"/>
      <c r="AE114" s="115">
        <f>Y114/T114-1</f>
        <v>0.18890814558058922</v>
      </c>
      <c r="AF114" s="115"/>
    </row>
    <row r="115" spans="19:32" x14ac:dyDescent="0.25">
      <c r="S115" s="115" t="s">
        <v>104</v>
      </c>
      <c r="T115" s="115">
        <v>800</v>
      </c>
      <c r="U115" s="115">
        <v>879</v>
      </c>
      <c r="V115" s="115">
        <v>941</v>
      </c>
      <c r="W115" s="115">
        <v>938</v>
      </c>
      <c r="X115" s="115">
        <v>860</v>
      </c>
      <c r="Y115" s="115">
        <v>945</v>
      </c>
      <c r="Z115" s="115"/>
      <c r="AA115" s="115" t="str">
        <f>TEXT(Y115,"###,###")</f>
        <v>945</v>
      </c>
      <c r="AB115" s="115"/>
      <c r="AC115" s="115">
        <f>Y115/X115-1</f>
        <v>9.8837209302325535E-2</v>
      </c>
      <c r="AD115" s="115"/>
      <c r="AE115" s="115">
        <f>Y115/T115-1</f>
        <v>0.18124999999999991</v>
      </c>
      <c r="AF115" s="115"/>
    </row>
    <row r="116" spans="19:32" x14ac:dyDescent="0.25">
      <c r="S116" s="115" t="s">
        <v>56</v>
      </c>
      <c r="T116" s="115">
        <v>1377</v>
      </c>
      <c r="U116" s="115">
        <v>1509</v>
      </c>
      <c r="V116" s="115">
        <v>1585</v>
      </c>
      <c r="W116" s="115">
        <v>1551</v>
      </c>
      <c r="X116" s="115">
        <v>1449</v>
      </c>
      <c r="Y116" s="115">
        <v>1631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44.27</v>
      </c>
      <c r="V118" s="115">
        <v>47.54</v>
      </c>
      <c r="W118" s="115">
        <v>46.75</v>
      </c>
      <c r="X118" s="115">
        <v>43.81</v>
      </c>
      <c r="Y118" s="115">
        <v>45.03</v>
      </c>
      <c r="Z118" s="115"/>
      <c r="AA118" s="115" t="str">
        <f>TEXT(Y118,"##.0")</f>
        <v>45.0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8082</v>
      </c>
      <c r="V120" s="115">
        <v>8435</v>
      </c>
      <c r="W120" s="115">
        <v>8538</v>
      </c>
      <c r="X120" s="115">
        <v>8655</v>
      </c>
      <c r="Y120" s="115">
        <v>8964</v>
      </c>
      <c r="Z120" s="115"/>
      <c r="AA120" s="115" t="str">
        <f>TEXT(Y120,"###,###")</f>
        <v>8,964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1573</v>
      </c>
      <c r="V121" s="115">
        <v>1556</v>
      </c>
      <c r="W121" s="115">
        <v>1609</v>
      </c>
      <c r="X121" s="115">
        <v>1639</v>
      </c>
      <c r="Y121" s="115">
        <v>1725</v>
      </c>
      <c r="Z121" s="115"/>
      <c r="AA121" s="115" t="str">
        <f t="shared" ref="AA121:AA128" si="4">TEXT(Y121,"###,###")</f>
        <v>1,725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1109</v>
      </c>
      <c r="V122" s="115">
        <v>1086</v>
      </c>
      <c r="W122" s="115">
        <v>1052</v>
      </c>
      <c r="X122" s="115">
        <v>1125</v>
      </c>
      <c r="Y122" s="115">
        <v>1219</v>
      </c>
      <c r="Z122" s="115"/>
      <c r="AA122" s="115" t="str">
        <f t="shared" si="4"/>
        <v>1,219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9191</v>
      </c>
      <c r="V124" s="115">
        <v>9521</v>
      </c>
      <c r="W124" s="115">
        <v>9590</v>
      </c>
      <c r="X124" s="115">
        <v>9780</v>
      </c>
      <c r="Y124" s="115">
        <v>10183</v>
      </c>
      <c r="Z124" s="115"/>
      <c r="AA124" s="115" t="str">
        <f t="shared" si="4"/>
        <v>10,183</v>
      </c>
      <c r="AB124" s="115"/>
      <c r="AC124" s="115">
        <f>Y124/$Y$7*100</f>
        <v>85.51394020826335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2682</v>
      </c>
      <c r="V125" s="115">
        <v>2642</v>
      </c>
      <c r="W125" s="115">
        <v>2661</v>
      </c>
      <c r="X125" s="115">
        <v>2764</v>
      </c>
      <c r="Y125" s="115">
        <v>2944</v>
      </c>
      <c r="Z125" s="115"/>
      <c r="AA125" s="115" t="str">
        <f t="shared" si="4"/>
        <v>2,944</v>
      </c>
      <c r="AB125" s="115"/>
      <c r="AC125" s="115">
        <f>Y125/$Y$7*100</f>
        <v>24.722875377897214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5521</v>
      </c>
      <c r="V127" s="115">
        <v>5688</v>
      </c>
      <c r="W127" s="115">
        <v>5707</v>
      </c>
      <c r="X127" s="115">
        <v>5789</v>
      </c>
      <c r="Y127" s="115">
        <v>6021</v>
      </c>
      <c r="Z127" s="115"/>
      <c r="AA127" s="115" t="str">
        <f t="shared" si="4"/>
        <v>6,021</v>
      </c>
      <c r="AB127" s="115"/>
      <c r="AC127" s="115">
        <f>Y127/$Y$7*100</f>
        <v>50.562646960026868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5241</v>
      </c>
      <c r="V128" s="115">
        <v>5390</v>
      </c>
      <c r="W128" s="115">
        <v>5491</v>
      </c>
      <c r="X128" s="115">
        <v>5632</v>
      </c>
      <c r="Y128" s="115">
        <v>5887</v>
      </c>
      <c r="Z128" s="115"/>
      <c r="AA128" s="115" t="str">
        <f t="shared" si="4"/>
        <v>5,887</v>
      </c>
      <c r="AB128" s="115"/>
      <c r="AC128" s="115">
        <f>Y128/$Y$7*100</f>
        <v>49.437353039973125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F801A50B-E2C2-43B8-9022-473B09DC7E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281D6978-CDAE-454B-82EB-520B69E86A4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8FFA7423-03E6-43E8-BAA2-6AA2AB83F7D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C8DEA64B-F89A-4FE8-BEEA-8F842B272F7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Port Pirie City and Dists</v>
      </c>
      <c r="T1" s="115"/>
      <c r="U1" s="115"/>
      <c r="V1" s="115"/>
      <c r="W1" s="115"/>
      <c r="X1" s="115"/>
      <c r="Y1" s="115" t="str">
        <f>Y3</f>
        <v>10.49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160</v>
      </c>
      <c r="V3" s="115"/>
      <c r="W3" s="115"/>
      <c r="X3" s="115"/>
      <c r="Y3" s="115" t="s">
        <v>251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10.49'!$Y$3&amp;" "&amp;'Table 10.49'!$U$3&amp;", "&amp;'State data for spotlight'!$C$3&amp;", "&amp;'Table 10.49'!$Y$2</f>
        <v>Table 10.49 Port Pirie City and Dists,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9633</v>
      </c>
      <c r="U4" s="116">
        <v>9691</v>
      </c>
      <c r="V4" s="116">
        <v>9728</v>
      </c>
      <c r="W4" s="116">
        <v>9730</v>
      </c>
      <c r="X4" s="116">
        <v>9493</v>
      </c>
      <c r="Y4" s="116">
        <v>9978</v>
      </c>
      <c r="Z4" s="115"/>
      <c r="AA4" s="115" t="str">
        <f>TEXT(Y4,"###,###")</f>
        <v>9,978</v>
      </c>
      <c r="AB4" s="115"/>
      <c r="AC4" s="115">
        <f t="shared" ref="AC4:AC9" si="0">Y4/X4-1</f>
        <v>5.1090277046244692E-2</v>
      </c>
      <c r="AD4" s="115"/>
      <c r="AE4" s="115">
        <f>Y4/T4-1</f>
        <v>3.5814388041108591E-2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5129</v>
      </c>
      <c r="U5" s="116">
        <v>5157</v>
      </c>
      <c r="V5" s="116">
        <v>5162</v>
      </c>
      <c r="W5" s="116">
        <v>5098</v>
      </c>
      <c r="X5" s="116">
        <v>4965</v>
      </c>
      <c r="Y5" s="116">
        <v>5185</v>
      </c>
      <c r="Z5" s="115"/>
      <c r="AA5" s="115" t="str">
        <f>TEXT(Y5,"###,###")</f>
        <v>5,185</v>
      </c>
      <c r="AB5" s="115"/>
      <c r="AC5" s="115">
        <f t="shared" si="0"/>
        <v>4.4310171198388648E-2</v>
      </c>
      <c r="AD5" s="115"/>
      <c r="AE5" s="115">
        <f t="shared" ref="AE5:AE9" si="1">Y5/T5-1</f>
        <v>1.0918307662312277E-2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4506</v>
      </c>
      <c r="U6" s="116">
        <v>4535</v>
      </c>
      <c r="V6" s="116">
        <v>4563</v>
      </c>
      <c r="W6" s="116">
        <v>4634</v>
      </c>
      <c r="X6" s="116">
        <v>4528</v>
      </c>
      <c r="Y6" s="116">
        <v>4793</v>
      </c>
      <c r="Z6" s="115"/>
      <c r="AA6" s="115" t="str">
        <f>TEXT(Y6,"###,###")</f>
        <v>4,793</v>
      </c>
      <c r="AB6" s="115"/>
      <c r="AC6" s="115">
        <f t="shared" si="0"/>
        <v>5.8524734982332127E-2</v>
      </c>
      <c r="AD6" s="115"/>
      <c r="AE6" s="115">
        <f t="shared" si="1"/>
        <v>6.3692853972481034E-2</v>
      </c>
      <c r="AF6" s="115"/>
    </row>
    <row r="7" spans="1:32" ht="16.5" customHeight="1" thickBot="1" x14ac:dyDescent="0.3">
      <c r="A7" s="46" t="str">
        <f>"QUICK STATS for "&amp;'Table 10.49'!Y2&amp;"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7357</v>
      </c>
      <c r="U7" s="116">
        <v>7351</v>
      </c>
      <c r="V7" s="116">
        <v>7387</v>
      </c>
      <c r="W7" s="116">
        <v>7354</v>
      </c>
      <c r="X7" s="116">
        <v>7311</v>
      </c>
      <c r="Y7" s="116">
        <v>7549</v>
      </c>
      <c r="Z7" s="115"/>
      <c r="AA7" s="115" t="str">
        <f>TEXT(Y7,"###,###")</f>
        <v>7,549</v>
      </c>
      <c r="AB7" s="115"/>
      <c r="AC7" s="115">
        <f t="shared" si="0"/>
        <v>3.2553686226234335E-2</v>
      </c>
      <c r="AD7" s="115"/>
      <c r="AE7" s="115">
        <f t="shared" si="1"/>
        <v>2.6097594128041246E-2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9,978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10.49'!AA7</f>
        <v>7,549</v>
      </c>
      <c r="P8" s="51"/>
      <c r="S8" s="115" t="s">
        <v>96</v>
      </c>
      <c r="T8" s="115">
        <v>34858</v>
      </c>
      <c r="U8" s="115">
        <v>35395.910000000003</v>
      </c>
      <c r="V8" s="115">
        <v>34403</v>
      </c>
      <c r="W8" s="115">
        <v>36480.89</v>
      </c>
      <c r="X8" s="115">
        <v>38688</v>
      </c>
      <c r="Y8" s="115">
        <v>38856.5</v>
      </c>
      <c r="Z8" s="115"/>
      <c r="AA8" s="115" t="str">
        <f>TEXT(Y8,"$###,###")</f>
        <v>$38,857</v>
      </c>
      <c r="AB8" s="115"/>
      <c r="AC8" s="115">
        <f t="shared" si="0"/>
        <v>4.3553556658395554E-3</v>
      </c>
      <c r="AD8" s="115"/>
      <c r="AE8" s="115">
        <f t="shared" si="1"/>
        <v>0.11470824487922426</v>
      </c>
      <c r="AF8" s="115"/>
    </row>
    <row r="9" spans="1:32" x14ac:dyDescent="0.25">
      <c r="A9" s="55" t="s">
        <v>17</v>
      </c>
      <c r="B9" s="56"/>
      <c r="C9" s="57"/>
      <c r="D9" s="58">
        <f>'Table 10.49'!AC104</f>
        <v>73.682100621367013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52.086369055504044</v>
      </c>
      <c r="P9" s="59" t="s">
        <v>97</v>
      </c>
      <c r="S9" s="115" t="s">
        <v>9</v>
      </c>
      <c r="T9" s="115">
        <v>327361472</v>
      </c>
      <c r="U9" s="115">
        <v>338385593</v>
      </c>
      <c r="V9" s="115">
        <v>348582774</v>
      </c>
      <c r="W9" s="115">
        <v>362102768</v>
      </c>
      <c r="X9" s="115">
        <v>359241574</v>
      </c>
      <c r="Y9" s="115">
        <v>385976927</v>
      </c>
      <c r="Z9" s="115"/>
      <c r="AA9" s="115" t="str">
        <f>TEXT(Y9/1000000,"$#,###.0")&amp;" mil"</f>
        <v>$386.0 mil</v>
      </c>
      <c r="AB9" s="115"/>
      <c r="AC9" s="115">
        <f t="shared" si="0"/>
        <v>7.4421656442246853E-2</v>
      </c>
      <c r="AD9" s="115"/>
      <c r="AE9" s="115">
        <f t="shared" si="1"/>
        <v>0.17905422602694054</v>
      </c>
      <c r="AF9" s="115"/>
    </row>
    <row r="10" spans="1:32" x14ac:dyDescent="0.25">
      <c r="A10" s="55" t="s">
        <v>20</v>
      </c>
      <c r="B10" s="56"/>
      <c r="C10" s="57"/>
      <c r="D10" s="58">
        <f>'Table 10.49'!AC105</f>
        <v>18.94167167769092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47.913630944495964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93.615048350774927</v>
      </c>
      <c r="P11" s="59" t="s">
        <v>97</v>
      </c>
      <c r="S11" s="115" t="s">
        <v>32</v>
      </c>
      <c r="T11" s="116">
        <v>8732</v>
      </c>
      <c r="U11" s="116">
        <v>8819</v>
      </c>
      <c r="V11" s="116">
        <v>8904</v>
      </c>
      <c r="W11" s="116">
        <v>8912</v>
      </c>
      <c r="X11" s="116">
        <v>8650</v>
      </c>
      <c r="Y11" s="116">
        <v>9087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10.49'!AC108</f>
        <v>10.473040689516937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11.802887799708571</v>
      </c>
      <c r="P12" s="59" t="s">
        <v>97</v>
      </c>
      <c r="S12" s="115" t="s">
        <v>33</v>
      </c>
      <c r="T12" s="116">
        <v>905</v>
      </c>
      <c r="U12" s="116">
        <v>870</v>
      </c>
      <c r="V12" s="116">
        <v>828</v>
      </c>
      <c r="W12" s="116">
        <v>822</v>
      </c>
      <c r="X12" s="116">
        <v>841</v>
      </c>
      <c r="Y12" s="116">
        <v>891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10.49'!AC109</f>
        <v>13.850471036279815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10.49'!AA118</f>
        <v>41.6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10.49'!AC110</f>
        <v>19.833633994788535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14.41250496754537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10.49'!AC111</f>
        <v>48.466626578472635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85.587495032454626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281</v>
      </c>
      <c r="Z15" s="115"/>
      <c r="AA15" s="117">
        <f t="shared" ref="AA15:AA34" si="2">IF(Y15="np",0,Y15/$Y$34)</f>
        <v>2.8161956303868512E-2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146</v>
      </c>
      <c r="Z16" s="115"/>
      <c r="AA16" s="117">
        <f t="shared" si="2"/>
        <v>1.4632190819803569E-2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944</v>
      </c>
      <c r="Z17" s="115"/>
      <c r="AA17" s="117">
        <f t="shared" si="2"/>
        <v>9.4608137903387457E-2</v>
      </c>
      <c r="AB17" s="115"/>
      <c r="AC17" s="115"/>
      <c r="AD17" s="115"/>
      <c r="AE17" s="115"/>
      <c r="AF17" s="115"/>
    </row>
    <row r="18" spans="1:32" x14ac:dyDescent="0.25">
      <c r="A18" s="85" t="str">
        <f>'Table 10.49'!$S$1&amp;" ("&amp;'Table 10.49'!$T$2&amp;" to "&amp;'Table 10.49'!$Y$2&amp;")"</f>
        <v>Port Pirie City and Dists (2011-12 to 2016-17)</v>
      </c>
      <c r="B18" s="85"/>
      <c r="C18" s="85"/>
      <c r="D18" s="85"/>
      <c r="E18" s="85"/>
      <c r="F18" s="85"/>
      <c r="G18" s="85" t="str">
        <f>'Table 10.49'!$S$1&amp;" ("&amp;'Table 10.49'!$T$2&amp;" to "&amp;'Table 10.49'!$Y$2&amp;")"</f>
        <v>Port Pirie City and Dists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133</v>
      </c>
      <c r="Z18" s="115"/>
      <c r="AA18" s="117">
        <f t="shared" si="2"/>
        <v>1.3329324513930648E-2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711</v>
      </c>
      <c r="Z19" s="115"/>
      <c r="AA19" s="117">
        <f t="shared" si="2"/>
        <v>7.1256764882742032E-2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183</v>
      </c>
      <c r="Z20" s="115"/>
      <c r="AA20" s="117">
        <f t="shared" si="2"/>
        <v>1.8340348767288035E-2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1076</v>
      </c>
      <c r="Z21" s="115"/>
      <c r="AA21" s="117">
        <f t="shared" si="2"/>
        <v>0.10783724193225096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701</v>
      </c>
      <c r="Z22" s="115"/>
      <c r="AA22" s="117">
        <f t="shared" si="2"/>
        <v>7.0254560032070562E-2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509</v>
      </c>
      <c r="Z23" s="115"/>
      <c r="AA23" s="117">
        <f t="shared" si="2"/>
        <v>5.1012226899178191E-2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54</v>
      </c>
      <c r="Z24" s="115"/>
      <c r="AA24" s="117">
        <f t="shared" si="2"/>
        <v>5.4119061936259774E-3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242</v>
      </c>
      <c r="Z25" s="115"/>
      <c r="AA25" s="117">
        <f t="shared" si="2"/>
        <v>2.4253357386249751E-2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89</v>
      </c>
      <c r="Z26" s="115"/>
      <c r="AA26" s="117">
        <f t="shared" si="2"/>
        <v>8.919623170976148E-3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264</v>
      </c>
      <c r="Z27" s="115"/>
      <c r="AA27" s="117">
        <f t="shared" si="2"/>
        <v>2.6458208057727001E-2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724</v>
      </c>
      <c r="Z28" s="115"/>
      <c r="AA28" s="117">
        <f t="shared" si="2"/>
        <v>7.2559631188614956E-2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527</v>
      </c>
      <c r="Z29" s="115"/>
      <c r="AA29" s="117">
        <f t="shared" si="2"/>
        <v>5.281619563038685E-2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806</v>
      </c>
      <c r="Z30" s="115"/>
      <c r="AA30" s="117">
        <f t="shared" si="2"/>
        <v>8.0777710964121063E-2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10.49'!Y2&amp;")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1316</v>
      </c>
      <c r="Z31" s="115"/>
      <c r="AA31" s="117">
        <f t="shared" si="2"/>
        <v>0.1318901583483664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83</v>
      </c>
      <c r="Z32" s="115"/>
      <c r="AA32" s="117">
        <f t="shared" si="2"/>
        <v>8.3183002605732616E-3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448</v>
      </c>
      <c r="Z33" s="115"/>
      <c r="AA33" s="117">
        <f t="shared" si="2"/>
        <v>4.4898777310082183E-2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9978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6384</v>
      </c>
      <c r="U37" s="115">
        <v>6356</v>
      </c>
      <c r="V37" s="115">
        <v>6316</v>
      </c>
      <c r="W37" s="115">
        <v>6310</v>
      </c>
      <c r="X37" s="115">
        <v>6351</v>
      </c>
      <c r="Y37" s="115">
        <v>6461</v>
      </c>
      <c r="Z37" s="115"/>
      <c r="AA37" s="115" t="str">
        <f>TEXT(Y37,"###,###")</f>
        <v>6,461</v>
      </c>
      <c r="AB37" s="115"/>
      <c r="AC37" s="115">
        <f>Y37/X37-1</f>
        <v>1.7320107069752844E-2</v>
      </c>
      <c r="AD37" s="115"/>
      <c r="AE37" s="115">
        <f>Y37/T37-1</f>
        <v>1.2061403508771829E-2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976</v>
      </c>
      <c r="U38" s="115">
        <v>998</v>
      </c>
      <c r="V38" s="115">
        <v>1070</v>
      </c>
      <c r="W38" s="115">
        <v>1045</v>
      </c>
      <c r="X38" s="115">
        <v>957</v>
      </c>
      <c r="Y38" s="115">
        <v>1088</v>
      </c>
      <c r="Z38" s="115"/>
      <c r="AA38" s="115" t="str">
        <f>TEXT(Y38,"###,###")</f>
        <v>1,088</v>
      </c>
      <c r="AB38" s="115"/>
      <c r="AC38" s="115">
        <f>Y38/X38-1</f>
        <v>0.13688610240334387</v>
      </c>
      <c r="AD38" s="115"/>
      <c r="AE38" s="115">
        <f>Y38/T38-1</f>
        <v>0.11475409836065564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7360</v>
      </c>
      <c r="U40" s="115">
        <v>7354</v>
      </c>
      <c r="V40" s="115">
        <v>7386</v>
      </c>
      <c r="W40" s="115">
        <v>7355</v>
      </c>
      <c r="X40" s="115">
        <v>7308</v>
      </c>
      <c r="Y40" s="115">
        <v>7549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85.587495032454626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14.41250496754537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8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116</v>
      </c>
      <c r="Y45" s="116">
        <v>127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381</v>
      </c>
      <c r="Y46" s="116">
        <v>396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442</v>
      </c>
      <c r="Y47" s="116">
        <v>549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543</v>
      </c>
      <c r="Y48" s="116">
        <v>545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10.49'!S1&amp;" ("&amp;'Table 10.49'!Y2&amp;") *"</f>
        <v>Number of jobs by age and sex of job holders in Port Pirie City and Dists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429</v>
      </c>
      <c r="Y49" s="116">
        <v>467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406</v>
      </c>
      <c r="Y50" s="116">
        <v>413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488</v>
      </c>
      <c r="Y51" s="116">
        <v>470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529</v>
      </c>
      <c r="Y52" s="116">
        <v>548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537</v>
      </c>
      <c r="Y53" s="116">
        <v>530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484</v>
      </c>
      <c r="Y54" s="116">
        <v>507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350</v>
      </c>
      <c r="Y55" s="116">
        <v>353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181</v>
      </c>
      <c r="Y56" s="116">
        <v>178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30</v>
      </c>
      <c r="Y57" s="116">
        <v>48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22</v>
      </c>
      <c r="Y58" s="116">
        <v>21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11</v>
      </c>
      <c r="Y59" s="116">
        <v>13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23</v>
      </c>
      <c r="Y60" s="116">
        <v>14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4966</v>
      </c>
      <c r="Y61" s="116">
        <v>5185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0</v>
      </c>
      <c r="Y63" s="116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10.49'!S1&amp;" ("&amp;'Table 10.49'!Y2&amp;") *"</f>
        <v>Number of employed persons per occupation of main job by sex in Port Pirie City and Dists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166</v>
      </c>
      <c r="Y64" s="116">
        <v>157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299</v>
      </c>
      <c r="Y65" s="116">
        <v>330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393</v>
      </c>
      <c r="Y66" s="116">
        <v>458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444</v>
      </c>
      <c r="Y67" s="116">
        <v>484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378</v>
      </c>
      <c r="Y68" s="116">
        <v>395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399</v>
      </c>
      <c r="Y69" s="116">
        <v>404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471</v>
      </c>
      <c r="Y70" s="116">
        <v>481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523</v>
      </c>
      <c r="Y71" s="116">
        <v>571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491</v>
      </c>
      <c r="Y72" s="116">
        <v>485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497</v>
      </c>
      <c r="Y73" s="116">
        <v>508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260</v>
      </c>
      <c r="Y74" s="116">
        <v>297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116</v>
      </c>
      <c r="Y75" s="116">
        <v>126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34</v>
      </c>
      <c r="Y76" s="116">
        <v>44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21</v>
      </c>
      <c r="Y77" s="116">
        <v>22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11</v>
      </c>
      <c r="Y78" s="116">
        <v>13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17</v>
      </c>
      <c r="Y79" s="116">
        <v>15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4529</v>
      </c>
      <c r="Y80" s="116">
        <v>4793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10.49'!S1</f>
        <v>Port Pirie City and Dists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276</v>
      </c>
      <c r="Y83" s="116">
        <v>283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289</v>
      </c>
      <c r="Y84" s="116">
        <v>304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10.49'!AA4</f>
        <v>9,978</v>
      </c>
      <c r="D85" s="99">
        <f>'Table 10.49'!AC4</f>
        <v>5.1090277046244692E-2</v>
      </c>
      <c r="E85" s="100">
        <f>'Table 10.49'!AC4</f>
        <v>5.1090277046244692E-2</v>
      </c>
      <c r="F85" s="99">
        <f>'Table 10.49'!AE4</f>
        <v>3.5814388041108591E-2</v>
      </c>
      <c r="G85" s="100">
        <f>'Table 10.49'!AE4</f>
        <v>3.5814388041108591E-2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913</v>
      </c>
      <c r="Y85" s="116">
        <v>930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10.49'!AA5</f>
        <v>5,185</v>
      </c>
      <c r="D86" s="99">
        <f>'Table 10.49'!AC5</f>
        <v>4.4310171198388648E-2</v>
      </c>
      <c r="E86" s="100">
        <f>'Table 10.49'!AC5</f>
        <v>4.4310171198388648E-2</v>
      </c>
      <c r="F86" s="99">
        <f>'Table 10.49'!AE5</f>
        <v>1.0918307662312277E-2</v>
      </c>
      <c r="G86" s="100">
        <f>'Table 10.49'!AE5</f>
        <v>1.0918307662312277E-2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184</v>
      </c>
      <c r="Y86" s="116">
        <v>205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10.49'!AA6</f>
        <v>4,793</v>
      </c>
      <c r="D87" s="99">
        <f>'Table 10.49'!AC6</f>
        <v>5.8524734982332127E-2</v>
      </c>
      <c r="E87" s="100">
        <f>'Table 10.49'!AC6</f>
        <v>5.8524734982332127E-2</v>
      </c>
      <c r="F87" s="99">
        <f>'Table 10.49'!AE6</f>
        <v>6.3692853972481034E-2</v>
      </c>
      <c r="G87" s="100">
        <f>'Table 10.49'!AE6</f>
        <v>6.3692853972481034E-2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97</v>
      </c>
      <c r="Y87" s="116">
        <v>94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10.49'!AA7</f>
        <v>7,549</v>
      </c>
      <c r="D88" s="99">
        <f>'Table 10.49'!AC7</f>
        <v>3.2553686226234335E-2</v>
      </c>
      <c r="E88" s="100">
        <f>'Table 10.49'!AC7</f>
        <v>3.2553686226234335E-2</v>
      </c>
      <c r="F88" s="99">
        <f>'Table 10.49'!AE7</f>
        <v>2.6097594128041246E-2</v>
      </c>
      <c r="G88" s="100">
        <f>'Table 10.49'!AE7</f>
        <v>2.6097594128041246E-2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203</v>
      </c>
      <c r="Y88" s="116">
        <v>201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10.49'!AA37</f>
        <v>6,461</v>
      </c>
      <c r="D89" s="99">
        <f>'Table 10.49'!AC37</f>
        <v>1.7320107069752844E-2</v>
      </c>
      <c r="E89" s="100">
        <f>'Table 10.49'!AC37</f>
        <v>1.7320107069752844E-2</v>
      </c>
      <c r="F89" s="99">
        <f>'Table 10.49'!AE37</f>
        <v>1.2061403508771829E-2</v>
      </c>
      <c r="G89" s="100">
        <f>'Table 10.49'!AE37</f>
        <v>1.2061403508771829E-2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465</v>
      </c>
      <c r="Y89" s="116">
        <v>482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10.49'!AA38</f>
        <v>1,088</v>
      </c>
      <c r="D90" s="99">
        <f>'Table 10.49'!AC38</f>
        <v>0.13688610240334387</v>
      </c>
      <c r="E90" s="100">
        <f>'Table 10.49'!AC38</f>
        <v>0.13688610240334387</v>
      </c>
      <c r="F90" s="99">
        <f>'Table 10.49'!AE38</f>
        <v>0.11475409836065564</v>
      </c>
      <c r="G90" s="100">
        <f>'Table 10.49'!AE38</f>
        <v>0.11475409836065564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627</v>
      </c>
      <c r="Y90" s="116">
        <v>665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10.49'!AA114</f>
        <v>504</v>
      </c>
      <c r="D91" s="99">
        <f>'Table 10.49'!AC114</f>
        <v>0.14285714285714279</v>
      </c>
      <c r="E91" s="100">
        <f>'Table 10.49'!AC114</f>
        <v>0.14285714285714279</v>
      </c>
      <c r="F91" s="99">
        <f>'Table 10.49'!AE114</f>
        <v>0.15068493150684925</v>
      </c>
      <c r="G91" s="100">
        <f>'Table 10.49'!AE114</f>
        <v>0.15068493150684925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3808</v>
      </c>
      <c r="Y91" s="116">
        <v>3932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10.49'!AA115</f>
        <v>584</v>
      </c>
      <c r="D92" s="99">
        <f>'Table 10.49'!AC115</f>
        <v>0.13398058252427192</v>
      </c>
      <c r="E92" s="100">
        <f>'Table 10.49'!AC115</f>
        <v>0.13398058252427192</v>
      </c>
      <c r="F92" s="99">
        <f>'Table 10.49'!AE115</f>
        <v>8.7523277467411509E-2</v>
      </c>
      <c r="G92" s="100">
        <f>'Table 10.49'!AE115</f>
        <v>8.7523277467411509E-2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10.49'!AA8</f>
        <v>$38,857</v>
      </c>
      <c r="D93" s="99">
        <f>'Table 10.49'!AC8</f>
        <v>4.3553556658395554E-3</v>
      </c>
      <c r="E93" s="100">
        <f>'Table 10.49'!AC8</f>
        <v>4.3553556658395554E-3</v>
      </c>
      <c r="F93" s="99">
        <f>'Table 10.49'!AE8</f>
        <v>0.11470824487922426</v>
      </c>
      <c r="G93" s="100">
        <f>'Table 10.49'!AE8</f>
        <v>0.11470824487922426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219</v>
      </c>
      <c r="Y93" s="116">
        <v>253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10.49'!AA9</f>
        <v>$386.0 mil</v>
      </c>
      <c r="D94" s="99">
        <f>'Table 10.49'!AC9</f>
        <v>7.4421656442246853E-2</v>
      </c>
      <c r="E94" s="100">
        <f>'Table 10.49'!AC9</f>
        <v>7.4421656442246853E-2</v>
      </c>
      <c r="F94" s="99">
        <f>'Table 10.49'!AE9</f>
        <v>0.17905422602694054</v>
      </c>
      <c r="G94" s="100">
        <f>'Table 10.49'!AE9</f>
        <v>0.17905422602694054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529</v>
      </c>
      <c r="Y94" s="116">
        <v>564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112</v>
      </c>
      <c r="Y95" s="116">
        <v>115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688</v>
      </c>
      <c r="Y96" s="116">
        <v>726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517</v>
      </c>
      <c r="Y97" s="116">
        <v>529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463</v>
      </c>
      <c r="Y98" s="116">
        <v>460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23</v>
      </c>
      <c r="Y99" s="116">
        <v>32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284</v>
      </c>
      <c r="Y100" s="116">
        <v>322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3501</v>
      </c>
      <c r="Y101" s="116">
        <v>3617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6947</v>
      </c>
      <c r="Y104" s="115">
        <v>7352</v>
      </c>
      <c r="Z104" s="115"/>
      <c r="AA104" s="115" t="str">
        <f>TEXT(Y104,"###,###")</f>
        <v>7,352</v>
      </c>
      <c r="AB104" s="115"/>
      <c r="AC104" s="115">
        <f>Y104/($Y$4)*100</f>
        <v>73.682100621367013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1774</v>
      </c>
      <c r="Y105" s="115">
        <v>1890</v>
      </c>
      <c r="Z105" s="115"/>
      <c r="AA105" s="115" t="str">
        <f>TEXT(Y105,"###,###")</f>
        <v>1,890</v>
      </c>
      <c r="AB105" s="115"/>
      <c r="AC105" s="115">
        <f>Y105/($Y$4)*100</f>
        <v>18.94167167769092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8721</v>
      </c>
      <c r="Y106" s="115">
        <v>9242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1044</v>
      </c>
      <c r="Y108" s="115">
        <v>1045</v>
      </c>
      <c r="Z108" s="115"/>
      <c r="AA108" s="115" t="str">
        <f>TEXT(Y108,"###,###")</f>
        <v>1,045</v>
      </c>
      <c r="AB108" s="115"/>
      <c r="AC108" s="115">
        <f>Y108/($Y$4)*100</f>
        <v>10.473040689516937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1385</v>
      </c>
      <c r="Y109" s="115">
        <v>1382</v>
      </c>
      <c r="Z109" s="115"/>
      <c r="AA109" s="115" t="str">
        <f>TEXT(Y109,"###,###")</f>
        <v>1,382</v>
      </c>
      <c r="AB109" s="115"/>
      <c r="AC109" s="115">
        <f t="shared" ref="AC109:AC111" si="3">Y109/($Y$4)*100</f>
        <v>13.850471036279815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1640</v>
      </c>
      <c r="Y110" s="115">
        <v>1979</v>
      </c>
      <c r="Z110" s="115"/>
      <c r="AA110" s="115" t="str">
        <f>TEXT(Y110,"###,###")</f>
        <v>1,979</v>
      </c>
      <c r="AB110" s="115"/>
      <c r="AC110" s="115">
        <f t="shared" si="3"/>
        <v>19.833633994788535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4654</v>
      </c>
      <c r="Y111" s="115">
        <v>4836</v>
      </c>
      <c r="Z111" s="115"/>
      <c r="AA111" s="115" t="str">
        <f>TEXT(Y111,"###,###")</f>
        <v>4,836</v>
      </c>
      <c r="AB111" s="115"/>
      <c r="AC111" s="115">
        <f t="shared" si="3"/>
        <v>48.466626578472635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9496</v>
      </c>
      <c r="Y112" s="115">
        <v>9978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438</v>
      </c>
      <c r="U114" s="115">
        <v>490</v>
      </c>
      <c r="V114" s="115">
        <v>523</v>
      </c>
      <c r="W114" s="115">
        <v>500</v>
      </c>
      <c r="X114" s="115">
        <v>441</v>
      </c>
      <c r="Y114" s="115">
        <v>504</v>
      </c>
      <c r="Z114" s="115"/>
      <c r="AA114" s="115" t="str">
        <f>TEXT(Y114,"###,###")</f>
        <v>504</v>
      </c>
      <c r="AB114" s="115"/>
      <c r="AC114" s="115">
        <f>Y114/X114-1</f>
        <v>0.14285714285714279</v>
      </c>
      <c r="AD114" s="115"/>
      <c r="AE114" s="115">
        <f>Y114/T114-1</f>
        <v>0.15068493150684925</v>
      </c>
      <c r="AF114" s="115"/>
    </row>
    <row r="115" spans="19:32" x14ac:dyDescent="0.25">
      <c r="S115" s="115" t="s">
        <v>104</v>
      </c>
      <c r="T115" s="115">
        <v>537</v>
      </c>
      <c r="U115" s="115">
        <v>510</v>
      </c>
      <c r="V115" s="115">
        <v>548</v>
      </c>
      <c r="W115" s="115">
        <v>547</v>
      </c>
      <c r="X115" s="115">
        <v>515</v>
      </c>
      <c r="Y115" s="115">
        <v>584</v>
      </c>
      <c r="Z115" s="115"/>
      <c r="AA115" s="115" t="str">
        <f>TEXT(Y115,"###,###")</f>
        <v>584</v>
      </c>
      <c r="AB115" s="115"/>
      <c r="AC115" s="115">
        <f>Y115/X115-1</f>
        <v>0.13398058252427192</v>
      </c>
      <c r="AD115" s="115"/>
      <c r="AE115" s="115">
        <f>Y115/T115-1</f>
        <v>8.7523277467411509E-2</v>
      </c>
      <c r="AF115" s="115"/>
    </row>
    <row r="116" spans="19:32" x14ac:dyDescent="0.25">
      <c r="S116" s="115" t="s">
        <v>56</v>
      </c>
      <c r="T116" s="115">
        <v>975</v>
      </c>
      <c r="U116" s="115">
        <v>1000</v>
      </c>
      <c r="V116" s="115">
        <v>1071</v>
      </c>
      <c r="W116" s="115">
        <v>1047</v>
      </c>
      <c r="X116" s="115">
        <v>956</v>
      </c>
      <c r="Y116" s="115">
        <v>1088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42.26</v>
      </c>
      <c r="V118" s="115">
        <v>44.36</v>
      </c>
      <c r="W118" s="115">
        <v>44.26</v>
      </c>
      <c r="X118" s="115">
        <v>38.64</v>
      </c>
      <c r="Y118" s="115">
        <v>41.62</v>
      </c>
      <c r="Z118" s="115"/>
      <c r="AA118" s="115" t="str">
        <f>TEXT(Y118,"##.0")</f>
        <v>41.6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6483</v>
      </c>
      <c r="V120" s="115">
        <v>6565</v>
      </c>
      <c r="W120" s="115">
        <v>6538</v>
      </c>
      <c r="X120" s="115">
        <v>6474</v>
      </c>
      <c r="Y120" s="115">
        <v>6658</v>
      </c>
      <c r="Z120" s="115"/>
      <c r="AA120" s="115" t="str">
        <f>TEXT(Y120,"###,###")</f>
        <v>6,658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474</v>
      </c>
      <c r="V121" s="115">
        <v>468</v>
      </c>
      <c r="W121" s="115">
        <v>468</v>
      </c>
      <c r="X121" s="115">
        <v>465</v>
      </c>
      <c r="Y121" s="115">
        <v>482</v>
      </c>
      <c r="Z121" s="115"/>
      <c r="AA121" s="115" t="str">
        <f t="shared" ref="AA121:AA128" si="4">TEXT(Y121,"###,###")</f>
        <v>482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400</v>
      </c>
      <c r="V122" s="115">
        <v>355</v>
      </c>
      <c r="W122" s="115">
        <v>353</v>
      </c>
      <c r="X122" s="115">
        <v>375</v>
      </c>
      <c r="Y122" s="115">
        <v>409</v>
      </c>
      <c r="Z122" s="115"/>
      <c r="AA122" s="115" t="str">
        <f t="shared" si="4"/>
        <v>409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6883</v>
      </c>
      <c r="V124" s="115">
        <v>6920</v>
      </c>
      <c r="W124" s="115">
        <v>6891</v>
      </c>
      <c r="X124" s="115">
        <v>6849</v>
      </c>
      <c r="Y124" s="115">
        <v>7067</v>
      </c>
      <c r="Z124" s="115"/>
      <c r="AA124" s="115" t="str">
        <f t="shared" si="4"/>
        <v>7,067</v>
      </c>
      <c r="AB124" s="115"/>
      <c r="AC124" s="115">
        <f>Y124/$Y$7*100</f>
        <v>93.615048350774927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874</v>
      </c>
      <c r="V125" s="115">
        <v>823</v>
      </c>
      <c r="W125" s="115">
        <v>821</v>
      </c>
      <c r="X125" s="115">
        <v>840</v>
      </c>
      <c r="Y125" s="115">
        <v>891</v>
      </c>
      <c r="Z125" s="115"/>
      <c r="AA125" s="115" t="str">
        <f t="shared" si="4"/>
        <v>891</v>
      </c>
      <c r="AB125" s="115"/>
      <c r="AC125" s="115">
        <f>Y125/$Y$7*100</f>
        <v>11.802887799708571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3894</v>
      </c>
      <c r="V127" s="115">
        <v>3909</v>
      </c>
      <c r="W127" s="115">
        <v>3865</v>
      </c>
      <c r="X127" s="115">
        <v>3808</v>
      </c>
      <c r="Y127" s="115">
        <v>3932</v>
      </c>
      <c r="Z127" s="115"/>
      <c r="AA127" s="115" t="str">
        <f t="shared" si="4"/>
        <v>3,932</v>
      </c>
      <c r="AB127" s="115"/>
      <c r="AC127" s="115">
        <f>Y127/$Y$7*100</f>
        <v>52.086369055504044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3461</v>
      </c>
      <c r="V128" s="115">
        <v>3477</v>
      </c>
      <c r="W128" s="115">
        <v>3492</v>
      </c>
      <c r="X128" s="115">
        <v>3504</v>
      </c>
      <c r="Y128" s="115">
        <v>3617</v>
      </c>
      <c r="Z128" s="115"/>
      <c r="AA128" s="115" t="str">
        <f t="shared" si="4"/>
        <v>3,617</v>
      </c>
      <c r="AB128" s="115"/>
      <c r="AC128" s="115">
        <f>Y128/$Y$7*100</f>
        <v>47.913630944495964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D0241E2B-4D9A-46AD-8536-4D44619B23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70232F67-F238-48AB-849D-17B143AB20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63C08CC3-677B-4CB7-9220-ADDC99F08EA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E497560D-F8ED-4A70-AF8E-677D1845D0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Prospect</v>
      </c>
      <c r="T1" s="115"/>
      <c r="U1" s="115"/>
      <c r="V1" s="115"/>
      <c r="W1" s="115"/>
      <c r="X1" s="115"/>
      <c r="Y1" s="115" t="str">
        <f>Y3</f>
        <v>10.50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161</v>
      </c>
      <c r="V3" s="115"/>
      <c r="W3" s="115"/>
      <c r="X3" s="115"/>
      <c r="Y3" s="115" t="s">
        <v>203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10.50'!$Y$3&amp;" "&amp;'Table 10.50'!$U$3&amp;", "&amp;'State data for spotlight'!$C$3&amp;", "&amp;'Table 10.50'!$Y$2</f>
        <v>Table 10.50 Prospect,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17140</v>
      </c>
      <c r="U4" s="116">
        <v>17338</v>
      </c>
      <c r="V4" s="116">
        <v>17223</v>
      </c>
      <c r="W4" s="116">
        <v>17081</v>
      </c>
      <c r="X4" s="116">
        <v>16777</v>
      </c>
      <c r="Y4" s="116">
        <v>17395</v>
      </c>
      <c r="Z4" s="115"/>
      <c r="AA4" s="115" t="str">
        <f>TEXT(Y4,"###,###")</f>
        <v>17,395</v>
      </c>
      <c r="AB4" s="115"/>
      <c r="AC4" s="115">
        <f t="shared" ref="AC4:AC9" si="0">Y4/X4-1</f>
        <v>3.6836144721940745E-2</v>
      </c>
      <c r="AD4" s="115"/>
      <c r="AE4" s="115">
        <f>Y4/T4-1</f>
        <v>1.487747957993002E-2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8671</v>
      </c>
      <c r="U5" s="116">
        <v>8902</v>
      </c>
      <c r="V5" s="116">
        <v>8830</v>
      </c>
      <c r="W5" s="116">
        <v>8593</v>
      </c>
      <c r="X5" s="116">
        <v>8426</v>
      </c>
      <c r="Y5" s="116">
        <v>8774</v>
      </c>
      <c r="Z5" s="115"/>
      <c r="AA5" s="115" t="str">
        <f>TEXT(Y5,"###,###")</f>
        <v>8,774</v>
      </c>
      <c r="AB5" s="115"/>
      <c r="AC5" s="115">
        <f t="shared" si="0"/>
        <v>4.1300735817707102E-2</v>
      </c>
      <c r="AD5" s="115"/>
      <c r="AE5" s="115">
        <f t="shared" ref="AE5:AE9" si="1">Y5/T5-1</f>
        <v>1.1878676046592096E-2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8469</v>
      </c>
      <c r="U6" s="116">
        <v>8434</v>
      </c>
      <c r="V6" s="116">
        <v>8392</v>
      </c>
      <c r="W6" s="116">
        <v>8484</v>
      </c>
      <c r="X6" s="116">
        <v>8352</v>
      </c>
      <c r="Y6" s="116">
        <v>8621</v>
      </c>
      <c r="Z6" s="115"/>
      <c r="AA6" s="115" t="str">
        <f>TEXT(Y6,"###,###")</f>
        <v>8,621</v>
      </c>
      <c r="AB6" s="115"/>
      <c r="AC6" s="115">
        <f t="shared" si="0"/>
        <v>3.2207854406130165E-2</v>
      </c>
      <c r="AD6" s="115"/>
      <c r="AE6" s="115">
        <f t="shared" si="1"/>
        <v>1.7947809658755531E-2</v>
      </c>
      <c r="AF6" s="115"/>
    </row>
    <row r="7" spans="1:32" ht="16.5" customHeight="1" thickBot="1" x14ac:dyDescent="0.3">
      <c r="A7" s="46" t="str">
        <f>"QUICK STATS for "&amp;'Table 10.50'!Y2&amp;"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12181</v>
      </c>
      <c r="U7" s="116">
        <v>12211</v>
      </c>
      <c r="V7" s="116">
        <v>12183</v>
      </c>
      <c r="W7" s="116">
        <v>12160</v>
      </c>
      <c r="X7" s="116">
        <v>12126</v>
      </c>
      <c r="Y7" s="116">
        <v>12193</v>
      </c>
      <c r="Z7" s="115"/>
      <c r="AA7" s="115" t="str">
        <f>TEXT(Y7,"###,###")</f>
        <v>12,193</v>
      </c>
      <c r="AB7" s="115"/>
      <c r="AC7" s="115">
        <f t="shared" si="0"/>
        <v>5.5253174995877341E-3</v>
      </c>
      <c r="AD7" s="115"/>
      <c r="AE7" s="115">
        <f t="shared" si="1"/>
        <v>9.8514079303835267E-4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17,395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10.50'!AA7</f>
        <v>12,193</v>
      </c>
      <c r="P8" s="51"/>
      <c r="S8" s="115" t="s">
        <v>96</v>
      </c>
      <c r="T8" s="115">
        <v>38790.959999999999</v>
      </c>
      <c r="U8" s="115">
        <v>40371</v>
      </c>
      <c r="V8" s="115">
        <v>40955.129999999997</v>
      </c>
      <c r="W8" s="115">
        <v>42585.67</v>
      </c>
      <c r="X8" s="115">
        <v>44903.03</v>
      </c>
      <c r="Y8" s="115">
        <v>45221.45</v>
      </c>
      <c r="Z8" s="115"/>
      <c r="AA8" s="115" t="str">
        <f>TEXT(Y8,"$###,###")</f>
        <v>$45,221</v>
      </c>
      <c r="AB8" s="115"/>
      <c r="AC8" s="115">
        <f t="shared" si="0"/>
        <v>7.0912809224676909E-3</v>
      </c>
      <c r="AD8" s="115"/>
      <c r="AE8" s="115">
        <f t="shared" si="1"/>
        <v>0.16577290172761905</v>
      </c>
      <c r="AF8" s="115"/>
    </row>
    <row r="9" spans="1:32" x14ac:dyDescent="0.25">
      <c r="A9" s="55" t="s">
        <v>17</v>
      </c>
      <c r="B9" s="56"/>
      <c r="C9" s="57"/>
      <c r="D9" s="58">
        <f>'Table 10.50'!AC104</f>
        <v>70.945674044265587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51.127696219142123</v>
      </c>
      <c r="P9" s="59" t="s">
        <v>97</v>
      </c>
      <c r="S9" s="115" t="s">
        <v>9</v>
      </c>
      <c r="T9" s="115">
        <v>665211005</v>
      </c>
      <c r="U9" s="115">
        <v>683896325</v>
      </c>
      <c r="V9" s="115">
        <v>710357242</v>
      </c>
      <c r="W9" s="115">
        <v>726532373</v>
      </c>
      <c r="X9" s="115">
        <v>743319233</v>
      </c>
      <c r="Y9" s="115">
        <v>768144891</v>
      </c>
      <c r="Z9" s="115"/>
      <c r="AA9" s="115" t="str">
        <f>TEXT(Y9/1000000,"$#,###.0")&amp;" mil"</f>
        <v>$768.1 mil</v>
      </c>
      <c r="AB9" s="115"/>
      <c r="AC9" s="115">
        <f t="shared" si="0"/>
        <v>3.3398379724152827E-2</v>
      </c>
      <c r="AD9" s="115"/>
      <c r="AE9" s="115">
        <f t="shared" si="1"/>
        <v>0.15473869979045229</v>
      </c>
      <c r="AF9" s="115"/>
    </row>
    <row r="10" spans="1:32" x14ac:dyDescent="0.25">
      <c r="A10" s="55" t="s">
        <v>20</v>
      </c>
      <c r="B10" s="56"/>
      <c r="C10" s="57"/>
      <c r="D10" s="58">
        <f>'Table 10.50'!AC105</f>
        <v>22.293762575452718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48.87230378085787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92.741737062248831</v>
      </c>
      <c r="P11" s="59" t="s">
        <v>97</v>
      </c>
      <c r="S11" s="115" t="s">
        <v>32</v>
      </c>
      <c r="T11" s="116">
        <v>15242</v>
      </c>
      <c r="U11" s="116">
        <v>15500</v>
      </c>
      <c r="V11" s="116">
        <v>15355</v>
      </c>
      <c r="W11" s="116">
        <v>15279</v>
      </c>
      <c r="X11" s="116">
        <v>14972</v>
      </c>
      <c r="Y11" s="116">
        <v>15576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10.50'!AC108</f>
        <v>13.124461052026446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14.918395800869352</v>
      </c>
      <c r="P12" s="59" t="s">
        <v>97</v>
      </c>
      <c r="S12" s="115" t="s">
        <v>33</v>
      </c>
      <c r="T12" s="116">
        <v>1899</v>
      </c>
      <c r="U12" s="116">
        <v>1839</v>
      </c>
      <c r="V12" s="116">
        <v>1865</v>
      </c>
      <c r="W12" s="116">
        <v>1805</v>
      </c>
      <c r="X12" s="116">
        <v>1805</v>
      </c>
      <c r="Y12" s="116">
        <v>1819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10.50'!AC109</f>
        <v>13.457890198332853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10.50'!AA118</f>
        <v>40.9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10.50'!AC110</f>
        <v>21.385455590686981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16.689904043303535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10.50'!AC111</f>
        <v>45.271629778672036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83.310095956696458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148</v>
      </c>
      <c r="Z15" s="115"/>
      <c r="AA15" s="117">
        <f t="shared" ref="AA15:AA34" si="2">IF(Y15="np",0,Y15/$Y$34)</f>
        <v>8.5081920091980446E-3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99</v>
      </c>
      <c r="Z16" s="115"/>
      <c r="AA16" s="117">
        <f t="shared" si="2"/>
        <v>5.6912906007473415E-3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880</v>
      </c>
      <c r="Z17" s="115"/>
      <c r="AA17" s="117">
        <f t="shared" si="2"/>
        <v>5.0589249784420809E-2</v>
      </c>
      <c r="AB17" s="115"/>
      <c r="AC17" s="115"/>
      <c r="AD17" s="115"/>
      <c r="AE17" s="115"/>
      <c r="AF17" s="115"/>
    </row>
    <row r="18" spans="1:32" x14ac:dyDescent="0.25">
      <c r="A18" s="85" t="str">
        <f>'Table 10.50'!$S$1&amp;" ("&amp;'Table 10.50'!$T$2&amp;" to "&amp;'Table 10.50'!$Y$2&amp;")"</f>
        <v>Prospect (2011-12 to 2016-17)</v>
      </c>
      <c r="B18" s="85"/>
      <c r="C18" s="85"/>
      <c r="D18" s="85"/>
      <c r="E18" s="85"/>
      <c r="F18" s="85"/>
      <c r="G18" s="85" t="str">
        <f>'Table 10.50'!$S$1&amp;" ("&amp;'Table 10.50'!$T$2&amp;" to "&amp;'Table 10.50'!$Y$2&amp;")"</f>
        <v>Prospect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139</v>
      </c>
      <c r="Z18" s="115"/>
      <c r="AA18" s="117">
        <f t="shared" si="2"/>
        <v>7.9908019545846514E-3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773</v>
      </c>
      <c r="Z19" s="115"/>
      <c r="AA19" s="117">
        <f t="shared" si="2"/>
        <v>4.4438056912906004E-2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626</v>
      </c>
      <c r="Z20" s="115"/>
      <c r="AA20" s="117">
        <f t="shared" si="2"/>
        <v>3.5987352687553896E-2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1547</v>
      </c>
      <c r="Z21" s="115"/>
      <c r="AA21" s="117">
        <f t="shared" si="2"/>
        <v>8.893360160965795E-2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1293</v>
      </c>
      <c r="Z22" s="115"/>
      <c r="AA22" s="117">
        <f t="shared" si="2"/>
        <v>7.433170451279103E-2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413</v>
      </c>
      <c r="Z23" s="115"/>
      <c r="AA23" s="117">
        <f t="shared" si="2"/>
        <v>2.3742454728370221E-2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328</v>
      </c>
      <c r="Z24" s="115"/>
      <c r="AA24" s="117">
        <f t="shared" si="2"/>
        <v>1.8855993101465938E-2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572</v>
      </c>
      <c r="Z25" s="115"/>
      <c r="AA25" s="117">
        <f t="shared" si="2"/>
        <v>3.288301235987353E-2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288</v>
      </c>
      <c r="Z26" s="115"/>
      <c r="AA26" s="117">
        <f t="shared" si="2"/>
        <v>1.6556481747628631E-2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1279</v>
      </c>
      <c r="Z27" s="115"/>
      <c r="AA27" s="117">
        <f t="shared" si="2"/>
        <v>7.3526875538947975E-2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1412</v>
      </c>
      <c r="Z28" s="115"/>
      <c r="AA28" s="117">
        <f t="shared" si="2"/>
        <v>8.1172750790457021E-2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1329</v>
      </c>
      <c r="Z29" s="115"/>
      <c r="AA29" s="117">
        <f t="shared" si="2"/>
        <v>7.6401264731244617E-2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1881</v>
      </c>
      <c r="Z30" s="115"/>
      <c r="AA30" s="117">
        <f t="shared" si="2"/>
        <v>0.10813452141419948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10.50'!Y2&amp;")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2348</v>
      </c>
      <c r="Z31" s="115"/>
      <c r="AA31" s="117">
        <f t="shared" si="2"/>
        <v>0.13498131647025008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306</v>
      </c>
      <c r="Z32" s="115"/>
      <c r="AA32" s="117">
        <f t="shared" si="2"/>
        <v>1.7591261856855417E-2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497</v>
      </c>
      <c r="Z33" s="115"/>
      <c r="AA33" s="117">
        <f t="shared" si="2"/>
        <v>2.8571428571428571E-2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17395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10179</v>
      </c>
      <c r="U37" s="115">
        <v>10061</v>
      </c>
      <c r="V37" s="115">
        <v>10145</v>
      </c>
      <c r="W37" s="115">
        <v>10175</v>
      </c>
      <c r="X37" s="115">
        <v>10270</v>
      </c>
      <c r="Y37" s="115">
        <v>10158</v>
      </c>
      <c r="Z37" s="115"/>
      <c r="AA37" s="115" t="str">
        <f>TEXT(Y37,"###,###")</f>
        <v>10,158</v>
      </c>
      <c r="AB37" s="115"/>
      <c r="AC37" s="115">
        <f>Y37/X37-1</f>
        <v>-1.0905550146056431E-2</v>
      </c>
      <c r="AD37" s="115"/>
      <c r="AE37" s="115">
        <f>Y37/T37-1</f>
        <v>-2.0630710285882703E-3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2004</v>
      </c>
      <c r="U38" s="115">
        <v>2151</v>
      </c>
      <c r="V38" s="115">
        <v>2039</v>
      </c>
      <c r="W38" s="115">
        <v>1986</v>
      </c>
      <c r="X38" s="115">
        <v>1857</v>
      </c>
      <c r="Y38" s="115">
        <v>2035</v>
      </c>
      <c r="Z38" s="115"/>
      <c r="AA38" s="115" t="str">
        <f>TEXT(Y38,"###,###")</f>
        <v>2,035</v>
      </c>
      <c r="AB38" s="115"/>
      <c r="AC38" s="115">
        <f>Y38/X38-1</f>
        <v>9.5853527194399657E-2</v>
      </c>
      <c r="AD38" s="115"/>
      <c r="AE38" s="115">
        <f>Y38/T38-1</f>
        <v>1.5469061876247414E-2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12183</v>
      </c>
      <c r="U40" s="115">
        <v>12212</v>
      </c>
      <c r="V40" s="115">
        <v>12184</v>
      </c>
      <c r="W40" s="115">
        <v>12161</v>
      </c>
      <c r="X40" s="115">
        <v>12127</v>
      </c>
      <c r="Y40" s="115">
        <v>12193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83.310095956696458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16.689904043303535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5</v>
      </c>
      <c r="Y44" s="116">
        <v>5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121</v>
      </c>
      <c r="Y45" s="116">
        <v>105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372</v>
      </c>
      <c r="Y46" s="116">
        <v>380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881</v>
      </c>
      <c r="Y47" s="116">
        <v>931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1158</v>
      </c>
      <c r="Y48" s="116">
        <v>1218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10.50'!S1&amp;" ("&amp;'Table 10.50'!Y2&amp;") *"</f>
        <v>Number of jobs by age and sex of job holders in Prospect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1180</v>
      </c>
      <c r="Y49" s="116">
        <v>1165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931</v>
      </c>
      <c r="Y50" s="116">
        <v>1011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811</v>
      </c>
      <c r="Y51" s="116">
        <v>822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727</v>
      </c>
      <c r="Y52" s="116">
        <v>806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710</v>
      </c>
      <c r="Y53" s="116">
        <v>734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669</v>
      </c>
      <c r="Y54" s="116">
        <v>694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499</v>
      </c>
      <c r="Y55" s="116">
        <v>526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248</v>
      </c>
      <c r="Y56" s="116">
        <v>240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58</v>
      </c>
      <c r="Y57" s="116">
        <v>75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22</v>
      </c>
      <c r="Y58" s="116">
        <v>31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15</v>
      </c>
      <c r="Y59" s="116">
        <v>13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16</v>
      </c>
      <c r="Y60" s="116">
        <v>18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8430</v>
      </c>
      <c r="Y61" s="116">
        <v>8774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7</v>
      </c>
      <c r="Y63" s="116">
        <v>6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10.50'!S1&amp;" ("&amp;'Table 10.50'!Y2&amp;") *"</f>
        <v>Number of employed persons per occupation of main job by sex in Prospect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137</v>
      </c>
      <c r="Y64" s="116">
        <v>128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409</v>
      </c>
      <c r="Y65" s="116">
        <v>440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910</v>
      </c>
      <c r="Y66" s="116">
        <v>928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1160</v>
      </c>
      <c r="Y67" s="116">
        <v>1200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1026</v>
      </c>
      <c r="Y68" s="116">
        <v>1139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803</v>
      </c>
      <c r="Y69" s="116">
        <v>827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787</v>
      </c>
      <c r="Y70" s="116">
        <v>813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770</v>
      </c>
      <c r="Y71" s="116">
        <v>793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794</v>
      </c>
      <c r="Y72" s="116">
        <v>743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732</v>
      </c>
      <c r="Y73" s="116">
        <v>767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529</v>
      </c>
      <c r="Y74" s="116">
        <v>528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178</v>
      </c>
      <c r="Y75" s="116">
        <v>204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51</v>
      </c>
      <c r="Y76" s="116">
        <v>56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24</v>
      </c>
      <c r="Y77" s="116">
        <v>23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9</v>
      </c>
      <c r="Y78" s="116">
        <v>10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18</v>
      </c>
      <c r="Y79" s="116">
        <v>18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8352</v>
      </c>
      <c r="Y80" s="116">
        <v>8621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10.50'!S1</f>
        <v>Prospect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855</v>
      </c>
      <c r="Y83" s="116">
        <v>905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1407</v>
      </c>
      <c r="Y84" s="116">
        <v>1436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10.50'!AA4</f>
        <v>17,395</v>
      </c>
      <c r="D85" s="99">
        <f>'Table 10.50'!AC4</f>
        <v>3.6836144721940745E-2</v>
      </c>
      <c r="E85" s="100">
        <f>'Table 10.50'!AC4</f>
        <v>3.6836144721940745E-2</v>
      </c>
      <c r="F85" s="99">
        <f>'Table 10.50'!AE4</f>
        <v>1.487747957993002E-2</v>
      </c>
      <c r="G85" s="100">
        <f>'Table 10.50'!AE4</f>
        <v>1.487747957993002E-2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734</v>
      </c>
      <c r="Y85" s="116">
        <v>725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10.50'!AA5</f>
        <v>8,774</v>
      </c>
      <c r="D86" s="99">
        <f>'Table 10.50'!AC5</f>
        <v>4.1300735817707102E-2</v>
      </c>
      <c r="E86" s="100">
        <f>'Table 10.50'!AC5</f>
        <v>4.1300735817707102E-2</v>
      </c>
      <c r="F86" s="99">
        <f>'Table 10.50'!AE5</f>
        <v>1.1878676046592096E-2</v>
      </c>
      <c r="G86" s="100">
        <f>'Table 10.50'!AE5</f>
        <v>1.1878676046592096E-2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381</v>
      </c>
      <c r="Y86" s="116">
        <v>363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10.50'!AA6</f>
        <v>8,621</v>
      </c>
      <c r="D87" s="99">
        <f>'Table 10.50'!AC6</f>
        <v>3.2207854406130165E-2</v>
      </c>
      <c r="E87" s="100">
        <f>'Table 10.50'!AC6</f>
        <v>3.2207854406130165E-2</v>
      </c>
      <c r="F87" s="99">
        <f>'Table 10.50'!AE6</f>
        <v>1.7947809658755531E-2</v>
      </c>
      <c r="G87" s="100">
        <f>'Table 10.50'!AE6</f>
        <v>1.7947809658755531E-2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378</v>
      </c>
      <c r="Y87" s="116">
        <v>386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10.50'!AA7</f>
        <v>12,193</v>
      </c>
      <c r="D88" s="99">
        <f>'Table 10.50'!AC7</f>
        <v>5.5253174995877341E-3</v>
      </c>
      <c r="E88" s="100">
        <f>'Table 10.50'!AC7</f>
        <v>5.5253174995877341E-3</v>
      </c>
      <c r="F88" s="99">
        <f>'Table 10.50'!AE7</f>
        <v>9.8514079303835267E-4</v>
      </c>
      <c r="G88" s="100">
        <f>'Table 10.50'!AE7</f>
        <v>9.8514079303835267E-4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397</v>
      </c>
      <c r="Y88" s="116">
        <v>408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10.50'!AA37</f>
        <v>10,158</v>
      </c>
      <c r="D89" s="99">
        <f>'Table 10.50'!AC37</f>
        <v>-1.0905550146056431E-2</v>
      </c>
      <c r="E89" s="100">
        <f>'Table 10.50'!AC37</f>
        <v>-1.0905550146056431E-2</v>
      </c>
      <c r="F89" s="99">
        <f>'Table 10.50'!AE37</f>
        <v>-2.0630710285882703E-3</v>
      </c>
      <c r="G89" s="100">
        <f>'Table 10.50'!AE37</f>
        <v>-2.0630710285882703E-3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271</v>
      </c>
      <c r="Y89" s="116">
        <v>273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10.50'!AA38</f>
        <v>2,035</v>
      </c>
      <c r="D90" s="99">
        <f>'Table 10.50'!AC38</f>
        <v>9.5853527194399657E-2</v>
      </c>
      <c r="E90" s="100">
        <f>'Table 10.50'!AC38</f>
        <v>9.5853527194399657E-2</v>
      </c>
      <c r="F90" s="99">
        <f>'Table 10.50'!AE38</f>
        <v>1.5469061876247414E-2</v>
      </c>
      <c r="G90" s="100">
        <f>'Table 10.50'!AE38</f>
        <v>1.5469061876247414E-2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477</v>
      </c>
      <c r="Y90" s="116">
        <v>494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10.50'!AA114</f>
        <v>904</v>
      </c>
      <c r="D91" s="99">
        <f>'Table 10.50'!AC114</f>
        <v>0.1314142678347936</v>
      </c>
      <c r="E91" s="100">
        <f>'Table 10.50'!AC114</f>
        <v>0.1314142678347936</v>
      </c>
      <c r="F91" s="99">
        <f>'Table 10.50'!AE114</f>
        <v>-6.59340659340657E-3</v>
      </c>
      <c r="G91" s="100">
        <f>'Table 10.50'!AE114</f>
        <v>-6.59340659340657E-3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6215</v>
      </c>
      <c r="Y91" s="116">
        <v>6234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10.50'!AA115</f>
        <v>1,131</v>
      </c>
      <c r="D92" s="99">
        <f>'Table 10.50'!AC115</f>
        <v>6.5975494816211011E-2</v>
      </c>
      <c r="E92" s="100">
        <f>'Table 10.50'!AC115</f>
        <v>6.5975494816211011E-2</v>
      </c>
      <c r="F92" s="99">
        <f>'Table 10.50'!AE115</f>
        <v>3.6663611365719495E-2</v>
      </c>
      <c r="G92" s="100">
        <f>'Table 10.50'!AE115</f>
        <v>3.6663611365719495E-2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10.50'!AA8</f>
        <v>$45,221</v>
      </c>
      <c r="D93" s="99">
        <f>'Table 10.50'!AC8</f>
        <v>7.0912809224676909E-3</v>
      </c>
      <c r="E93" s="100">
        <f>'Table 10.50'!AC8</f>
        <v>7.0912809224676909E-3</v>
      </c>
      <c r="F93" s="99">
        <f>'Table 10.50'!AE8</f>
        <v>0.16577290172761905</v>
      </c>
      <c r="G93" s="100">
        <f>'Table 10.50'!AE8</f>
        <v>0.16577290172761905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531</v>
      </c>
      <c r="Y93" s="116">
        <v>592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10.50'!AA9</f>
        <v>$768.1 mil</v>
      </c>
      <c r="D94" s="99">
        <f>'Table 10.50'!AC9</f>
        <v>3.3398379724152827E-2</v>
      </c>
      <c r="E94" s="100">
        <f>'Table 10.50'!AC9</f>
        <v>3.3398379724152827E-2</v>
      </c>
      <c r="F94" s="99">
        <f>'Table 10.50'!AE9</f>
        <v>0.15473869979045229</v>
      </c>
      <c r="G94" s="100">
        <f>'Table 10.50'!AE9</f>
        <v>0.15473869979045229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1714</v>
      </c>
      <c r="Y94" s="116">
        <v>1742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128</v>
      </c>
      <c r="Y95" s="116">
        <v>142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656</v>
      </c>
      <c r="Y96" s="116">
        <v>687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1069</v>
      </c>
      <c r="Y97" s="116">
        <v>1129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515</v>
      </c>
      <c r="Y98" s="116">
        <v>491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25</v>
      </c>
      <c r="Y99" s="116">
        <v>25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239</v>
      </c>
      <c r="Y100" s="116">
        <v>248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5912</v>
      </c>
      <c r="Y101" s="116">
        <v>5959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11493</v>
      </c>
      <c r="Y104" s="115">
        <v>12341</v>
      </c>
      <c r="Z104" s="115"/>
      <c r="AA104" s="115" t="str">
        <f>TEXT(Y104,"###,###")</f>
        <v>12,341</v>
      </c>
      <c r="AB104" s="115"/>
      <c r="AC104" s="115">
        <f>Y104/($Y$4)*100</f>
        <v>70.945674044265587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3839</v>
      </c>
      <c r="Y105" s="115">
        <v>3878</v>
      </c>
      <c r="Z105" s="115"/>
      <c r="AA105" s="115" t="str">
        <f>TEXT(Y105,"###,###")</f>
        <v>3,878</v>
      </c>
      <c r="AB105" s="115"/>
      <c r="AC105" s="115">
        <f>Y105/($Y$4)*100</f>
        <v>22.293762575452718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15332</v>
      </c>
      <c r="Y106" s="115">
        <v>16219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2095</v>
      </c>
      <c r="Y108" s="115">
        <v>2283</v>
      </c>
      <c r="Z108" s="115"/>
      <c r="AA108" s="115" t="str">
        <f>TEXT(Y108,"###,###")</f>
        <v>2,283</v>
      </c>
      <c r="AB108" s="115"/>
      <c r="AC108" s="115">
        <f>Y108/($Y$4)*100</f>
        <v>13.124461052026446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2043</v>
      </c>
      <c r="Y109" s="115">
        <v>2341</v>
      </c>
      <c r="Z109" s="115"/>
      <c r="AA109" s="115" t="str">
        <f>TEXT(Y109,"###,###")</f>
        <v>2,341</v>
      </c>
      <c r="AB109" s="115"/>
      <c r="AC109" s="115">
        <f t="shared" ref="AC109:AC111" si="3">Y109/($Y$4)*100</f>
        <v>13.457890198332853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3603</v>
      </c>
      <c r="Y110" s="115">
        <v>3720</v>
      </c>
      <c r="Z110" s="115"/>
      <c r="AA110" s="115" t="str">
        <f>TEXT(Y110,"###,###")</f>
        <v>3,720</v>
      </c>
      <c r="AB110" s="115"/>
      <c r="AC110" s="115">
        <f t="shared" si="3"/>
        <v>21.385455590686981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7594</v>
      </c>
      <c r="Y111" s="115">
        <v>7875</v>
      </c>
      <c r="Z111" s="115"/>
      <c r="AA111" s="115" t="str">
        <f>TEXT(Y111,"###,###")</f>
        <v>7,875</v>
      </c>
      <c r="AB111" s="115"/>
      <c r="AC111" s="115">
        <f t="shared" si="3"/>
        <v>45.271629778672036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16777</v>
      </c>
      <c r="Y112" s="115">
        <v>17395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910</v>
      </c>
      <c r="U114" s="115">
        <v>1022</v>
      </c>
      <c r="V114" s="115">
        <v>932</v>
      </c>
      <c r="W114" s="115">
        <v>890</v>
      </c>
      <c r="X114" s="115">
        <v>799</v>
      </c>
      <c r="Y114" s="115">
        <v>904</v>
      </c>
      <c r="Z114" s="115"/>
      <c r="AA114" s="115" t="str">
        <f>TEXT(Y114,"###,###")</f>
        <v>904</v>
      </c>
      <c r="AB114" s="115"/>
      <c r="AC114" s="115">
        <f>Y114/X114-1</f>
        <v>0.1314142678347936</v>
      </c>
      <c r="AD114" s="115"/>
      <c r="AE114" s="115">
        <f>Y114/T114-1</f>
        <v>-6.59340659340657E-3</v>
      </c>
      <c r="AF114" s="115"/>
    </row>
    <row r="115" spans="19:32" x14ac:dyDescent="0.25">
      <c r="S115" s="115" t="s">
        <v>104</v>
      </c>
      <c r="T115" s="115">
        <v>1091</v>
      </c>
      <c r="U115" s="115">
        <v>1129</v>
      </c>
      <c r="V115" s="115">
        <v>1107</v>
      </c>
      <c r="W115" s="115">
        <v>1096</v>
      </c>
      <c r="X115" s="115">
        <v>1061</v>
      </c>
      <c r="Y115" s="115">
        <v>1131</v>
      </c>
      <c r="Z115" s="115"/>
      <c r="AA115" s="115" t="str">
        <f>TEXT(Y115,"###,###")</f>
        <v>1,131</v>
      </c>
      <c r="AB115" s="115"/>
      <c r="AC115" s="115">
        <f>Y115/X115-1</f>
        <v>6.5975494816211011E-2</v>
      </c>
      <c r="AD115" s="115"/>
      <c r="AE115" s="115">
        <f>Y115/T115-1</f>
        <v>3.6663611365719495E-2</v>
      </c>
      <c r="AF115" s="115"/>
    </row>
    <row r="116" spans="19:32" x14ac:dyDescent="0.25">
      <c r="S116" s="115" t="s">
        <v>56</v>
      </c>
      <c r="T116" s="115">
        <v>2001</v>
      </c>
      <c r="U116" s="115">
        <v>2151</v>
      </c>
      <c r="V116" s="115">
        <v>2039</v>
      </c>
      <c r="W116" s="115">
        <v>1986</v>
      </c>
      <c r="X116" s="115">
        <v>1860</v>
      </c>
      <c r="Y116" s="115">
        <v>2035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36.96</v>
      </c>
      <c r="V118" s="115">
        <v>41.31</v>
      </c>
      <c r="W118" s="115">
        <v>37.49</v>
      </c>
      <c r="X118" s="115">
        <v>42.7</v>
      </c>
      <c r="Y118" s="115">
        <v>40.86</v>
      </c>
      <c r="Z118" s="115"/>
      <c r="AA118" s="115" t="str">
        <f>TEXT(Y118,"##.0")</f>
        <v>40.9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10373</v>
      </c>
      <c r="V120" s="115">
        <v>10315</v>
      </c>
      <c r="W120" s="115">
        <v>10358</v>
      </c>
      <c r="X120" s="115">
        <v>10321</v>
      </c>
      <c r="Y120" s="115">
        <v>10374</v>
      </c>
      <c r="Z120" s="115"/>
      <c r="AA120" s="115" t="str">
        <f>TEXT(Y120,"###,###")</f>
        <v>10,374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939</v>
      </c>
      <c r="V121" s="115">
        <v>924</v>
      </c>
      <c r="W121" s="115">
        <v>890</v>
      </c>
      <c r="X121" s="115">
        <v>866</v>
      </c>
      <c r="Y121" s="115">
        <v>885</v>
      </c>
      <c r="Z121" s="115"/>
      <c r="AA121" s="115" t="str">
        <f t="shared" ref="AA121:AA128" si="4">TEXT(Y121,"###,###")</f>
        <v>885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894</v>
      </c>
      <c r="V122" s="115">
        <v>948</v>
      </c>
      <c r="W122" s="115">
        <v>910</v>
      </c>
      <c r="X122" s="115">
        <v>938</v>
      </c>
      <c r="Y122" s="115">
        <v>934</v>
      </c>
      <c r="Z122" s="115"/>
      <c r="AA122" s="115" t="str">
        <f t="shared" si="4"/>
        <v>934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11267</v>
      </c>
      <c r="V124" s="115">
        <v>11263</v>
      </c>
      <c r="W124" s="115">
        <v>11268</v>
      </c>
      <c r="X124" s="115">
        <v>11259</v>
      </c>
      <c r="Y124" s="115">
        <v>11308</v>
      </c>
      <c r="Z124" s="115"/>
      <c r="AA124" s="115" t="str">
        <f t="shared" si="4"/>
        <v>11,308</v>
      </c>
      <c r="AB124" s="115"/>
      <c r="AC124" s="115">
        <f>Y124/$Y$7*100</f>
        <v>92.741737062248831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1833</v>
      </c>
      <c r="V125" s="115">
        <v>1872</v>
      </c>
      <c r="W125" s="115">
        <v>1800</v>
      </c>
      <c r="X125" s="115">
        <v>1804</v>
      </c>
      <c r="Y125" s="115">
        <v>1819</v>
      </c>
      <c r="Z125" s="115"/>
      <c r="AA125" s="115" t="str">
        <f t="shared" si="4"/>
        <v>1,819</v>
      </c>
      <c r="AB125" s="115"/>
      <c r="AC125" s="115">
        <f>Y125/$Y$7*100</f>
        <v>14.918395800869352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6309</v>
      </c>
      <c r="V127" s="115">
        <v>6310</v>
      </c>
      <c r="W127" s="115">
        <v>6251</v>
      </c>
      <c r="X127" s="115">
        <v>6214</v>
      </c>
      <c r="Y127" s="115">
        <v>6234</v>
      </c>
      <c r="Z127" s="115"/>
      <c r="AA127" s="115" t="str">
        <f t="shared" si="4"/>
        <v>6,234</v>
      </c>
      <c r="AB127" s="115"/>
      <c r="AC127" s="115">
        <f>Y127/$Y$7*100</f>
        <v>51.127696219142123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5901</v>
      </c>
      <c r="V128" s="115">
        <v>5876</v>
      </c>
      <c r="W128" s="115">
        <v>5911</v>
      </c>
      <c r="X128" s="115">
        <v>5913</v>
      </c>
      <c r="Y128" s="115">
        <v>5959</v>
      </c>
      <c r="Z128" s="115"/>
      <c r="AA128" s="115" t="str">
        <f t="shared" si="4"/>
        <v>5,959</v>
      </c>
      <c r="AB128" s="115"/>
      <c r="AC128" s="115">
        <f>Y128/$Y$7*100</f>
        <v>48.87230378085787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9D195EB1-112B-4D8C-A495-25173A4DB5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A1629897-5694-481A-846B-61010EA116F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B6356E6B-3736-4323-BE00-258FA1DF565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C1C7A478-CE06-4AD5-BDEC-D7DF2C28EAF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Renmark Paringa</v>
      </c>
      <c r="T1" s="115"/>
      <c r="U1" s="115"/>
      <c r="V1" s="115"/>
      <c r="W1" s="115"/>
      <c r="X1" s="115"/>
      <c r="Y1" s="115" t="str">
        <f>Y3</f>
        <v>10.51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162</v>
      </c>
      <c r="V3" s="115"/>
      <c r="W3" s="115"/>
      <c r="X3" s="115"/>
      <c r="Y3" s="115" t="s">
        <v>252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10.51'!$Y$3&amp;" "&amp;'Table 10.51'!$U$3&amp;", "&amp;'State data for spotlight'!$C$3&amp;", "&amp;'Table 10.51'!$Y$2</f>
        <v>Table 10.51 Renmark Paringa,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5240</v>
      </c>
      <c r="U4" s="116">
        <v>5677</v>
      </c>
      <c r="V4" s="116">
        <v>5909</v>
      </c>
      <c r="W4" s="116">
        <v>6329</v>
      </c>
      <c r="X4" s="116">
        <v>6536</v>
      </c>
      <c r="Y4" s="116">
        <v>7103</v>
      </c>
      <c r="Z4" s="115"/>
      <c r="AA4" s="115" t="str">
        <f>TEXT(Y4,"###,###")</f>
        <v>7,103</v>
      </c>
      <c r="AB4" s="115"/>
      <c r="AC4" s="115">
        <f t="shared" ref="AC4:AC9" si="0">Y4/X4-1</f>
        <v>8.6750305997552069E-2</v>
      </c>
      <c r="AD4" s="115"/>
      <c r="AE4" s="115">
        <f>Y4/T4-1</f>
        <v>0.35553435114503817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2900</v>
      </c>
      <c r="U5" s="116">
        <v>3059</v>
      </c>
      <c r="V5" s="116">
        <v>3221</v>
      </c>
      <c r="W5" s="116">
        <v>3440</v>
      </c>
      <c r="X5" s="116">
        <v>3557</v>
      </c>
      <c r="Y5" s="116">
        <v>3891</v>
      </c>
      <c r="Z5" s="115"/>
      <c r="AA5" s="115" t="str">
        <f>TEXT(Y5,"###,###")</f>
        <v>3,891</v>
      </c>
      <c r="AB5" s="115"/>
      <c r="AC5" s="115">
        <f t="shared" si="0"/>
        <v>9.389935338768618E-2</v>
      </c>
      <c r="AD5" s="115"/>
      <c r="AE5" s="115">
        <f t="shared" ref="AE5:AE9" si="1">Y5/T5-1</f>
        <v>0.34172413793103451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2336</v>
      </c>
      <c r="U6" s="116">
        <v>2615</v>
      </c>
      <c r="V6" s="116">
        <v>2687</v>
      </c>
      <c r="W6" s="116">
        <v>2890</v>
      </c>
      <c r="X6" s="116">
        <v>2982</v>
      </c>
      <c r="Y6" s="116">
        <v>3212</v>
      </c>
      <c r="Z6" s="115"/>
      <c r="AA6" s="115" t="str">
        <f>TEXT(Y6,"###,###")</f>
        <v>3,212</v>
      </c>
      <c r="AB6" s="115"/>
      <c r="AC6" s="115">
        <f t="shared" si="0"/>
        <v>7.7129443326626523E-2</v>
      </c>
      <c r="AD6" s="115"/>
      <c r="AE6" s="115">
        <f t="shared" si="1"/>
        <v>0.375</v>
      </c>
      <c r="AF6" s="115"/>
    </row>
    <row r="7" spans="1:32" ht="16.5" customHeight="1" thickBot="1" x14ac:dyDescent="0.3">
      <c r="A7" s="46" t="str">
        <f>"QUICK STATS for "&amp;'Table 10.51'!Y2&amp;"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3418</v>
      </c>
      <c r="U7" s="116">
        <v>3727</v>
      </c>
      <c r="V7" s="116">
        <v>3868</v>
      </c>
      <c r="W7" s="116">
        <v>4055</v>
      </c>
      <c r="X7" s="116">
        <v>4242</v>
      </c>
      <c r="Y7" s="116">
        <v>4715</v>
      </c>
      <c r="Z7" s="115"/>
      <c r="AA7" s="115" t="str">
        <f>TEXT(Y7,"###,###")</f>
        <v>4,715</v>
      </c>
      <c r="AB7" s="115"/>
      <c r="AC7" s="115">
        <f t="shared" si="0"/>
        <v>0.11150400754361156</v>
      </c>
      <c r="AD7" s="115"/>
      <c r="AE7" s="115">
        <f t="shared" si="1"/>
        <v>0.37946167349327098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7,103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10.51'!AA7</f>
        <v>4,715</v>
      </c>
      <c r="P8" s="51"/>
      <c r="S8" s="115" t="s">
        <v>96</v>
      </c>
      <c r="T8" s="115">
        <v>25864</v>
      </c>
      <c r="U8" s="115">
        <v>26837</v>
      </c>
      <c r="V8" s="115">
        <v>27882</v>
      </c>
      <c r="W8" s="115">
        <v>29200</v>
      </c>
      <c r="X8" s="115">
        <v>31550.720000000001</v>
      </c>
      <c r="Y8" s="115">
        <v>30000</v>
      </c>
      <c r="Z8" s="115"/>
      <c r="AA8" s="115" t="str">
        <f>TEXT(Y8,"$###,###")</f>
        <v>$30,000</v>
      </c>
      <c r="AB8" s="115"/>
      <c r="AC8" s="115">
        <f t="shared" si="0"/>
        <v>-4.9150066939835368E-2</v>
      </c>
      <c r="AD8" s="115"/>
      <c r="AE8" s="115">
        <f t="shared" si="1"/>
        <v>0.15991339313331276</v>
      </c>
      <c r="AF8" s="115"/>
    </row>
    <row r="9" spans="1:32" x14ac:dyDescent="0.25">
      <c r="A9" s="55" t="s">
        <v>17</v>
      </c>
      <c r="B9" s="56"/>
      <c r="C9" s="57"/>
      <c r="D9" s="58">
        <f>'Table 10.51'!AC104</f>
        <v>77.27720681402225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55.334040296924712</v>
      </c>
      <c r="P9" s="59" t="s">
        <v>97</v>
      </c>
      <c r="S9" s="115" t="s">
        <v>9</v>
      </c>
      <c r="T9" s="115">
        <v>114258385</v>
      </c>
      <c r="U9" s="115">
        <v>127273123</v>
      </c>
      <c r="V9" s="115">
        <v>137740410</v>
      </c>
      <c r="W9" s="115">
        <v>152920110</v>
      </c>
      <c r="X9" s="115">
        <v>165508314</v>
      </c>
      <c r="Y9" s="115">
        <v>187008455</v>
      </c>
      <c r="Z9" s="115"/>
      <c r="AA9" s="115" t="str">
        <f>TEXT(Y9/1000000,"$#,###.0")&amp;" mil"</f>
        <v>$187.0 mil</v>
      </c>
      <c r="AB9" s="115"/>
      <c r="AC9" s="115">
        <f t="shared" si="0"/>
        <v>0.1299036917263261</v>
      </c>
      <c r="AD9" s="115"/>
      <c r="AE9" s="115">
        <f t="shared" si="1"/>
        <v>0.6367153710425717</v>
      </c>
      <c r="AF9" s="115"/>
    </row>
    <row r="10" spans="1:32" x14ac:dyDescent="0.25">
      <c r="A10" s="55" t="s">
        <v>20</v>
      </c>
      <c r="B10" s="56"/>
      <c r="C10" s="57"/>
      <c r="D10" s="58">
        <f>'Table 10.51'!AC105</f>
        <v>11.882303252146981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44.665959703075295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90.010604453870627</v>
      </c>
      <c r="P11" s="59" t="s">
        <v>97</v>
      </c>
      <c r="S11" s="115" t="s">
        <v>32</v>
      </c>
      <c r="T11" s="116">
        <v>4649</v>
      </c>
      <c r="U11" s="116">
        <v>5047</v>
      </c>
      <c r="V11" s="116">
        <v>5300</v>
      </c>
      <c r="W11" s="116">
        <v>5595</v>
      </c>
      <c r="X11" s="116">
        <v>5731</v>
      </c>
      <c r="Y11" s="116">
        <v>6231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10.51'!AC108</f>
        <v>12.572152611572577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18.494167550371156</v>
      </c>
      <c r="P12" s="59" t="s">
        <v>97</v>
      </c>
      <c r="S12" s="115" t="s">
        <v>33</v>
      </c>
      <c r="T12" s="116">
        <v>595</v>
      </c>
      <c r="U12" s="116">
        <v>632</v>
      </c>
      <c r="V12" s="116">
        <v>616</v>
      </c>
      <c r="W12" s="116">
        <v>736</v>
      </c>
      <c r="X12" s="116">
        <v>802</v>
      </c>
      <c r="Y12" s="116">
        <v>872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10.51'!AC109</f>
        <v>18.62593270449106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10.51'!AA118</f>
        <v>39.9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10.51'!AC110</f>
        <v>29.874700830634943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18.345705196182397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10.51'!AC111</f>
        <v>28.086723919470646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81.654294803817606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1320</v>
      </c>
      <c r="Z15" s="115"/>
      <c r="AA15" s="117">
        <f t="shared" ref="AA15:AA34" si="2">IF(Y15="np",0,Y15/$Y$34)</f>
        <v>0.18583697029424187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19</v>
      </c>
      <c r="Z16" s="115"/>
      <c r="AA16" s="117">
        <f t="shared" si="2"/>
        <v>2.6749260875686331E-3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418</v>
      </c>
      <c r="Z17" s="115"/>
      <c r="AA17" s="117">
        <f t="shared" si="2"/>
        <v>5.8848373926509927E-2</v>
      </c>
      <c r="AB17" s="115"/>
      <c r="AC17" s="115"/>
      <c r="AD17" s="115"/>
      <c r="AE17" s="115"/>
      <c r="AF17" s="115"/>
    </row>
    <row r="18" spans="1:32" x14ac:dyDescent="0.25">
      <c r="A18" s="85" t="str">
        <f>'Table 10.51'!$S$1&amp;" ("&amp;'Table 10.51'!$T$2&amp;" to "&amp;'Table 10.51'!$Y$2&amp;")"</f>
        <v>Renmark Paringa (2011-12 to 2016-17)</v>
      </c>
      <c r="B18" s="85"/>
      <c r="C18" s="85"/>
      <c r="D18" s="85"/>
      <c r="E18" s="85"/>
      <c r="F18" s="85"/>
      <c r="G18" s="85" t="str">
        <f>'Table 10.51'!$S$1&amp;" ("&amp;'Table 10.51'!$T$2&amp;" to "&amp;'Table 10.51'!$Y$2&amp;")"</f>
        <v>Renmark Paringa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66</v>
      </c>
      <c r="Z18" s="115"/>
      <c r="AA18" s="117">
        <f t="shared" si="2"/>
        <v>9.2918485147120942E-3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270</v>
      </c>
      <c r="Z19" s="115"/>
      <c r="AA19" s="117">
        <f t="shared" si="2"/>
        <v>3.8012107560185839E-2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228</v>
      </c>
      <c r="Z20" s="115"/>
      <c r="AA20" s="117">
        <f t="shared" si="2"/>
        <v>3.2099113050823594E-2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643</v>
      </c>
      <c r="Z21" s="115"/>
      <c r="AA21" s="117">
        <f t="shared" si="2"/>
        <v>9.0525130226664793E-2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417</v>
      </c>
      <c r="Z22" s="115"/>
      <c r="AA22" s="117">
        <f t="shared" si="2"/>
        <v>5.8707588342953684E-2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162</v>
      </c>
      <c r="Z23" s="115"/>
      <c r="AA23" s="117">
        <f t="shared" si="2"/>
        <v>2.2807264536111503E-2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48</v>
      </c>
      <c r="Z24" s="115"/>
      <c r="AA24" s="117">
        <f t="shared" si="2"/>
        <v>6.7577080106997044E-3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128</v>
      </c>
      <c r="Z25" s="115"/>
      <c r="AA25" s="117">
        <f t="shared" si="2"/>
        <v>1.8020554695199212E-2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54</v>
      </c>
      <c r="Z26" s="115"/>
      <c r="AA26" s="117">
        <f t="shared" si="2"/>
        <v>7.6024215120371677E-3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130</v>
      </c>
      <c r="Z27" s="115"/>
      <c r="AA27" s="117">
        <f t="shared" si="2"/>
        <v>1.83021258623117E-2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1092</v>
      </c>
      <c r="Z28" s="115"/>
      <c r="AA28" s="117">
        <f t="shared" si="2"/>
        <v>0.15373785724341826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227</v>
      </c>
      <c r="Z29" s="115"/>
      <c r="AA29" s="117">
        <f t="shared" si="2"/>
        <v>3.1958327467267351E-2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332</v>
      </c>
      <c r="Z30" s="115"/>
      <c r="AA30" s="117">
        <f t="shared" si="2"/>
        <v>4.6740813740672953E-2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10.51'!Y2&amp;")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527</v>
      </c>
      <c r="Z31" s="115"/>
      <c r="AA31" s="117">
        <f t="shared" si="2"/>
        <v>7.4194002534140505E-2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54</v>
      </c>
      <c r="Z32" s="115"/>
      <c r="AA32" s="117">
        <f t="shared" si="2"/>
        <v>7.6024215120371677E-3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119</v>
      </c>
      <c r="Z33" s="115"/>
      <c r="AA33" s="117">
        <f t="shared" si="2"/>
        <v>1.6753484443193016E-2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7103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2776</v>
      </c>
      <c r="U37" s="115">
        <v>3038</v>
      </c>
      <c r="V37" s="115">
        <v>3164</v>
      </c>
      <c r="W37" s="115">
        <v>3325</v>
      </c>
      <c r="X37" s="115">
        <v>3522</v>
      </c>
      <c r="Y37" s="115">
        <v>3850</v>
      </c>
      <c r="Z37" s="115"/>
      <c r="AA37" s="115" t="str">
        <f>TEXT(Y37,"###,###")</f>
        <v>3,850</v>
      </c>
      <c r="AB37" s="115"/>
      <c r="AC37" s="115">
        <f>Y37/X37-1</f>
        <v>9.3128904031800186E-2</v>
      </c>
      <c r="AD37" s="115"/>
      <c r="AE37" s="115">
        <f>Y37/T37-1</f>
        <v>0.38688760806916433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643</v>
      </c>
      <c r="U38" s="115">
        <v>686</v>
      </c>
      <c r="V38" s="115">
        <v>703</v>
      </c>
      <c r="W38" s="115">
        <v>734</v>
      </c>
      <c r="X38" s="115">
        <v>717</v>
      </c>
      <c r="Y38" s="115">
        <v>865</v>
      </c>
      <c r="Z38" s="115"/>
      <c r="AA38" s="115" t="str">
        <f>TEXT(Y38,"###,###")</f>
        <v>865</v>
      </c>
      <c r="AB38" s="115"/>
      <c r="AC38" s="115">
        <f>Y38/X38-1</f>
        <v>0.20641562064156216</v>
      </c>
      <c r="AD38" s="115"/>
      <c r="AE38" s="115">
        <f>Y38/T38-1</f>
        <v>0.34525660964230176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3419</v>
      </c>
      <c r="U40" s="115">
        <v>3724</v>
      </c>
      <c r="V40" s="115">
        <v>3867</v>
      </c>
      <c r="W40" s="115">
        <v>4059</v>
      </c>
      <c r="X40" s="115">
        <v>4239</v>
      </c>
      <c r="Y40" s="115">
        <v>4715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81.654294803817606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18.345705196182397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11</v>
      </c>
      <c r="Y44" s="116">
        <v>5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84</v>
      </c>
      <c r="Y45" s="116">
        <v>100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205</v>
      </c>
      <c r="Y46" s="116">
        <v>202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416</v>
      </c>
      <c r="Y47" s="116">
        <v>467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628</v>
      </c>
      <c r="Y48" s="116">
        <v>682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10.51'!S1&amp;" ("&amp;'Table 10.51'!Y2&amp;") *"</f>
        <v>Number of jobs by age and sex of job holders in Renmark Paringa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400</v>
      </c>
      <c r="Y49" s="116">
        <v>456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283</v>
      </c>
      <c r="Y50" s="116">
        <v>290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292</v>
      </c>
      <c r="Y51" s="116">
        <v>283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324</v>
      </c>
      <c r="Y52" s="116">
        <v>359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256</v>
      </c>
      <c r="Y53" s="116">
        <v>290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289</v>
      </c>
      <c r="Y54" s="116">
        <v>316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200</v>
      </c>
      <c r="Y55" s="116">
        <v>231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104</v>
      </c>
      <c r="Y56" s="116">
        <v>122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35</v>
      </c>
      <c r="Y57" s="116">
        <v>44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20</v>
      </c>
      <c r="Y58" s="116">
        <v>25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16</v>
      </c>
      <c r="Y59" s="116">
        <v>15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3556</v>
      </c>
      <c r="Y61" s="116">
        <v>3891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6</v>
      </c>
      <c r="Y63" s="116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10.51'!S1&amp;" ("&amp;'Table 10.51'!Y2&amp;") *"</f>
        <v>Number of employed persons per occupation of main job by sex in Renmark Paringa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78</v>
      </c>
      <c r="Y64" s="116">
        <v>83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220</v>
      </c>
      <c r="Y65" s="116">
        <v>197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332</v>
      </c>
      <c r="Y66" s="116">
        <v>373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524</v>
      </c>
      <c r="Y67" s="116">
        <v>554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344</v>
      </c>
      <c r="Y68" s="116">
        <v>360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220</v>
      </c>
      <c r="Y69" s="116">
        <v>245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246</v>
      </c>
      <c r="Y70" s="116">
        <v>266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271</v>
      </c>
      <c r="Y71" s="116">
        <v>274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208</v>
      </c>
      <c r="Y72" s="116">
        <v>244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250</v>
      </c>
      <c r="Y73" s="116">
        <v>276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165</v>
      </c>
      <c r="Y74" s="116">
        <v>200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72</v>
      </c>
      <c r="Y75" s="116">
        <v>69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22</v>
      </c>
      <c r="Y76" s="116">
        <v>38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18</v>
      </c>
      <c r="Y77" s="116">
        <v>14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4</v>
      </c>
      <c r="Y78" s="116">
        <v>11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0</v>
      </c>
      <c r="Y79" s="116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2979</v>
      </c>
      <c r="Y80" s="116">
        <v>3212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10.51'!S1</f>
        <v>Renmark Paringa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178</v>
      </c>
      <c r="Y83" s="116">
        <v>220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125</v>
      </c>
      <c r="Y84" s="116">
        <v>138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10.51'!AA4</f>
        <v>7,103</v>
      </c>
      <c r="D85" s="99">
        <f>'Table 10.51'!AC4</f>
        <v>8.6750305997552069E-2</v>
      </c>
      <c r="E85" s="100">
        <f>'Table 10.51'!AC4</f>
        <v>8.6750305997552069E-2</v>
      </c>
      <c r="F85" s="99">
        <f>'Table 10.51'!AE4</f>
        <v>0.35553435114503817</v>
      </c>
      <c r="G85" s="100">
        <f>'Table 10.51'!AE4</f>
        <v>0.35553435114503817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286</v>
      </c>
      <c r="Y85" s="116">
        <v>306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10.51'!AA5</f>
        <v>3,891</v>
      </c>
      <c r="D86" s="99">
        <f>'Table 10.51'!AC5</f>
        <v>9.389935338768618E-2</v>
      </c>
      <c r="E86" s="100">
        <f>'Table 10.51'!AC5</f>
        <v>9.389935338768618E-2</v>
      </c>
      <c r="F86" s="99">
        <f>'Table 10.51'!AE5</f>
        <v>0.34172413793103451</v>
      </c>
      <c r="G86" s="100">
        <f>'Table 10.51'!AE5</f>
        <v>0.34172413793103451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86</v>
      </c>
      <c r="Y86" s="116">
        <v>90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10.51'!AA6</f>
        <v>3,212</v>
      </c>
      <c r="D87" s="99">
        <f>'Table 10.51'!AC6</f>
        <v>7.7129443326626523E-2</v>
      </c>
      <c r="E87" s="100">
        <f>'Table 10.51'!AC6</f>
        <v>7.7129443326626523E-2</v>
      </c>
      <c r="F87" s="99">
        <f>'Table 10.51'!AE6</f>
        <v>0.375</v>
      </c>
      <c r="G87" s="100">
        <f>'Table 10.51'!AE6</f>
        <v>0.375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64</v>
      </c>
      <c r="Y87" s="116">
        <v>61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10.51'!AA7</f>
        <v>4,715</v>
      </c>
      <c r="D88" s="99">
        <f>'Table 10.51'!AC7</f>
        <v>0.11150400754361156</v>
      </c>
      <c r="E88" s="100">
        <f>'Table 10.51'!AC7</f>
        <v>0.11150400754361156</v>
      </c>
      <c r="F88" s="99">
        <f>'Table 10.51'!AE7</f>
        <v>0.37946167349327098</v>
      </c>
      <c r="G88" s="100">
        <f>'Table 10.51'!AE7</f>
        <v>0.37946167349327098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96</v>
      </c>
      <c r="Y88" s="116">
        <v>102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10.51'!AA37</f>
        <v>3,850</v>
      </c>
      <c r="D89" s="99">
        <f>'Table 10.51'!AC37</f>
        <v>9.3128904031800186E-2</v>
      </c>
      <c r="E89" s="100">
        <f>'Table 10.51'!AC37</f>
        <v>9.3128904031800186E-2</v>
      </c>
      <c r="F89" s="99">
        <f>'Table 10.51'!AE37</f>
        <v>0.38688760806916433</v>
      </c>
      <c r="G89" s="100">
        <f>'Table 10.51'!AE37</f>
        <v>0.38688760806916433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242</v>
      </c>
      <c r="Y89" s="116">
        <v>272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10.51'!AA38</f>
        <v>865</v>
      </c>
      <c r="D90" s="99">
        <f>'Table 10.51'!AC38</f>
        <v>0.20641562064156216</v>
      </c>
      <c r="E90" s="100">
        <f>'Table 10.51'!AC38</f>
        <v>0.20641562064156216</v>
      </c>
      <c r="F90" s="99">
        <f>'Table 10.51'!AE38</f>
        <v>0.34525660964230176</v>
      </c>
      <c r="G90" s="100">
        <f>'Table 10.51'!AE38</f>
        <v>0.34525660964230176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604</v>
      </c>
      <c r="Y90" s="116">
        <v>599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10.51'!AA114</f>
        <v>438</v>
      </c>
      <c r="D91" s="99">
        <f>'Table 10.51'!AC114</f>
        <v>0.2303370786516854</v>
      </c>
      <c r="E91" s="100">
        <f>'Table 10.51'!AC114</f>
        <v>0.2303370786516854</v>
      </c>
      <c r="F91" s="99">
        <f>'Table 10.51'!AE114</f>
        <v>0.24431818181818188</v>
      </c>
      <c r="G91" s="100">
        <f>'Table 10.51'!AE114</f>
        <v>0.24431818181818188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2338</v>
      </c>
      <c r="Y91" s="116">
        <v>2609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10.51'!AA115</f>
        <v>427</v>
      </c>
      <c r="D92" s="99">
        <f>'Table 10.51'!AC115</f>
        <v>0.16986301369863011</v>
      </c>
      <c r="E92" s="100">
        <f>'Table 10.51'!AC115</f>
        <v>0.16986301369863011</v>
      </c>
      <c r="F92" s="99">
        <f>'Table 10.51'!AE115</f>
        <v>0.45733788395904429</v>
      </c>
      <c r="G92" s="100">
        <f>'Table 10.51'!AE115</f>
        <v>0.45733788395904429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10.51'!AA8</f>
        <v>$30,000</v>
      </c>
      <c r="D93" s="99">
        <f>'Table 10.51'!AC8</f>
        <v>-4.9150066939835368E-2</v>
      </c>
      <c r="E93" s="100">
        <f>'Table 10.51'!AC8</f>
        <v>-4.9150066939835368E-2</v>
      </c>
      <c r="F93" s="99">
        <f>'Table 10.51'!AE8</f>
        <v>0.15991339313331276</v>
      </c>
      <c r="G93" s="100">
        <f>'Table 10.51'!AE8</f>
        <v>0.15991339313331276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107</v>
      </c>
      <c r="Y93" s="116">
        <v>128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10.51'!AA9</f>
        <v>$187.0 mil</v>
      </c>
      <c r="D94" s="99">
        <f>'Table 10.51'!AC9</f>
        <v>0.1299036917263261</v>
      </c>
      <c r="E94" s="100">
        <f>'Table 10.51'!AC9</f>
        <v>0.1299036917263261</v>
      </c>
      <c r="F94" s="99">
        <f>'Table 10.51'!AE9</f>
        <v>0.6367153710425717</v>
      </c>
      <c r="G94" s="100">
        <f>'Table 10.51'!AE9</f>
        <v>0.6367153710425717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235</v>
      </c>
      <c r="Y94" s="116">
        <v>269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54</v>
      </c>
      <c r="Y95" s="116">
        <v>42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268</v>
      </c>
      <c r="Y96" s="116">
        <v>305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242</v>
      </c>
      <c r="Y97" s="116">
        <v>271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183</v>
      </c>
      <c r="Y98" s="116">
        <v>190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4</v>
      </c>
      <c r="Y99" s="116">
        <v>8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405</v>
      </c>
      <c r="Y100" s="116">
        <v>406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1907</v>
      </c>
      <c r="Y101" s="116">
        <v>2106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4963</v>
      </c>
      <c r="Y104" s="115">
        <v>5489</v>
      </c>
      <c r="Z104" s="115"/>
      <c r="AA104" s="115" t="str">
        <f>TEXT(Y104,"###,###")</f>
        <v>5,489</v>
      </c>
      <c r="AB104" s="115"/>
      <c r="AC104" s="115">
        <f>Y104/($Y$4)*100</f>
        <v>77.27720681402225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775</v>
      </c>
      <c r="Y105" s="115">
        <v>844</v>
      </c>
      <c r="Z105" s="115"/>
      <c r="AA105" s="115" t="str">
        <f>TEXT(Y105,"###,###")</f>
        <v>844</v>
      </c>
      <c r="AB105" s="115"/>
      <c r="AC105" s="115">
        <f>Y105/($Y$4)*100</f>
        <v>11.882303252146981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5738</v>
      </c>
      <c r="Y106" s="115">
        <v>6333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855</v>
      </c>
      <c r="Y108" s="115">
        <v>893</v>
      </c>
      <c r="Z108" s="115"/>
      <c r="AA108" s="115" t="str">
        <f>TEXT(Y108,"###,###")</f>
        <v>893</v>
      </c>
      <c r="AB108" s="115"/>
      <c r="AC108" s="115">
        <f>Y108/($Y$4)*100</f>
        <v>12.572152611572577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1066</v>
      </c>
      <c r="Y109" s="115">
        <v>1323</v>
      </c>
      <c r="Z109" s="115"/>
      <c r="AA109" s="115" t="str">
        <f>TEXT(Y109,"###,###")</f>
        <v>1,323</v>
      </c>
      <c r="AB109" s="115"/>
      <c r="AC109" s="115">
        <f t="shared" ref="AC109:AC111" si="3">Y109/($Y$4)*100</f>
        <v>18.62593270449106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1916</v>
      </c>
      <c r="Y110" s="115">
        <v>2122</v>
      </c>
      <c r="Z110" s="115"/>
      <c r="AA110" s="115" t="str">
        <f>TEXT(Y110,"###,###")</f>
        <v>2,122</v>
      </c>
      <c r="AB110" s="115"/>
      <c r="AC110" s="115">
        <f t="shared" si="3"/>
        <v>29.874700830634943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1901</v>
      </c>
      <c r="Y111" s="115">
        <v>1995</v>
      </c>
      <c r="Z111" s="115"/>
      <c r="AA111" s="115" t="str">
        <f>TEXT(Y111,"###,###")</f>
        <v>1,995</v>
      </c>
      <c r="AB111" s="115"/>
      <c r="AC111" s="115">
        <f t="shared" si="3"/>
        <v>28.086723919470646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6540</v>
      </c>
      <c r="Y112" s="115">
        <v>7103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352</v>
      </c>
      <c r="U114" s="115">
        <v>357</v>
      </c>
      <c r="V114" s="115">
        <v>376</v>
      </c>
      <c r="W114" s="115">
        <v>366</v>
      </c>
      <c r="X114" s="115">
        <v>356</v>
      </c>
      <c r="Y114" s="115">
        <v>438</v>
      </c>
      <c r="Z114" s="115"/>
      <c r="AA114" s="115" t="str">
        <f>TEXT(Y114,"###,###")</f>
        <v>438</v>
      </c>
      <c r="AB114" s="115"/>
      <c r="AC114" s="115">
        <f>Y114/X114-1</f>
        <v>0.2303370786516854</v>
      </c>
      <c r="AD114" s="115"/>
      <c r="AE114" s="115">
        <f>Y114/T114-1</f>
        <v>0.24431818181818188</v>
      </c>
      <c r="AF114" s="115"/>
    </row>
    <row r="115" spans="19:32" x14ac:dyDescent="0.25">
      <c r="S115" s="115" t="s">
        <v>104</v>
      </c>
      <c r="T115" s="115">
        <v>293</v>
      </c>
      <c r="U115" s="115">
        <v>332</v>
      </c>
      <c r="V115" s="115">
        <v>329</v>
      </c>
      <c r="W115" s="115">
        <v>368</v>
      </c>
      <c r="X115" s="115">
        <v>365</v>
      </c>
      <c r="Y115" s="115">
        <v>427</v>
      </c>
      <c r="Z115" s="115"/>
      <c r="AA115" s="115" t="str">
        <f>TEXT(Y115,"###,###")</f>
        <v>427</v>
      </c>
      <c r="AB115" s="115"/>
      <c r="AC115" s="115">
        <f>Y115/X115-1</f>
        <v>0.16986301369863011</v>
      </c>
      <c r="AD115" s="115"/>
      <c r="AE115" s="115">
        <f>Y115/T115-1</f>
        <v>0.45733788395904429</v>
      </c>
      <c r="AF115" s="115"/>
    </row>
    <row r="116" spans="19:32" x14ac:dyDescent="0.25">
      <c r="S116" s="115" t="s">
        <v>56</v>
      </c>
      <c r="T116" s="115">
        <v>645</v>
      </c>
      <c r="U116" s="115">
        <v>689</v>
      </c>
      <c r="V116" s="115">
        <v>705</v>
      </c>
      <c r="W116" s="115">
        <v>734</v>
      </c>
      <c r="X116" s="115">
        <v>721</v>
      </c>
      <c r="Y116" s="115">
        <v>865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40.409999999999997</v>
      </c>
      <c r="V118" s="115">
        <v>37.229999999999997</v>
      </c>
      <c r="W118" s="115">
        <v>36.619999999999997</v>
      </c>
      <c r="X118" s="115">
        <v>41.8</v>
      </c>
      <c r="Y118" s="115">
        <v>39.85</v>
      </c>
      <c r="Z118" s="115"/>
      <c r="AA118" s="115" t="str">
        <f>TEXT(Y118,"##.0")</f>
        <v>39.9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3096</v>
      </c>
      <c r="V120" s="115">
        <v>3251</v>
      </c>
      <c r="W120" s="115">
        <v>3322</v>
      </c>
      <c r="X120" s="115">
        <v>3435</v>
      </c>
      <c r="Y120" s="115">
        <v>3843</v>
      </c>
      <c r="Z120" s="115"/>
      <c r="AA120" s="115" t="str">
        <f>TEXT(Y120,"###,###")</f>
        <v>3,843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321</v>
      </c>
      <c r="V121" s="115">
        <v>319</v>
      </c>
      <c r="W121" s="115">
        <v>390</v>
      </c>
      <c r="X121" s="115">
        <v>416</v>
      </c>
      <c r="Y121" s="115">
        <v>471</v>
      </c>
      <c r="Z121" s="115"/>
      <c r="AA121" s="115" t="str">
        <f t="shared" ref="AA121:AA128" si="4">TEXT(Y121,"###,###")</f>
        <v>471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309</v>
      </c>
      <c r="V122" s="115">
        <v>294</v>
      </c>
      <c r="W122" s="115">
        <v>348</v>
      </c>
      <c r="X122" s="115">
        <v>393</v>
      </c>
      <c r="Y122" s="115">
        <v>401</v>
      </c>
      <c r="Z122" s="115"/>
      <c r="AA122" s="115" t="str">
        <f t="shared" si="4"/>
        <v>401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3405</v>
      </c>
      <c r="V124" s="115">
        <v>3545</v>
      </c>
      <c r="W124" s="115">
        <v>3670</v>
      </c>
      <c r="X124" s="115">
        <v>3828</v>
      </c>
      <c r="Y124" s="115">
        <v>4244</v>
      </c>
      <c r="Z124" s="115"/>
      <c r="AA124" s="115" t="str">
        <f t="shared" si="4"/>
        <v>4,244</v>
      </c>
      <c r="AB124" s="115"/>
      <c r="AC124" s="115">
        <f>Y124/$Y$7*100</f>
        <v>90.010604453870627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630</v>
      </c>
      <c r="V125" s="115">
        <v>613</v>
      </c>
      <c r="W125" s="115">
        <v>738</v>
      </c>
      <c r="X125" s="115">
        <v>809</v>
      </c>
      <c r="Y125" s="115">
        <v>872</v>
      </c>
      <c r="Z125" s="115"/>
      <c r="AA125" s="115" t="str">
        <f t="shared" si="4"/>
        <v>872</v>
      </c>
      <c r="AB125" s="115"/>
      <c r="AC125" s="115">
        <f>Y125/$Y$7*100</f>
        <v>18.494167550371156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2007</v>
      </c>
      <c r="V127" s="115">
        <v>2104</v>
      </c>
      <c r="W127" s="115">
        <v>2171</v>
      </c>
      <c r="X127" s="115">
        <v>2332</v>
      </c>
      <c r="Y127" s="115">
        <v>2609</v>
      </c>
      <c r="Z127" s="115"/>
      <c r="AA127" s="115" t="str">
        <f t="shared" si="4"/>
        <v>2,609</v>
      </c>
      <c r="AB127" s="115"/>
      <c r="AC127" s="115">
        <f>Y127/$Y$7*100</f>
        <v>55.334040296924712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1720</v>
      </c>
      <c r="V128" s="115">
        <v>1763</v>
      </c>
      <c r="W128" s="115">
        <v>1878</v>
      </c>
      <c r="X128" s="115">
        <v>1905</v>
      </c>
      <c r="Y128" s="115">
        <v>2106</v>
      </c>
      <c r="Z128" s="115"/>
      <c r="AA128" s="115" t="str">
        <f t="shared" si="4"/>
        <v>2,106</v>
      </c>
      <c r="AB128" s="115"/>
      <c r="AC128" s="115">
        <f>Y128/$Y$7*100</f>
        <v>44.665959703075295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ACE84FFD-D5A1-4AB0-9639-8D1CD99D84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88C96C6E-7986-412E-9155-3D47FC550C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F433D62F-8D6A-437D-84E6-13B097A7CD1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A5150011-2CF9-4137-8C2D-80F549EDDD5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Robe</v>
      </c>
      <c r="T1" s="115"/>
      <c r="U1" s="115"/>
      <c r="V1" s="115"/>
      <c r="W1" s="115"/>
      <c r="X1" s="115"/>
      <c r="Y1" s="115" t="str">
        <f>Y3</f>
        <v>10.52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163</v>
      </c>
      <c r="V3" s="115"/>
      <c r="W3" s="115"/>
      <c r="X3" s="115"/>
      <c r="Y3" s="115" t="s">
        <v>253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10.52'!$Y$3&amp;" "&amp;'Table 10.52'!$U$3&amp;", "&amp;'State data for spotlight'!$C$3&amp;", "&amp;'Table 10.52'!$Y$2</f>
        <v>Table 10.52 Robe,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892</v>
      </c>
      <c r="U4" s="116">
        <v>985</v>
      </c>
      <c r="V4" s="116">
        <v>1032</v>
      </c>
      <c r="W4" s="116">
        <v>1060</v>
      </c>
      <c r="X4" s="116">
        <v>1051</v>
      </c>
      <c r="Y4" s="116">
        <v>1162</v>
      </c>
      <c r="Z4" s="115"/>
      <c r="AA4" s="115" t="str">
        <f>TEXT(Y4,"###,###")</f>
        <v>1,162</v>
      </c>
      <c r="AB4" s="115"/>
      <c r="AC4" s="115">
        <f t="shared" ref="AC4:AC9" si="0">Y4/X4-1</f>
        <v>0.10561370123691716</v>
      </c>
      <c r="AD4" s="115"/>
      <c r="AE4" s="115">
        <f>Y4/T4-1</f>
        <v>0.30269058295964135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464</v>
      </c>
      <c r="U5" s="116">
        <v>514</v>
      </c>
      <c r="V5" s="116">
        <v>551</v>
      </c>
      <c r="W5" s="116">
        <v>546</v>
      </c>
      <c r="X5" s="116">
        <v>512</v>
      </c>
      <c r="Y5" s="116">
        <v>571</v>
      </c>
      <c r="Z5" s="115"/>
      <c r="AA5" s="115" t="str">
        <f>TEXT(Y5,"###,###")</f>
        <v>571</v>
      </c>
      <c r="AB5" s="115"/>
      <c r="AC5" s="115">
        <f t="shared" si="0"/>
        <v>0.115234375</v>
      </c>
      <c r="AD5" s="115"/>
      <c r="AE5" s="115">
        <f t="shared" ref="AE5:AE9" si="1">Y5/T5-1</f>
        <v>0.2306034482758621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431</v>
      </c>
      <c r="U6" s="116">
        <v>469</v>
      </c>
      <c r="V6" s="116">
        <v>482</v>
      </c>
      <c r="W6" s="116">
        <v>512</v>
      </c>
      <c r="X6" s="116">
        <v>542</v>
      </c>
      <c r="Y6" s="116">
        <v>591</v>
      </c>
      <c r="Z6" s="115"/>
      <c r="AA6" s="115" t="str">
        <f>TEXT(Y6,"###,###")</f>
        <v>591</v>
      </c>
      <c r="AB6" s="115"/>
      <c r="AC6" s="115">
        <f t="shared" si="0"/>
        <v>9.0405904059040587E-2</v>
      </c>
      <c r="AD6" s="115"/>
      <c r="AE6" s="115">
        <f t="shared" si="1"/>
        <v>0.37122969837587005</v>
      </c>
      <c r="AF6" s="115"/>
    </row>
    <row r="7" spans="1:32" ht="16.5" customHeight="1" thickBot="1" x14ac:dyDescent="0.3">
      <c r="A7" s="46" t="str">
        <f>"QUICK STATS for "&amp;'Table 10.52'!Y2&amp;"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599</v>
      </c>
      <c r="U7" s="116">
        <v>647</v>
      </c>
      <c r="V7" s="116">
        <v>665</v>
      </c>
      <c r="W7" s="116">
        <v>690</v>
      </c>
      <c r="X7" s="116">
        <v>708</v>
      </c>
      <c r="Y7" s="116">
        <v>776</v>
      </c>
      <c r="Z7" s="115"/>
      <c r="AA7" s="115" t="str">
        <f>TEXT(Y7,"###,###")</f>
        <v>776</v>
      </c>
      <c r="AB7" s="115"/>
      <c r="AC7" s="115">
        <f t="shared" si="0"/>
        <v>9.6045197740112886E-2</v>
      </c>
      <c r="AD7" s="115"/>
      <c r="AE7" s="115">
        <f t="shared" si="1"/>
        <v>0.29549248747913182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1,162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10.52'!AA7</f>
        <v>776</v>
      </c>
      <c r="P8" s="51"/>
      <c r="S8" s="115" t="s">
        <v>96</v>
      </c>
      <c r="T8" s="115">
        <v>22310</v>
      </c>
      <c r="U8" s="115">
        <v>21200</v>
      </c>
      <c r="V8" s="115">
        <v>20286.740000000002</v>
      </c>
      <c r="W8" s="115">
        <v>24570.94</v>
      </c>
      <c r="X8" s="115">
        <v>26000</v>
      </c>
      <c r="Y8" s="115">
        <v>26694</v>
      </c>
      <c r="Z8" s="115"/>
      <c r="AA8" s="115" t="str">
        <f>TEXT(Y8,"$###,###")</f>
        <v>$26,694</v>
      </c>
      <c r="AB8" s="115"/>
      <c r="AC8" s="115">
        <f t="shared" si="0"/>
        <v>2.6692307692307793E-2</v>
      </c>
      <c r="AD8" s="115"/>
      <c r="AE8" s="115">
        <f t="shared" si="1"/>
        <v>0.19650380995069483</v>
      </c>
      <c r="AF8" s="115"/>
    </row>
    <row r="9" spans="1:32" x14ac:dyDescent="0.25">
      <c r="A9" s="55" t="s">
        <v>17</v>
      </c>
      <c r="B9" s="56"/>
      <c r="C9" s="57"/>
      <c r="D9" s="58">
        <f>'Table 10.52'!AC104</f>
        <v>69.879518072289159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50.902061855670098</v>
      </c>
      <c r="P9" s="59" t="s">
        <v>97</v>
      </c>
      <c r="S9" s="115" t="s">
        <v>9</v>
      </c>
      <c r="T9" s="115">
        <v>20684659</v>
      </c>
      <c r="U9" s="115">
        <v>20185231</v>
      </c>
      <c r="V9" s="115">
        <v>23028154</v>
      </c>
      <c r="W9" s="115">
        <v>27348467</v>
      </c>
      <c r="X9" s="115">
        <v>28921474</v>
      </c>
      <c r="Y9" s="115">
        <v>33873537</v>
      </c>
      <c r="Z9" s="115"/>
      <c r="AA9" s="115" t="str">
        <f>TEXT(Y9/1000000,"$#,###.0")&amp;" mil"</f>
        <v>$33.9 mil</v>
      </c>
      <c r="AB9" s="115"/>
      <c r="AC9" s="115">
        <f t="shared" si="0"/>
        <v>0.17122443344346827</v>
      </c>
      <c r="AD9" s="115"/>
      <c r="AE9" s="115">
        <f t="shared" si="1"/>
        <v>0.63761640933988817</v>
      </c>
      <c r="AF9" s="115"/>
    </row>
    <row r="10" spans="1:32" x14ac:dyDescent="0.25">
      <c r="A10" s="55" t="s">
        <v>20</v>
      </c>
      <c r="B10" s="56"/>
      <c r="C10" s="57"/>
      <c r="D10" s="58">
        <f>'Table 10.52'!AC105</f>
        <v>9.2082616179001722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49.097938144329895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75.386597938144334</v>
      </c>
      <c r="P11" s="59" t="s">
        <v>97</v>
      </c>
      <c r="S11" s="115" t="s">
        <v>32</v>
      </c>
      <c r="T11" s="116">
        <v>672</v>
      </c>
      <c r="U11" s="116">
        <v>741</v>
      </c>
      <c r="V11" s="116">
        <v>778</v>
      </c>
      <c r="W11" s="116">
        <v>766</v>
      </c>
      <c r="X11" s="116">
        <v>777</v>
      </c>
      <c r="Y11" s="116">
        <v>860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10.52'!AC108</f>
        <v>24.010327022375215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38.917525773195877</v>
      </c>
      <c r="P12" s="59" t="s">
        <v>97</v>
      </c>
      <c r="S12" s="115" t="s">
        <v>33</v>
      </c>
      <c r="T12" s="116">
        <v>222</v>
      </c>
      <c r="U12" s="116">
        <v>246</v>
      </c>
      <c r="V12" s="116">
        <v>251</v>
      </c>
      <c r="W12" s="116">
        <v>295</v>
      </c>
      <c r="X12" s="116">
        <v>275</v>
      </c>
      <c r="Y12" s="116">
        <v>302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10.52'!AC109</f>
        <v>24.096385542168676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10.52'!AA118</f>
        <v>45.2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10.52'!AC110</f>
        <v>17.900172117039588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18.170103092783503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10.52'!AC111</f>
        <v>13.080895008605854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81.829896907216494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193</v>
      </c>
      <c r="Z15" s="115"/>
      <c r="AA15" s="117">
        <f t="shared" ref="AA15:AA34" si="2">IF(Y15="np",0,Y15/$Y$34)</f>
        <v>0.16609294320137694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0</v>
      </c>
      <c r="Z16" s="115"/>
      <c r="AA16" s="117">
        <f t="shared" si="2"/>
        <v>0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27</v>
      </c>
      <c r="Z17" s="115"/>
      <c r="AA17" s="117">
        <f t="shared" si="2"/>
        <v>2.323580034423408E-2</v>
      </c>
      <c r="AB17" s="115"/>
      <c r="AC17" s="115"/>
      <c r="AD17" s="115"/>
      <c r="AE17" s="115"/>
      <c r="AF17" s="115"/>
    </row>
    <row r="18" spans="1:32" x14ac:dyDescent="0.25">
      <c r="A18" s="85" t="str">
        <f>'Table 10.52'!$S$1&amp;" ("&amp;'Table 10.52'!$T$2&amp;" to "&amp;'Table 10.52'!$Y$2&amp;")"</f>
        <v>Robe (2011-12 to 2016-17)</v>
      </c>
      <c r="B18" s="85"/>
      <c r="C18" s="85"/>
      <c r="D18" s="85"/>
      <c r="E18" s="85"/>
      <c r="F18" s="85"/>
      <c r="G18" s="85" t="str">
        <f>'Table 10.52'!$S$1&amp;" ("&amp;'Table 10.52'!$T$2&amp;" to "&amp;'Table 10.52'!$Y$2&amp;")"</f>
        <v>Robe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0</v>
      </c>
      <c r="Z18" s="115"/>
      <c r="AA18" s="117">
        <f t="shared" si="2"/>
        <v>0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81</v>
      </c>
      <c r="Z19" s="115"/>
      <c r="AA19" s="117">
        <f t="shared" si="2"/>
        <v>6.9707401032702232E-2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48</v>
      </c>
      <c r="Z20" s="115"/>
      <c r="AA20" s="117">
        <f t="shared" si="2"/>
        <v>4.1308089500860588E-2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73</v>
      </c>
      <c r="Z21" s="115"/>
      <c r="AA21" s="117">
        <f t="shared" si="2"/>
        <v>6.2822719449225475E-2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219</v>
      </c>
      <c r="Z22" s="115"/>
      <c r="AA22" s="117">
        <f t="shared" si="2"/>
        <v>0.18846815834767641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33</v>
      </c>
      <c r="Z23" s="115"/>
      <c r="AA23" s="117">
        <f t="shared" si="2"/>
        <v>2.8399311531841654E-2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7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22</v>
      </c>
      <c r="Z25" s="115"/>
      <c r="AA25" s="117">
        <f t="shared" si="2"/>
        <v>1.8932874354561102E-2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17</v>
      </c>
      <c r="Z26" s="115"/>
      <c r="AA26" s="117">
        <f t="shared" si="2"/>
        <v>1.4629948364888123E-2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22</v>
      </c>
      <c r="Z27" s="115"/>
      <c r="AA27" s="117">
        <f t="shared" si="2"/>
        <v>1.8932874354561102E-2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24</v>
      </c>
      <c r="Z28" s="115"/>
      <c r="AA28" s="117">
        <f t="shared" si="2"/>
        <v>2.0654044750430294E-2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46</v>
      </c>
      <c r="Z29" s="115"/>
      <c r="AA29" s="117">
        <f t="shared" si="2"/>
        <v>3.9586919104991396E-2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39</v>
      </c>
      <c r="Z30" s="115"/>
      <c r="AA30" s="117">
        <f t="shared" si="2"/>
        <v>3.3562822719449228E-2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10.52'!Y2&amp;")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41</v>
      </c>
      <c r="Z31" s="115"/>
      <c r="AA31" s="117">
        <f t="shared" si="2"/>
        <v>3.5283993115318414E-2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0</v>
      </c>
      <c r="Z32" s="115"/>
      <c r="AA32" s="117">
        <f t="shared" si="2"/>
        <v>0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24</v>
      </c>
      <c r="Z33" s="115"/>
      <c r="AA33" s="117">
        <f t="shared" si="2"/>
        <v>2.0654044750430294E-2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1162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503</v>
      </c>
      <c r="U37" s="115">
        <v>524</v>
      </c>
      <c r="V37" s="115">
        <v>532</v>
      </c>
      <c r="W37" s="115">
        <v>564</v>
      </c>
      <c r="X37" s="115">
        <v>599</v>
      </c>
      <c r="Y37" s="115">
        <v>635</v>
      </c>
      <c r="Z37" s="115"/>
      <c r="AA37" s="115" t="str">
        <f>TEXT(Y37,"###,###")</f>
        <v>635</v>
      </c>
      <c r="AB37" s="115"/>
      <c r="AC37" s="115">
        <f>Y37/X37-1</f>
        <v>6.0100166944908162E-2</v>
      </c>
      <c r="AD37" s="115"/>
      <c r="AE37" s="115">
        <f>Y37/T37-1</f>
        <v>0.2624254473161034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96</v>
      </c>
      <c r="U38" s="115">
        <v>126</v>
      </c>
      <c r="V38" s="115">
        <v>135</v>
      </c>
      <c r="W38" s="115">
        <v>131</v>
      </c>
      <c r="X38" s="115">
        <v>113</v>
      </c>
      <c r="Y38" s="115">
        <v>141</v>
      </c>
      <c r="Z38" s="115"/>
      <c r="AA38" s="115" t="str">
        <f>TEXT(Y38,"###,###")</f>
        <v>141</v>
      </c>
      <c r="AB38" s="115"/>
      <c r="AC38" s="115">
        <f>Y38/X38-1</f>
        <v>0.24778761061946897</v>
      </c>
      <c r="AD38" s="115"/>
      <c r="AE38" s="115">
        <f>Y38/T38-1</f>
        <v>0.46875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599</v>
      </c>
      <c r="U40" s="115">
        <v>650</v>
      </c>
      <c r="V40" s="115">
        <v>667</v>
      </c>
      <c r="W40" s="115">
        <v>695</v>
      </c>
      <c r="X40" s="115">
        <v>712</v>
      </c>
      <c r="Y40" s="115">
        <v>776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81.829896907216494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18.170103092783503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4</v>
      </c>
      <c r="Y44" s="116">
        <v>3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7</v>
      </c>
      <c r="Y45" s="116">
        <v>11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26</v>
      </c>
      <c r="Y46" s="116">
        <v>33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52</v>
      </c>
      <c r="Y47" s="116">
        <v>49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43</v>
      </c>
      <c r="Y48" s="116">
        <v>46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10.52'!S1&amp;" ("&amp;'Table 10.52'!Y2&amp;") *"</f>
        <v>Number of jobs by age and sex of job holders in Robe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55</v>
      </c>
      <c r="Y49" s="116">
        <v>54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34</v>
      </c>
      <c r="Y50" s="116">
        <v>28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43</v>
      </c>
      <c r="Y51" s="116">
        <v>44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42</v>
      </c>
      <c r="Y52" s="116">
        <v>58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49</v>
      </c>
      <c r="Y53" s="116">
        <v>63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47</v>
      </c>
      <c r="Y54" s="116">
        <v>57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45</v>
      </c>
      <c r="Y55" s="116">
        <v>64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24</v>
      </c>
      <c r="Y56" s="116">
        <v>29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12</v>
      </c>
      <c r="Y57" s="116">
        <v>16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11</v>
      </c>
      <c r="Y58" s="116">
        <v>10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0</v>
      </c>
      <c r="Y59" s="116">
        <v>6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508</v>
      </c>
      <c r="Y61" s="116">
        <v>571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2</v>
      </c>
      <c r="Y63" s="116">
        <v>5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10.52'!S1&amp;" ("&amp;'Table 10.52'!Y2&amp;") *"</f>
        <v>Number of employed persons per occupation of main job by sex in Robe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14</v>
      </c>
      <c r="Y64" s="116">
        <v>12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38</v>
      </c>
      <c r="Y65" s="116">
        <v>39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42</v>
      </c>
      <c r="Y66" s="116">
        <v>61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55</v>
      </c>
      <c r="Y67" s="116">
        <v>44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49</v>
      </c>
      <c r="Y68" s="116">
        <v>61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39</v>
      </c>
      <c r="Y69" s="116">
        <v>40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46</v>
      </c>
      <c r="Y70" s="116">
        <v>54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52</v>
      </c>
      <c r="Y71" s="116">
        <v>46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50</v>
      </c>
      <c r="Y72" s="116">
        <v>60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63</v>
      </c>
      <c r="Y73" s="116">
        <v>58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38</v>
      </c>
      <c r="Y74" s="116">
        <v>50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25</v>
      </c>
      <c r="Y75" s="116">
        <v>39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14</v>
      </c>
      <c r="Y76" s="116">
        <v>13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5</v>
      </c>
      <c r="Y77" s="116">
        <v>7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0</v>
      </c>
      <c r="Y78" s="116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0</v>
      </c>
      <c r="Y79" s="116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542</v>
      </c>
      <c r="Y80" s="116">
        <v>591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10.52'!S1</f>
        <v>Robe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43</v>
      </c>
      <c r="Y83" s="116">
        <v>45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18</v>
      </c>
      <c r="Y84" s="116">
        <v>18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10.52'!AA4</f>
        <v>1,162</v>
      </c>
      <c r="D85" s="99">
        <f>'Table 10.52'!AC4</f>
        <v>0.10561370123691716</v>
      </c>
      <c r="E85" s="100">
        <f>'Table 10.52'!AC4</f>
        <v>0.10561370123691716</v>
      </c>
      <c r="F85" s="99">
        <f>'Table 10.52'!AE4</f>
        <v>0.30269058295964135</v>
      </c>
      <c r="G85" s="100">
        <f>'Table 10.52'!AE4</f>
        <v>0.30269058295964135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49</v>
      </c>
      <c r="Y85" s="116">
        <v>58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10.52'!AA5</f>
        <v>571</v>
      </c>
      <c r="D86" s="99">
        <f>'Table 10.52'!AC5</f>
        <v>0.115234375</v>
      </c>
      <c r="E86" s="100">
        <f>'Table 10.52'!AC5</f>
        <v>0.115234375</v>
      </c>
      <c r="F86" s="99">
        <f>'Table 10.52'!AE5</f>
        <v>0.2306034482758621</v>
      </c>
      <c r="G86" s="100">
        <f>'Table 10.52'!AE5</f>
        <v>0.2306034482758621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14</v>
      </c>
      <c r="Y86" s="116">
        <v>17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10.52'!AA6</f>
        <v>591</v>
      </c>
      <c r="D87" s="99">
        <f>'Table 10.52'!AC6</f>
        <v>9.0405904059040587E-2</v>
      </c>
      <c r="E87" s="100">
        <f>'Table 10.52'!AC6</f>
        <v>9.0405904059040587E-2</v>
      </c>
      <c r="F87" s="99">
        <f>'Table 10.52'!AE6</f>
        <v>0.37122969837587005</v>
      </c>
      <c r="G87" s="100">
        <f>'Table 10.52'!AE6</f>
        <v>0.37122969837587005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8</v>
      </c>
      <c r="Y87" s="116">
        <v>8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10.52'!AA7</f>
        <v>776</v>
      </c>
      <c r="D88" s="99">
        <f>'Table 10.52'!AC7</f>
        <v>9.6045197740112886E-2</v>
      </c>
      <c r="E88" s="100">
        <f>'Table 10.52'!AC7</f>
        <v>9.6045197740112886E-2</v>
      </c>
      <c r="F88" s="99">
        <f>'Table 10.52'!AE7</f>
        <v>0.29549248747913182</v>
      </c>
      <c r="G88" s="100">
        <f>'Table 10.52'!AE7</f>
        <v>0.29549248747913182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9</v>
      </c>
      <c r="Y88" s="116">
        <v>16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10.52'!AA37</f>
        <v>635</v>
      </c>
      <c r="D89" s="99">
        <f>'Table 10.52'!AC37</f>
        <v>6.0100166944908162E-2</v>
      </c>
      <c r="E89" s="100">
        <f>'Table 10.52'!AC37</f>
        <v>6.0100166944908162E-2</v>
      </c>
      <c r="F89" s="99">
        <f>'Table 10.52'!AE37</f>
        <v>0.2624254473161034</v>
      </c>
      <c r="G89" s="100">
        <f>'Table 10.52'!AE37</f>
        <v>0.2624254473161034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21</v>
      </c>
      <c r="Y89" s="116">
        <v>22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10.52'!AA38</f>
        <v>141</v>
      </c>
      <c r="D90" s="99">
        <f>'Table 10.52'!AC38</f>
        <v>0.24778761061946897</v>
      </c>
      <c r="E90" s="100">
        <f>'Table 10.52'!AC38</f>
        <v>0.24778761061946897</v>
      </c>
      <c r="F90" s="99">
        <f>'Table 10.52'!AE38</f>
        <v>0.46875</v>
      </c>
      <c r="G90" s="100">
        <f>'Table 10.52'!AE38</f>
        <v>0.46875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71</v>
      </c>
      <c r="Y90" s="116">
        <v>77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10.52'!AA114</f>
        <v>63</v>
      </c>
      <c r="D91" s="99">
        <f>'Table 10.52'!AC114</f>
        <v>0.53658536585365857</v>
      </c>
      <c r="E91" s="100">
        <f>'Table 10.52'!AC114</f>
        <v>0.53658536585365857</v>
      </c>
      <c r="F91" s="99">
        <f>'Table 10.52'!AE114</f>
        <v>0.34042553191489366</v>
      </c>
      <c r="G91" s="100">
        <f>'Table 10.52'!AE114</f>
        <v>0.34042553191489366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366</v>
      </c>
      <c r="Y91" s="116">
        <v>395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10.52'!AA115</f>
        <v>78</v>
      </c>
      <c r="D92" s="99">
        <f>'Table 10.52'!AC115</f>
        <v>6.8493150684931559E-2</v>
      </c>
      <c r="E92" s="100">
        <f>'Table 10.52'!AC115</f>
        <v>6.8493150684931559E-2</v>
      </c>
      <c r="F92" s="99">
        <f>'Table 10.52'!AE115</f>
        <v>0.56000000000000005</v>
      </c>
      <c r="G92" s="100">
        <f>'Table 10.52'!AE115</f>
        <v>0.56000000000000005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10.52'!AA8</f>
        <v>$26,694</v>
      </c>
      <c r="D93" s="99">
        <f>'Table 10.52'!AC8</f>
        <v>2.6692307692307793E-2</v>
      </c>
      <c r="E93" s="100">
        <f>'Table 10.52'!AC8</f>
        <v>2.6692307692307793E-2</v>
      </c>
      <c r="F93" s="99">
        <f>'Table 10.52'!AE8</f>
        <v>0.19650380995069483</v>
      </c>
      <c r="G93" s="100">
        <f>'Table 10.52'!AE8</f>
        <v>0.19650380995069483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22</v>
      </c>
      <c r="Y93" s="116">
        <v>27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10.52'!AA9</f>
        <v>$33.9 mil</v>
      </c>
      <c r="D94" s="99">
        <f>'Table 10.52'!AC9</f>
        <v>0.17122443344346827</v>
      </c>
      <c r="E94" s="100">
        <f>'Table 10.52'!AC9</f>
        <v>0.17122443344346827</v>
      </c>
      <c r="F94" s="99">
        <f>'Table 10.52'!AE9</f>
        <v>0.63761640933988817</v>
      </c>
      <c r="G94" s="100">
        <f>'Table 10.52'!AE9</f>
        <v>0.63761640933988817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46</v>
      </c>
      <c r="Y94" s="116">
        <v>43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9</v>
      </c>
      <c r="Y95" s="116">
        <v>7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46</v>
      </c>
      <c r="Y96" s="116">
        <v>60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47</v>
      </c>
      <c r="Y97" s="116">
        <v>54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40</v>
      </c>
      <c r="Y98" s="116">
        <v>40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6</v>
      </c>
      <c r="Y99" s="116">
        <v>6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32</v>
      </c>
      <c r="Y100" s="116">
        <v>40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341</v>
      </c>
      <c r="Y101" s="116">
        <v>381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700</v>
      </c>
      <c r="Y104" s="115">
        <v>812</v>
      </c>
      <c r="Z104" s="115"/>
      <c r="AA104" s="115" t="str">
        <f>TEXT(Y104,"###,###")</f>
        <v>812</v>
      </c>
      <c r="AB104" s="115"/>
      <c r="AC104" s="115">
        <f>Y104/($Y$4)*100</f>
        <v>69.879518072289159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99</v>
      </c>
      <c r="Y105" s="115">
        <v>107</v>
      </c>
      <c r="Z105" s="115"/>
      <c r="AA105" s="115" t="str">
        <f>TEXT(Y105,"###,###")</f>
        <v>107</v>
      </c>
      <c r="AB105" s="115"/>
      <c r="AC105" s="115">
        <f>Y105/($Y$4)*100</f>
        <v>9.2082616179001722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799</v>
      </c>
      <c r="Y106" s="115">
        <v>919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249</v>
      </c>
      <c r="Y108" s="115">
        <v>279</v>
      </c>
      <c r="Z108" s="115"/>
      <c r="AA108" s="115" t="str">
        <f>TEXT(Y108,"###,###")</f>
        <v>279</v>
      </c>
      <c r="AB108" s="115"/>
      <c r="AC108" s="115">
        <f>Y108/($Y$4)*100</f>
        <v>24.010327022375215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258</v>
      </c>
      <c r="Y109" s="115">
        <v>280</v>
      </c>
      <c r="Z109" s="115"/>
      <c r="AA109" s="115" t="str">
        <f>TEXT(Y109,"###,###")</f>
        <v>280</v>
      </c>
      <c r="AB109" s="115"/>
      <c r="AC109" s="115">
        <f t="shared" ref="AC109:AC111" si="3">Y109/($Y$4)*100</f>
        <v>24.096385542168676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135</v>
      </c>
      <c r="Y110" s="115">
        <v>208</v>
      </c>
      <c r="Z110" s="115"/>
      <c r="AA110" s="115" t="str">
        <f>TEXT(Y110,"###,###")</f>
        <v>208</v>
      </c>
      <c r="AB110" s="115"/>
      <c r="AC110" s="115">
        <f t="shared" si="3"/>
        <v>17.900172117039588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160</v>
      </c>
      <c r="Y111" s="115">
        <v>152</v>
      </c>
      <c r="Z111" s="115"/>
      <c r="AA111" s="115" t="str">
        <f>TEXT(Y111,"###,###")</f>
        <v>152</v>
      </c>
      <c r="AB111" s="115"/>
      <c r="AC111" s="115">
        <f t="shared" si="3"/>
        <v>13.080895008605854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1049</v>
      </c>
      <c r="Y112" s="115">
        <v>1162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47</v>
      </c>
      <c r="U114" s="115">
        <v>57</v>
      </c>
      <c r="V114" s="115">
        <v>59</v>
      </c>
      <c r="W114" s="115">
        <v>63</v>
      </c>
      <c r="X114" s="115">
        <v>41</v>
      </c>
      <c r="Y114" s="115">
        <v>63</v>
      </c>
      <c r="Z114" s="115"/>
      <c r="AA114" s="115" t="str">
        <f>TEXT(Y114,"###,###")</f>
        <v>63</v>
      </c>
      <c r="AB114" s="115"/>
      <c r="AC114" s="115">
        <f>Y114/X114-1</f>
        <v>0.53658536585365857</v>
      </c>
      <c r="AD114" s="115"/>
      <c r="AE114" s="115">
        <f>Y114/T114-1</f>
        <v>0.34042553191489366</v>
      </c>
      <c r="AF114" s="115"/>
    </row>
    <row r="115" spans="19:32" x14ac:dyDescent="0.25">
      <c r="S115" s="115" t="s">
        <v>104</v>
      </c>
      <c r="T115" s="115">
        <v>50</v>
      </c>
      <c r="U115" s="115">
        <v>69</v>
      </c>
      <c r="V115" s="115">
        <v>69</v>
      </c>
      <c r="W115" s="115">
        <v>68</v>
      </c>
      <c r="X115" s="115">
        <v>73</v>
      </c>
      <c r="Y115" s="115">
        <v>78</v>
      </c>
      <c r="Z115" s="115"/>
      <c r="AA115" s="115" t="str">
        <f>TEXT(Y115,"###,###")</f>
        <v>78</v>
      </c>
      <c r="AB115" s="115"/>
      <c r="AC115" s="115">
        <f>Y115/X115-1</f>
        <v>6.8493150684931559E-2</v>
      </c>
      <c r="AD115" s="115"/>
      <c r="AE115" s="115">
        <f>Y115/T115-1</f>
        <v>0.56000000000000005</v>
      </c>
      <c r="AF115" s="115"/>
    </row>
    <row r="116" spans="19:32" x14ac:dyDescent="0.25">
      <c r="S116" s="115" t="s">
        <v>56</v>
      </c>
      <c r="T116" s="115">
        <v>97</v>
      </c>
      <c r="U116" s="115">
        <v>126</v>
      </c>
      <c r="V116" s="115">
        <v>128</v>
      </c>
      <c r="W116" s="115">
        <v>131</v>
      </c>
      <c r="X116" s="115">
        <v>114</v>
      </c>
      <c r="Y116" s="115">
        <v>141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46.14</v>
      </c>
      <c r="V118" s="115">
        <v>46.52</v>
      </c>
      <c r="W118" s="115">
        <v>40.81</v>
      </c>
      <c r="X118" s="115">
        <v>43.9</v>
      </c>
      <c r="Y118" s="115">
        <v>45.24</v>
      </c>
      <c r="Z118" s="115"/>
      <c r="AA118" s="115" t="str">
        <f>TEXT(Y118,"##.0")</f>
        <v>45.2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403</v>
      </c>
      <c r="V120" s="115">
        <v>414</v>
      </c>
      <c r="W120" s="115">
        <v>399</v>
      </c>
      <c r="X120" s="115">
        <v>439</v>
      </c>
      <c r="Y120" s="115">
        <v>474</v>
      </c>
      <c r="Z120" s="115"/>
      <c r="AA120" s="115" t="str">
        <f>TEXT(Y120,"###,###")</f>
        <v>474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144</v>
      </c>
      <c r="V121" s="115">
        <v>149</v>
      </c>
      <c r="W121" s="115">
        <v>165</v>
      </c>
      <c r="X121" s="115">
        <v>152</v>
      </c>
      <c r="Y121" s="115">
        <v>191</v>
      </c>
      <c r="Z121" s="115"/>
      <c r="AA121" s="115" t="str">
        <f t="shared" ref="AA121:AA128" si="4">TEXT(Y121,"###,###")</f>
        <v>191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100</v>
      </c>
      <c r="V122" s="115">
        <v>103</v>
      </c>
      <c r="W122" s="115">
        <v>124</v>
      </c>
      <c r="X122" s="115">
        <v>126</v>
      </c>
      <c r="Y122" s="115">
        <v>111</v>
      </c>
      <c r="Z122" s="115"/>
      <c r="AA122" s="115" t="str">
        <f t="shared" si="4"/>
        <v>111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503</v>
      </c>
      <c r="V124" s="115">
        <v>517</v>
      </c>
      <c r="W124" s="115">
        <v>523</v>
      </c>
      <c r="X124" s="115">
        <v>565</v>
      </c>
      <c r="Y124" s="115">
        <v>585</v>
      </c>
      <c r="Z124" s="115"/>
      <c r="AA124" s="115" t="str">
        <f t="shared" si="4"/>
        <v>585</v>
      </c>
      <c r="AB124" s="115"/>
      <c r="AC124" s="115">
        <f>Y124/$Y$7*100</f>
        <v>75.386597938144334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244</v>
      </c>
      <c r="V125" s="115">
        <v>252</v>
      </c>
      <c r="W125" s="115">
        <v>289</v>
      </c>
      <c r="X125" s="115">
        <v>278</v>
      </c>
      <c r="Y125" s="115">
        <v>302</v>
      </c>
      <c r="Z125" s="115"/>
      <c r="AA125" s="115" t="str">
        <f t="shared" si="4"/>
        <v>302</v>
      </c>
      <c r="AB125" s="115"/>
      <c r="AC125" s="115">
        <f>Y125/$Y$7*100</f>
        <v>38.917525773195877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343</v>
      </c>
      <c r="V127" s="115">
        <v>352</v>
      </c>
      <c r="W127" s="115">
        <v>360</v>
      </c>
      <c r="X127" s="115">
        <v>368</v>
      </c>
      <c r="Y127" s="115">
        <v>395</v>
      </c>
      <c r="Z127" s="115"/>
      <c r="AA127" s="115" t="str">
        <f t="shared" si="4"/>
        <v>395</v>
      </c>
      <c r="AB127" s="115"/>
      <c r="AC127" s="115">
        <f>Y127/$Y$7*100</f>
        <v>50.902061855670098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305</v>
      </c>
      <c r="V128" s="115">
        <v>314</v>
      </c>
      <c r="W128" s="115">
        <v>334</v>
      </c>
      <c r="X128" s="115">
        <v>344</v>
      </c>
      <c r="Y128" s="115">
        <v>381</v>
      </c>
      <c r="Z128" s="115"/>
      <c r="AA128" s="115" t="str">
        <f t="shared" si="4"/>
        <v>381</v>
      </c>
      <c r="AB128" s="115"/>
      <c r="AC128" s="115">
        <f>Y128/$Y$7*100</f>
        <v>49.097938144329895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CC3EB3B2-42C7-4F52-B983-9201F375D7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FD6618D0-3DB5-45AF-890F-FAF2C12D405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CF4C114B-6534-4892-93CB-E62D2E48AE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1B9B85D3-675A-4050-9019-457F65A5B1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Roxby Downs</v>
      </c>
      <c r="T1" s="115"/>
      <c r="U1" s="115"/>
      <c r="V1" s="115"/>
      <c r="W1" s="115"/>
      <c r="X1" s="115"/>
      <c r="Y1" s="115" t="str">
        <f>Y3</f>
        <v>10.53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164</v>
      </c>
      <c r="V3" s="115"/>
      <c r="W3" s="115"/>
      <c r="X3" s="115"/>
      <c r="Y3" s="115" t="s">
        <v>254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10.53'!$Y$3&amp;" "&amp;'Table 10.53'!$U$3&amp;", "&amp;'State data for spotlight'!$C$3&amp;", "&amp;'Table 10.53'!$Y$2</f>
        <v>Table 10.53 Roxby Downs,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4001</v>
      </c>
      <c r="U4" s="116">
        <v>3573</v>
      </c>
      <c r="V4" s="116">
        <v>3690</v>
      </c>
      <c r="W4" s="116">
        <v>3391</v>
      </c>
      <c r="X4" s="116">
        <v>3403</v>
      </c>
      <c r="Y4" s="116">
        <v>3885</v>
      </c>
      <c r="Z4" s="115"/>
      <c r="AA4" s="115" t="str">
        <f>TEXT(Y4,"###,###")</f>
        <v>3,885</v>
      </c>
      <c r="AB4" s="115"/>
      <c r="AC4" s="115">
        <f t="shared" ref="AC4:AC9" si="0">Y4/X4-1</f>
        <v>0.14163972965030847</v>
      </c>
      <c r="AD4" s="115"/>
      <c r="AE4" s="115">
        <f>Y4/T4-1</f>
        <v>-2.8992751812046968E-2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2139</v>
      </c>
      <c r="U5" s="116">
        <v>1978</v>
      </c>
      <c r="V5" s="116">
        <v>2039</v>
      </c>
      <c r="W5" s="116">
        <v>1902</v>
      </c>
      <c r="X5" s="116">
        <v>2013</v>
      </c>
      <c r="Y5" s="116">
        <v>2208</v>
      </c>
      <c r="Z5" s="115"/>
      <c r="AA5" s="115" t="str">
        <f>TEXT(Y5,"###,###")</f>
        <v>2,208</v>
      </c>
      <c r="AB5" s="115"/>
      <c r="AC5" s="115">
        <f t="shared" si="0"/>
        <v>9.6870342771982143E-2</v>
      </c>
      <c r="AD5" s="115"/>
      <c r="AE5" s="115">
        <f t="shared" ref="AE5:AE9" si="1">Y5/T5-1</f>
        <v>3.2258064516129004E-2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1865</v>
      </c>
      <c r="U6" s="116">
        <v>1597</v>
      </c>
      <c r="V6" s="116">
        <v>1649</v>
      </c>
      <c r="W6" s="116">
        <v>1489</v>
      </c>
      <c r="X6" s="116">
        <v>1389</v>
      </c>
      <c r="Y6" s="116">
        <v>1677</v>
      </c>
      <c r="Z6" s="115"/>
      <c r="AA6" s="115" t="str">
        <f>TEXT(Y6,"###,###")</f>
        <v>1,677</v>
      </c>
      <c r="AB6" s="115"/>
      <c r="AC6" s="115">
        <f t="shared" si="0"/>
        <v>0.20734341252699795</v>
      </c>
      <c r="AD6" s="115"/>
      <c r="AE6" s="115">
        <f t="shared" si="1"/>
        <v>-0.10080428954423593</v>
      </c>
      <c r="AF6" s="115"/>
    </row>
    <row r="7" spans="1:32" ht="16.5" customHeight="1" thickBot="1" x14ac:dyDescent="0.3">
      <c r="A7" s="46" t="str">
        <f>"QUICK STATS for "&amp;'Table 10.53'!Y2&amp;"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2844</v>
      </c>
      <c r="U7" s="116">
        <v>2654</v>
      </c>
      <c r="V7" s="116">
        <v>2657</v>
      </c>
      <c r="W7" s="116">
        <v>2515</v>
      </c>
      <c r="X7" s="116">
        <v>2394</v>
      </c>
      <c r="Y7" s="116">
        <v>2566</v>
      </c>
      <c r="Z7" s="115"/>
      <c r="AA7" s="115" t="str">
        <f>TEXT(Y7,"###,###")</f>
        <v>2,566</v>
      </c>
      <c r="AB7" s="115"/>
      <c r="AC7" s="115">
        <f t="shared" si="0"/>
        <v>7.1846282372598269E-2</v>
      </c>
      <c r="AD7" s="115"/>
      <c r="AE7" s="115">
        <f t="shared" si="1"/>
        <v>-9.7749648382559728E-2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3,885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10.53'!AA7</f>
        <v>2,566</v>
      </c>
      <c r="P8" s="51"/>
      <c r="S8" s="115" t="s">
        <v>96</v>
      </c>
      <c r="T8" s="115">
        <v>75353</v>
      </c>
      <c r="U8" s="115">
        <v>77333</v>
      </c>
      <c r="V8" s="115">
        <v>74387</v>
      </c>
      <c r="W8" s="115">
        <v>78246.37</v>
      </c>
      <c r="X8" s="115">
        <v>77783.5</v>
      </c>
      <c r="Y8" s="115">
        <v>73293.399999999994</v>
      </c>
      <c r="Z8" s="115"/>
      <c r="AA8" s="115" t="str">
        <f>TEXT(Y8,"$###,###")</f>
        <v>$73,293</v>
      </c>
      <c r="AB8" s="115"/>
      <c r="AC8" s="115">
        <f t="shared" si="0"/>
        <v>-5.7725610187250531E-2</v>
      </c>
      <c r="AD8" s="115"/>
      <c r="AE8" s="115">
        <f t="shared" si="1"/>
        <v>-2.7332687484240892E-2</v>
      </c>
      <c r="AF8" s="115"/>
    </row>
    <row r="9" spans="1:32" x14ac:dyDescent="0.25">
      <c r="A9" s="55" t="s">
        <v>17</v>
      </c>
      <c r="B9" s="56"/>
      <c r="C9" s="57"/>
      <c r="D9" s="58">
        <f>'Table 10.53'!AC104</f>
        <v>87.284427284427281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58.573655494933753</v>
      </c>
      <c r="P9" s="59" t="s">
        <v>97</v>
      </c>
      <c r="S9" s="115" t="s">
        <v>9</v>
      </c>
      <c r="T9" s="115">
        <v>246879315</v>
      </c>
      <c r="U9" s="115">
        <v>247022483</v>
      </c>
      <c r="V9" s="115">
        <v>247169894</v>
      </c>
      <c r="W9" s="115">
        <v>238362336</v>
      </c>
      <c r="X9" s="115">
        <v>212819475</v>
      </c>
      <c r="Y9" s="115">
        <v>224915981</v>
      </c>
      <c r="Z9" s="115"/>
      <c r="AA9" s="115" t="str">
        <f>TEXT(Y9/1000000,"$#,###.0")&amp;" mil"</f>
        <v>$224.9 mil</v>
      </c>
      <c r="AB9" s="115"/>
      <c r="AC9" s="115">
        <f t="shared" si="0"/>
        <v>5.6839281273483033E-2</v>
      </c>
      <c r="AD9" s="115"/>
      <c r="AE9" s="115">
        <f t="shared" si="1"/>
        <v>-8.8963848591365413E-2</v>
      </c>
      <c r="AF9" s="115"/>
    </row>
    <row r="10" spans="1:32" x14ac:dyDescent="0.25">
      <c r="A10" s="55" t="s">
        <v>20</v>
      </c>
      <c r="B10" s="56"/>
      <c r="C10" s="57"/>
      <c r="D10" s="58">
        <f>'Table 10.53'!AC105</f>
        <v>8.6229086229086231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41.426344505066247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99.025720966484798</v>
      </c>
      <c r="P11" s="59" t="s">
        <v>97</v>
      </c>
      <c r="S11" s="115" t="s">
        <v>32</v>
      </c>
      <c r="T11" s="116">
        <v>3853</v>
      </c>
      <c r="U11" s="116">
        <v>3449</v>
      </c>
      <c r="V11" s="116">
        <v>3572</v>
      </c>
      <c r="W11" s="116">
        <v>3276</v>
      </c>
      <c r="X11" s="116">
        <v>3281</v>
      </c>
      <c r="Y11" s="116">
        <v>3708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10.53'!AC108</f>
        <v>7.2844272844272844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6.8978955572876073</v>
      </c>
      <c r="P12" s="59" t="s">
        <v>97</v>
      </c>
      <c r="S12" s="115" t="s">
        <v>33</v>
      </c>
      <c r="T12" s="116">
        <v>150</v>
      </c>
      <c r="U12" s="116">
        <v>124</v>
      </c>
      <c r="V12" s="116">
        <v>123</v>
      </c>
      <c r="W12" s="116">
        <v>120</v>
      </c>
      <c r="X12" s="116">
        <v>119</v>
      </c>
      <c r="Y12" s="116">
        <v>177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10.53'!AC109</f>
        <v>11.685971685971685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10.53'!AA118</f>
        <v>37.1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10.53'!AC110</f>
        <v>16.138996138996138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15.432579890880749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10.53'!AC111</f>
        <v>60.797940797940797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84.567420109119254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25</v>
      </c>
      <c r="Z15" s="115"/>
      <c r="AA15" s="117">
        <f t="shared" ref="AA15:AA34" si="2">IF(Y15="np",0,Y15/$Y$34)</f>
        <v>6.4350064350064346E-3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749</v>
      </c>
      <c r="Z16" s="115"/>
      <c r="AA16" s="117">
        <f t="shared" si="2"/>
        <v>0.19279279279279279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204</v>
      </c>
      <c r="Z17" s="115"/>
      <c r="AA17" s="117">
        <f t="shared" si="2"/>
        <v>5.2509652509652512E-2</v>
      </c>
      <c r="AB17" s="115"/>
      <c r="AC17" s="115"/>
      <c r="AD17" s="115"/>
      <c r="AE17" s="115"/>
      <c r="AF17" s="115"/>
    </row>
    <row r="18" spans="1:32" x14ac:dyDescent="0.25">
      <c r="A18" s="85" t="str">
        <f>'Table 10.53'!$S$1&amp;" ("&amp;'Table 10.53'!$T$2&amp;" to "&amp;'Table 10.53'!$Y$2&amp;")"</f>
        <v>Roxby Downs (2011-12 to 2016-17)</v>
      </c>
      <c r="B18" s="85"/>
      <c r="C18" s="85"/>
      <c r="D18" s="85"/>
      <c r="E18" s="85"/>
      <c r="F18" s="85"/>
      <c r="G18" s="85" t="str">
        <f>'Table 10.53'!$S$1&amp;" ("&amp;'Table 10.53'!$T$2&amp;" to "&amp;'Table 10.53'!$Y$2&amp;")"</f>
        <v>Roxby Downs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110</v>
      </c>
      <c r="Z18" s="115"/>
      <c r="AA18" s="117">
        <f t="shared" si="2"/>
        <v>2.8314028314028315E-2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565</v>
      </c>
      <c r="Z19" s="115"/>
      <c r="AA19" s="117">
        <f t="shared" si="2"/>
        <v>0.14543114543114544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66</v>
      </c>
      <c r="Z20" s="115"/>
      <c r="AA20" s="117">
        <f t="shared" si="2"/>
        <v>1.698841698841699E-2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222</v>
      </c>
      <c r="Z21" s="115"/>
      <c r="AA21" s="117">
        <f t="shared" si="2"/>
        <v>5.7142857142857141E-2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309</v>
      </c>
      <c r="Z22" s="115"/>
      <c r="AA22" s="117">
        <f t="shared" si="2"/>
        <v>7.9536679536679533E-2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71</v>
      </c>
      <c r="Z23" s="115"/>
      <c r="AA23" s="117">
        <f t="shared" si="2"/>
        <v>1.8275418275418277E-2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14</v>
      </c>
      <c r="Z24" s="115"/>
      <c r="AA24" s="117">
        <f t="shared" si="2"/>
        <v>3.6036036036036037E-3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45</v>
      </c>
      <c r="Z25" s="115"/>
      <c r="AA25" s="117">
        <f t="shared" si="2"/>
        <v>1.1583011583011582E-2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77</v>
      </c>
      <c r="Z26" s="115"/>
      <c r="AA26" s="117">
        <f t="shared" si="2"/>
        <v>1.9819819819819819E-2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94</v>
      </c>
      <c r="Z27" s="115"/>
      <c r="AA27" s="117">
        <f t="shared" si="2"/>
        <v>2.4195624195624196E-2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698</v>
      </c>
      <c r="Z28" s="115"/>
      <c r="AA28" s="117">
        <f t="shared" si="2"/>
        <v>0.17966537966537965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47</v>
      </c>
      <c r="Z29" s="115"/>
      <c r="AA29" s="117">
        <f t="shared" si="2"/>
        <v>1.2097812097812098E-2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214</v>
      </c>
      <c r="Z30" s="115"/>
      <c r="AA30" s="117">
        <f t="shared" si="2"/>
        <v>5.5083655083655085E-2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10.53'!Y2&amp;")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133</v>
      </c>
      <c r="Z31" s="115"/>
      <c r="AA31" s="117">
        <f t="shared" si="2"/>
        <v>3.4234234234234232E-2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5</v>
      </c>
      <c r="Z32" s="115"/>
      <c r="AA32" s="117">
        <f t="shared" si="2"/>
        <v>1.287001287001287E-3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70</v>
      </c>
      <c r="Z33" s="115"/>
      <c r="AA33" s="117">
        <f t="shared" si="2"/>
        <v>1.8018018018018018E-2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3885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2498</v>
      </c>
      <c r="U37" s="115">
        <v>2318</v>
      </c>
      <c r="V37" s="115">
        <v>2291</v>
      </c>
      <c r="W37" s="115">
        <v>2201</v>
      </c>
      <c r="X37" s="115">
        <v>2079</v>
      </c>
      <c r="Y37" s="115">
        <v>2170</v>
      </c>
      <c r="Z37" s="115"/>
      <c r="AA37" s="115" t="str">
        <f>TEXT(Y37,"###,###")</f>
        <v>2,170</v>
      </c>
      <c r="AB37" s="115"/>
      <c r="AC37" s="115">
        <f>Y37/X37-1</f>
        <v>4.3771043771043683E-2</v>
      </c>
      <c r="AD37" s="115"/>
      <c r="AE37" s="115">
        <f>Y37/T37-1</f>
        <v>-0.13130504403522814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346</v>
      </c>
      <c r="U38" s="115">
        <v>334</v>
      </c>
      <c r="V38" s="115">
        <v>365</v>
      </c>
      <c r="W38" s="115">
        <v>314</v>
      </c>
      <c r="X38" s="115">
        <v>315</v>
      </c>
      <c r="Y38" s="115">
        <v>396</v>
      </c>
      <c r="Z38" s="115"/>
      <c r="AA38" s="115" t="str">
        <f>TEXT(Y38,"###,###")</f>
        <v>396</v>
      </c>
      <c r="AB38" s="115"/>
      <c r="AC38" s="115">
        <f>Y38/X38-1</f>
        <v>0.25714285714285712</v>
      </c>
      <c r="AD38" s="115"/>
      <c r="AE38" s="115">
        <f>Y38/T38-1</f>
        <v>0.1445086705202312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2844</v>
      </c>
      <c r="U40" s="115">
        <v>2652</v>
      </c>
      <c r="V40" s="115">
        <v>2656</v>
      </c>
      <c r="W40" s="115">
        <v>2515</v>
      </c>
      <c r="X40" s="115">
        <v>2394</v>
      </c>
      <c r="Y40" s="115">
        <v>2566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84.567420109119254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15.432579890880749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3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28</v>
      </c>
      <c r="Y45" s="116">
        <v>35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97</v>
      </c>
      <c r="Y46" s="116">
        <v>90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176</v>
      </c>
      <c r="Y47" s="116">
        <v>230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315</v>
      </c>
      <c r="Y48" s="116">
        <v>348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10.53'!S1&amp;" ("&amp;'Table 10.53'!Y2&amp;") *"</f>
        <v>Number of jobs by age and sex of job holders in Roxby Downs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339</v>
      </c>
      <c r="Y49" s="116">
        <v>352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253</v>
      </c>
      <c r="Y50" s="116">
        <v>315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232</v>
      </c>
      <c r="Y51" s="116">
        <v>230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203</v>
      </c>
      <c r="Y52" s="116">
        <v>210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154</v>
      </c>
      <c r="Y53" s="116">
        <v>151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148</v>
      </c>
      <c r="Y54" s="116">
        <v>156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58</v>
      </c>
      <c r="Y55" s="116">
        <v>61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22</v>
      </c>
      <c r="Y56" s="116">
        <v>26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0</v>
      </c>
      <c r="Y57" s="116">
        <v>4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0</v>
      </c>
      <c r="Y58" s="116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0</v>
      </c>
      <c r="Y59" s="116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2015</v>
      </c>
      <c r="Y61" s="116">
        <v>2208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0</v>
      </c>
      <c r="Y63" s="116">
        <v>5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10.53'!S1&amp;" ("&amp;'Table 10.53'!Y2&amp;") *"</f>
        <v>Number of employed persons per occupation of main job by sex in Roxby Downs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25</v>
      </c>
      <c r="Y64" s="116">
        <v>39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75</v>
      </c>
      <c r="Y65" s="116">
        <v>73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173</v>
      </c>
      <c r="Y66" s="116">
        <v>219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220</v>
      </c>
      <c r="Y67" s="116">
        <v>255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239</v>
      </c>
      <c r="Y68" s="116">
        <v>311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186</v>
      </c>
      <c r="Y69" s="116">
        <v>220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126</v>
      </c>
      <c r="Y70" s="116">
        <v>161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135</v>
      </c>
      <c r="Y71" s="116">
        <v>134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106</v>
      </c>
      <c r="Y72" s="116">
        <v>117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78</v>
      </c>
      <c r="Y73" s="116">
        <v>93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21</v>
      </c>
      <c r="Y74" s="116">
        <v>45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5</v>
      </c>
      <c r="Y75" s="116">
        <v>9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0</v>
      </c>
      <c r="Y76" s="116">
        <v>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0</v>
      </c>
      <c r="Y77" s="116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0</v>
      </c>
      <c r="Y78" s="116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0</v>
      </c>
      <c r="Y79" s="116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1393</v>
      </c>
      <c r="Y80" s="116">
        <v>1677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10.53'!S1</f>
        <v>Roxby Downs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95</v>
      </c>
      <c r="Y83" s="116">
        <v>100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153</v>
      </c>
      <c r="Y84" s="116">
        <v>124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10.53'!AA4</f>
        <v>3,885</v>
      </c>
      <c r="D85" s="99">
        <f>'Table 10.53'!AC4</f>
        <v>0.14163972965030847</v>
      </c>
      <c r="E85" s="100">
        <f>'Table 10.53'!AC4</f>
        <v>0.14163972965030847</v>
      </c>
      <c r="F85" s="99">
        <f>'Table 10.53'!AE4</f>
        <v>-2.8992751812046968E-2</v>
      </c>
      <c r="G85" s="100">
        <f>'Table 10.53'!AE4</f>
        <v>-2.8992751812046968E-2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481</v>
      </c>
      <c r="Y85" s="116">
        <v>539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10.53'!AA5</f>
        <v>2,208</v>
      </c>
      <c r="D86" s="99">
        <f>'Table 10.53'!AC5</f>
        <v>9.6870342771982143E-2</v>
      </c>
      <c r="E86" s="100">
        <f>'Table 10.53'!AC5</f>
        <v>9.6870342771982143E-2</v>
      </c>
      <c r="F86" s="99">
        <f>'Table 10.53'!AE5</f>
        <v>3.2258064516129004E-2</v>
      </c>
      <c r="G86" s="100">
        <f>'Table 10.53'!AE5</f>
        <v>3.2258064516129004E-2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24</v>
      </c>
      <c r="Y86" s="116">
        <v>27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10.53'!AA6</f>
        <v>1,677</v>
      </c>
      <c r="D87" s="99">
        <f>'Table 10.53'!AC6</f>
        <v>0.20734341252699795</v>
      </c>
      <c r="E87" s="100">
        <f>'Table 10.53'!AC6</f>
        <v>0.20734341252699795</v>
      </c>
      <c r="F87" s="99">
        <f>'Table 10.53'!AE6</f>
        <v>-0.10080428954423593</v>
      </c>
      <c r="G87" s="100">
        <f>'Table 10.53'!AE6</f>
        <v>-0.10080428954423593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21</v>
      </c>
      <c r="Y87" s="116">
        <v>22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10.53'!AA7</f>
        <v>2,566</v>
      </c>
      <c r="D88" s="99">
        <f>'Table 10.53'!AC7</f>
        <v>7.1846282372598269E-2</v>
      </c>
      <c r="E88" s="100">
        <f>'Table 10.53'!AC7</f>
        <v>7.1846282372598269E-2</v>
      </c>
      <c r="F88" s="99">
        <f>'Table 10.53'!AE7</f>
        <v>-9.7749648382559728E-2</v>
      </c>
      <c r="G88" s="100">
        <f>'Table 10.53'!AE7</f>
        <v>-9.7749648382559728E-2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22</v>
      </c>
      <c r="Y88" s="116">
        <v>26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10.53'!AA37</f>
        <v>2,170</v>
      </c>
      <c r="D89" s="99">
        <f>'Table 10.53'!AC37</f>
        <v>4.3771043771043683E-2</v>
      </c>
      <c r="E89" s="100">
        <f>'Table 10.53'!AC37</f>
        <v>4.3771043771043683E-2</v>
      </c>
      <c r="F89" s="99">
        <f>'Table 10.53'!AE37</f>
        <v>-0.13130504403522814</v>
      </c>
      <c r="G89" s="100">
        <f>'Table 10.53'!AE37</f>
        <v>-0.13130504403522814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311</v>
      </c>
      <c r="Y89" s="116">
        <v>366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10.53'!AA38</f>
        <v>396</v>
      </c>
      <c r="D90" s="99">
        <f>'Table 10.53'!AC38</f>
        <v>0.25714285714285712</v>
      </c>
      <c r="E90" s="100">
        <f>'Table 10.53'!AC38</f>
        <v>0.25714285714285712</v>
      </c>
      <c r="F90" s="99">
        <f>'Table 10.53'!AE38</f>
        <v>0.1445086705202312</v>
      </c>
      <c r="G90" s="100">
        <f>'Table 10.53'!AE38</f>
        <v>0.1445086705202312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169</v>
      </c>
      <c r="Y90" s="116">
        <v>172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10.53'!AA114</f>
        <v>191</v>
      </c>
      <c r="D91" s="99">
        <f>'Table 10.53'!AC114</f>
        <v>0.20886075949367089</v>
      </c>
      <c r="E91" s="100">
        <f>'Table 10.53'!AC114</f>
        <v>0.20886075949367089</v>
      </c>
      <c r="F91" s="99">
        <f>'Table 10.53'!AE114</f>
        <v>0.32638888888888884</v>
      </c>
      <c r="G91" s="100">
        <f>'Table 10.53'!AE114</f>
        <v>0.32638888888888884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1407</v>
      </c>
      <c r="Y91" s="116">
        <v>1503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10.53'!AA115</f>
        <v>205</v>
      </c>
      <c r="D92" s="99">
        <f>'Table 10.53'!AC115</f>
        <v>0.30573248407643305</v>
      </c>
      <c r="E92" s="100">
        <f>'Table 10.53'!AC115</f>
        <v>0.30573248407643305</v>
      </c>
      <c r="F92" s="99">
        <f>'Table 10.53'!AE115</f>
        <v>-4.8543689320388328E-3</v>
      </c>
      <c r="G92" s="100">
        <f>'Table 10.53'!AE115</f>
        <v>-4.8543689320388328E-3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10.53'!AA8</f>
        <v>$73,293</v>
      </c>
      <c r="D93" s="99">
        <f>'Table 10.53'!AC8</f>
        <v>-5.7725610187250531E-2</v>
      </c>
      <c r="E93" s="100">
        <f>'Table 10.53'!AC8</f>
        <v>-5.7725610187250531E-2</v>
      </c>
      <c r="F93" s="99">
        <f>'Table 10.53'!AE8</f>
        <v>-2.7332687484240892E-2</v>
      </c>
      <c r="G93" s="100">
        <f>'Table 10.53'!AE8</f>
        <v>-2.7332687484240892E-2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65</v>
      </c>
      <c r="Y93" s="116">
        <v>73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10.53'!AA9</f>
        <v>$224.9 mil</v>
      </c>
      <c r="D94" s="99">
        <f>'Table 10.53'!AC9</f>
        <v>5.6839281273483033E-2</v>
      </c>
      <c r="E94" s="100">
        <f>'Table 10.53'!AC9</f>
        <v>5.6839281273483033E-2</v>
      </c>
      <c r="F94" s="99">
        <f>'Table 10.53'!AE9</f>
        <v>-8.8963848591365413E-2</v>
      </c>
      <c r="G94" s="100">
        <f>'Table 10.53'!AE9</f>
        <v>-8.8963848591365413E-2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165</v>
      </c>
      <c r="Y94" s="116">
        <v>177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78</v>
      </c>
      <c r="Y95" s="116">
        <v>93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136</v>
      </c>
      <c r="Y96" s="116">
        <v>140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180</v>
      </c>
      <c r="Y97" s="116">
        <v>184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87</v>
      </c>
      <c r="Y98" s="116">
        <v>107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38</v>
      </c>
      <c r="Y99" s="116">
        <v>58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112</v>
      </c>
      <c r="Y100" s="116">
        <v>131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985</v>
      </c>
      <c r="Y101" s="116">
        <v>1063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2967</v>
      </c>
      <c r="Y104" s="115">
        <v>3391</v>
      </c>
      <c r="Z104" s="115"/>
      <c r="AA104" s="115" t="str">
        <f>TEXT(Y104,"###,###")</f>
        <v>3,391</v>
      </c>
      <c r="AB104" s="115"/>
      <c r="AC104" s="115">
        <f>Y104/($Y$4)*100</f>
        <v>87.284427284427281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300</v>
      </c>
      <c r="Y105" s="115">
        <v>335</v>
      </c>
      <c r="Z105" s="115"/>
      <c r="AA105" s="115" t="str">
        <f>TEXT(Y105,"###,###")</f>
        <v>335</v>
      </c>
      <c r="AB105" s="115"/>
      <c r="AC105" s="115">
        <f>Y105/($Y$4)*100</f>
        <v>8.6229086229086231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3267</v>
      </c>
      <c r="Y106" s="115">
        <v>3726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199</v>
      </c>
      <c r="Y108" s="115">
        <v>283</v>
      </c>
      <c r="Z108" s="115"/>
      <c r="AA108" s="115" t="str">
        <f>TEXT(Y108,"###,###")</f>
        <v>283</v>
      </c>
      <c r="AB108" s="115"/>
      <c r="AC108" s="115">
        <f>Y108/($Y$4)*100</f>
        <v>7.2844272844272844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291</v>
      </c>
      <c r="Y109" s="115">
        <v>454</v>
      </c>
      <c r="Z109" s="115"/>
      <c r="AA109" s="115" t="str">
        <f>TEXT(Y109,"###,###")</f>
        <v>454</v>
      </c>
      <c r="AB109" s="115"/>
      <c r="AC109" s="115">
        <f t="shared" ref="AC109:AC111" si="3">Y109/($Y$4)*100</f>
        <v>11.685971685971685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589</v>
      </c>
      <c r="Y110" s="115">
        <v>627</v>
      </c>
      <c r="Z110" s="115"/>
      <c r="AA110" s="115" t="str">
        <f>TEXT(Y110,"###,###")</f>
        <v>627</v>
      </c>
      <c r="AB110" s="115"/>
      <c r="AC110" s="115">
        <f t="shared" si="3"/>
        <v>16.138996138996138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2189</v>
      </c>
      <c r="Y111" s="115">
        <v>2362</v>
      </c>
      <c r="Z111" s="115"/>
      <c r="AA111" s="115" t="str">
        <f>TEXT(Y111,"###,###")</f>
        <v>2,362</v>
      </c>
      <c r="AB111" s="115"/>
      <c r="AC111" s="115">
        <f t="shared" si="3"/>
        <v>60.797940797940797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3408</v>
      </c>
      <c r="Y112" s="115">
        <v>3885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144</v>
      </c>
      <c r="U114" s="115">
        <v>135</v>
      </c>
      <c r="V114" s="115">
        <v>152</v>
      </c>
      <c r="W114" s="115">
        <v>126</v>
      </c>
      <c r="X114" s="115">
        <v>158</v>
      </c>
      <c r="Y114" s="115">
        <v>191</v>
      </c>
      <c r="Z114" s="115"/>
      <c r="AA114" s="115" t="str">
        <f>TEXT(Y114,"###,###")</f>
        <v>191</v>
      </c>
      <c r="AB114" s="115"/>
      <c r="AC114" s="115">
        <f>Y114/X114-1</f>
        <v>0.20886075949367089</v>
      </c>
      <c r="AD114" s="115"/>
      <c r="AE114" s="115">
        <f>Y114/T114-1</f>
        <v>0.32638888888888884</v>
      </c>
      <c r="AF114" s="115"/>
    </row>
    <row r="115" spans="19:32" x14ac:dyDescent="0.25">
      <c r="S115" s="115" t="s">
        <v>104</v>
      </c>
      <c r="T115" s="115">
        <v>206</v>
      </c>
      <c r="U115" s="115">
        <v>199</v>
      </c>
      <c r="V115" s="115">
        <v>217</v>
      </c>
      <c r="W115" s="115">
        <v>187</v>
      </c>
      <c r="X115" s="115">
        <v>157</v>
      </c>
      <c r="Y115" s="115">
        <v>205</v>
      </c>
      <c r="Z115" s="115"/>
      <c r="AA115" s="115" t="str">
        <f>TEXT(Y115,"###,###")</f>
        <v>205</v>
      </c>
      <c r="AB115" s="115"/>
      <c r="AC115" s="115">
        <f>Y115/X115-1</f>
        <v>0.30573248407643305</v>
      </c>
      <c r="AD115" s="115"/>
      <c r="AE115" s="115">
        <f>Y115/T115-1</f>
        <v>-4.8543689320388328E-3</v>
      </c>
      <c r="AF115" s="115"/>
    </row>
    <row r="116" spans="19:32" x14ac:dyDescent="0.25">
      <c r="S116" s="115" t="s">
        <v>56</v>
      </c>
      <c r="T116" s="115">
        <v>350</v>
      </c>
      <c r="U116" s="115">
        <v>334</v>
      </c>
      <c r="V116" s="115">
        <v>369</v>
      </c>
      <c r="W116" s="115">
        <v>313</v>
      </c>
      <c r="X116" s="115">
        <v>315</v>
      </c>
      <c r="Y116" s="115">
        <v>396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34.01</v>
      </c>
      <c r="V118" s="115">
        <v>37.200000000000003</v>
      </c>
      <c r="W118" s="115">
        <v>33.86</v>
      </c>
      <c r="X118" s="115">
        <v>39.229999999999997</v>
      </c>
      <c r="Y118" s="115">
        <v>37.14</v>
      </c>
      <c r="Z118" s="115"/>
      <c r="AA118" s="115" t="str">
        <f>TEXT(Y118,"##.0")</f>
        <v>37.1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2530</v>
      </c>
      <c r="V120" s="115">
        <v>2539</v>
      </c>
      <c r="W120" s="115">
        <v>2399</v>
      </c>
      <c r="X120" s="115">
        <v>2272</v>
      </c>
      <c r="Y120" s="115">
        <v>2389</v>
      </c>
      <c r="Z120" s="115"/>
      <c r="AA120" s="115" t="str">
        <f>TEXT(Y120,"###,###")</f>
        <v>2,389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24</v>
      </c>
      <c r="V121" s="115">
        <v>29</v>
      </c>
      <c r="W121" s="115">
        <v>27</v>
      </c>
      <c r="X121" s="115">
        <v>33</v>
      </c>
      <c r="Y121" s="115">
        <v>25</v>
      </c>
      <c r="Z121" s="115"/>
      <c r="AA121" s="115" t="str">
        <f t="shared" ref="AA121:AA128" si="4">TEXT(Y121,"###,###")</f>
        <v>25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103</v>
      </c>
      <c r="V122" s="115">
        <v>97</v>
      </c>
      <c r="W122" s="115">
        <v>90</v>
      </c>
      <c r="X122" s="115">
        <v>89</v>
      </c>
      <c r="Y122" s="115">
        <v>152</v>
      </c>
      <c r="Z122" s="115"/>
      <c r="AA122" s="115" t="str">
        <f t="shared" si="4"/>
        <v>152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2633</v>
      </c>
      <c r="V124" s="115">
        <v>2636</v>
      </c>
      <c r="W124" s="115">
        <v>2489</v>
      </c>
      <c r="X124" s="115">
        <v>2361</v>
      </c>
      <c r="Y124" s="115">
        <v>2541</v>
      </c>
      <c r="Z124" s="115"/>
      <c r="AA124" s="115" t="str">
        <f t="shared" si="4"/>
        <v>2,541</v>
      </c>
      <c r="AB124" s="115"/>
      <c r="AC124" s="115">
        <f>Y124/$Y$7*100</f>
        <v>99.025720966484798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127</v>
      </c>
      <c r="V125" s="115">
        <v>126</v>
      </c>
      <c r="W125" s="115">
        <v>117</v>
      </c>
      <c r="X125" s="115">
        <v>122</v>
      </c>
      <c r="Y125" s="115">
        <v>177</v>
      </c>
      <c r="Z125" s="115"/>
      <c r="AA125" s="115" t="str">
        <f t="shared" si="4"/>
        <v>177</v>
      </c>
      <c r="AB125" s="115"/>
      <c r="AC125" s="115">
        <f>Y125/$Y$7*100</f>
        <v>6.8978955572876073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1539</v>
      </c>
      <c r="V127" s="115">
        <v>1542</v>
      </c>
      <c r="W127" s="115">
        <v>1469</v>
      </c>
      <c r="X127" s="115">
        <v>1411</v>
      </c>
      <c r="Y127" s="115">
        <v>1503</v>
      </c>
      <c r="Z127" s="115"/>
      <c r="AA127" s="115" t="str">
        <f t="shared" si="4"/>
        <v>1,503</v>
      </c>
      <c r="AB127" s="115"/>
      <c r="AC127" s="115">
        <f>Y127/$Y$7*100</f>
        <v>58.573655494933753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1115</v>
      </c>
      <c r="V128" s="115">
        <v>1117</v>
      </c>
      <c r="W128" s="115">
        <v>1041</v>
      </c>
      <c r="X128" s="115">
        <v>985</v>
      </c>
      <c r="Y128" s="115">
        <v>1063</v>
      </c>
      <c r="Z128" s="115"/>
      <c r="AA128" s="115" t="str">
        <f t="shared" si="4"/>
        <v>1,063</v>
      </c>
      <c r="AB128" s="115"/>
      <c r="AC128" s="115">
        <f>Y128/$Y$7*100</f>
        <v>41.426344505066247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E2A34C05-DAC8-48E5-AA88-0FB564E085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E0B48E11-EAB9-4E55-8B1B-73E121EFC4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CCECA704-D834-429B-814F-10229E1F0F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57664492-167A-4735-B932-D9314C6C259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Salisbury</v>
      </c>
      <c r="T1" s="115"/>
      <c r="U1" s="115"/>
      <c r="V1" s="115"/>
      <c r="W1" s="115"/>
      <c r="X1" s="115"/>
      <c r="Y1" s="115" t="str">
        <f>Y3</f>
        <v>10.54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165</v>
      </c>
      <c r="V3" s="115"/>
      <c r="W3" s="115"/>
      <c r="X3" s="115"/>
      <c r="Y3" s="115" t="s">
        <v>255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10.54'!$Y$3&amp;" "&amp;'Table 10.54'!$U$3&amp;", "&amp;'State data for spotlight'!$C$3&amp;", "&amp;'Table 10.54'!$Y$2</f>
        <v>Table 10.54 Salisbury,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91774</v>
      </c>
      <c r="U4" s="116">
        <v>92300</v>
      </c>
      <c r="V4" s="116">
        <v>91610</v>
      </c>
      <c r="W4" s="116">
        <v>90500</v>
      </c>
      <c r="X4" s="116">
        <v>89344</v>
      </c>
      <c r="Y4" s="116">
        <v>92798</v>
      </c>
      <c r="Z4" s="115"/>
      <c r="AA4" s="115" t="str">
        <f>TEXT(Y4,"###,###")</f>
        <v>92,798</v>
      </c>
      <c r="AB4" s="115"/>
      <c r="AC4" s="115">
        <f t="shared" ref="AC4:AC9" si="0">Y4/X4-1</f>
        <v>3.8659563037249267E-2</v>
      </c>
      <c r="AD4" s="115"/>
      <c r="AE4" s="115">
        <f>Y4/T4-1</f>
        <v>1.1157844269618744E-2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49990</v>
      </c>
      <c r="U5" s="116">
        <v>50348</v>
      </c>
      <c r="V5" s="116">
        <v>49884</v>
      </c>
      <c r="W5" s="116">
        <v>48776</v>
      </c>
      <c r="X5" s="116">
        <v>48098</v>
      </c>
      <c r="Y5" s="116">
        <v>50051</v>
      </c>
      <c r="Z5" s="115"/>
      <c r="AA5" s="115" t="str">
        <f>TEXT(Y5,"###,###")</f>
        <v>50,051</v>
      </c>
      <c r="AB5" s="115"/>
      <c r="AC5" s="115">
        <f t="shared" si="0"/>
        <v>4.0604598943823067E-2</v>
      </c>
      <c r="AD5" s="115"/>
      <c r="AE5" s="115">
        <f t="shared" ref="AE5:AE9" si="1">Y5/T5-1</f>
        <v>1.2202440488098265E-3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41784</v>
      </c>
      <c r="U6" s="116">
        <v>41952</v>
      </c>
      <c r="V6" s="116">
        <v>41726</v>
      </c>
      <c r="W6" s="116">
        <v>41724</v>
      </c>
      <c r="X6" s="116">
        <v>41245</v>
      </c>
      <c r="Y6" s="116">
        <v>42747</v>
      </c>
      <c r="Z6" s="115"/>
      <c r="AA6" s="115" t="str">
        <f>TEXT(Y6,"###,###")</f>
        <v>42,747</v>
      </c>
      <c r="AB6" s="115"/>
      <c r="AC6" s="115">
        <f t="shared" si="0"/>
        <v>3.6416535337616684E-2</v>
      </c>
      <c r="AD6" s="115"/>
      <c r="AE6" s="115">
        <f t="shared" si="1"/>
        <v>2.304709936817928E-2</v>
      </c>
      <c r="AF6" s="115"/>
    </row>
    <row r="7" spans="1:32" ht="16.5" customHeight="1" thickBot="1" x14ac:dyDescent="0.3">
      <c r="A7" s="46" t="str">
        <f>"QUICK STATS for "&amp;'Table 10.54'!Y2&amp;"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68246</v>
      </c>
      <c r="U7" s="116">
        <v>68216</v>
      </c>
      <c r="V7" s="116">
        <v>68385</v>
      </c>
      <c r="W7" s="116">
        <v>68094</v>
      </c>
      <c r="X7" s="116">
        <v>67815</v>
      </c>
      <c r="Y7" s="116">
        <v>69065</v>
      </c>
      <c r="Z7" s="115"/>
      <c r="AA7" s="115" t="str">
        <f>TEXT(Y7,"###,###")</f>
        <v>69,065</v>
      </c>
      <c r="AB7" s="115"/>
      <c r="AC7" s="115">
        <f t="shared" si="0"/>
        <v>1.8432500184325074E-2</v>
      </c>
      <c r="AD7" s="115"/>
      <c r="AE7" s="115">
        <f t="shared" si="1"/>
        <v>1.2000703337924579E-2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92,798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10.54'!AA7</f>
        <v>69,065</v>
      </c>
      <c r="P8" s="51"/>
      <c r="S8" s="115" t="s">
        <v>96</v>
      </c>
      <c r="T8" s="115">
        <v>38824.14</v>
      </c>
      <c r="U8" s="115">
        <v>39051</v>
      </c>
      <c r="V8" s="115">
        <v>40051.96</v>
      </c>
      <c r="W8" s="115">
        <v>41081.379999999997</v>
      </c>
      <c r="X8" s="115">
        <v>42641.89</v>
      </c>
      <c r="Y8" s="115">
        <v>42818</v>
      </c>
      <c r="Z8" s="115"/>
      <c r="AA8" s="115" t="str">
        <f>TEXT(Y8,"$###,###")</f>
        <v>$42,818</v>
      </c>
      <c r="AB8" s="115"/>
      <c r="AC8" s="115">
        <f t="shared" si="0"/>
        <v>4.1299764152105123E-3</v>
      </c>
      <c r="AD8" s="115"/>
      <c r="AE8" s="115">
        <f t="shared" si="1"/>
        <v>0.10287053364221332</v>
      </c>
      <c r="AF8" s="115"/>
    </row>
    <row r="9" spans="1:32" x14ac:dyDescent="0.25">
      <c r="A9" s="55" t="s">
        <v>17</v>
      </c>
      <c r="B9" s="56"/>
      <c r="C9" s="57"/>
      <c r="D9" s="58">
        <f>'Table 10.54'!AC104</f>
        <v>78.472596392163624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53.988271917758638</v>
      </c>
      <c r="P9" s="59" t="s">
        <v>97</v>
      </c>
      <c r="S9" s="115" t="s">
        <v>9</v>
      </c>
      <c r="T9" s="115">
        <v>2948756616</v>
      </c>
      <c r="U9" s="115">
        <v>3034149695</v>
      </c>
      <c r="V9" s="115">
        <v>3109801442</v>
      </c>
      <c r="W9" s="115">
        <v>3147470813</v>
      </c>
      <c r="X9" s="115">
        <v>3196242741</v>
      </c>
      <c r="Y9" s="115">
        <v>3303177265</v>
      </c>
      <c r="Z9" s="115"/>
      <c r="AA9" s="115" t="str">
        <f>TEXT(Y9/1000000,"$#,###.0")&amp;" mil"</f>
        <v>$3,303.2 mil</v>
      </c>
      <c r="AB9" s="115"/>
      <c r="AC9" s="115">
        <f t="shared" si="0"/>
        <v>3.3456321270062039E-2</v>
      </c>
      <c r="AD9" s="115"/>
      <c r="AE9" s="115">
        <f t="shared" si="1"/>
        <v>0.12019325266687253</v>
      </c>
      <c r="AF9" s="115"/>
    </row>
    <row r="10" spans="1:32" x14ac:dyDescent="0.25">
      <c r="A10" s="55" t="s">
        <v>20</v>
      </c>
      <c r="B10" s="56"/>
      <c r="C10" s="57"/>
      <c r="D10" s="58">
        <f>'Table 10.54'!AC105</f>
        <v>14.77618052113192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46.011728082241362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93.226670527763702</v>
      </c>
      <c r="P11" s="59" t="s">
        <v>97</v>
      </c>
      <c r="S11" s="115" t="s">
        <v>32</v>
      </c>
      <c r="T11" s="116">
        <v>83619</v>
      </c>
      <c r="U11" s="116">
        <v>84447</v>
      </c>
      <c r="V11" s="116">
        <v>83725</v>
      </c>
      <c r="W11" s="116">
        <v>82775</v>
      </c>
      <c r="X11" s="116">
        <v>81385</v>
      </c>
      <c r="Y11" s="116">
        <v>84627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10.54'!AC108</f>
        <v>11.128472596392164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11.830883949902265</v>
      </c>
      <c r="P12" s="59" t="s">
        <v>97</v>
      </c>
      <c r="S12" s="115" t="s">
        <v>33</v>
      </c>
      <c r="T12" s="116">
        <v>8152</v>
      </c>
      <c r="U12" s="116">
        <v>7850</v>
      </c>
      <c r="V12" s="116">
        <v>7886</v>
      </c>
      <c r="W12" s="116">
        <v>7726</v>
      </c>
      <c r="X12" s="116">
        <v>7957</v>
      </c>
      <c r="Y12" s="116">
        <v>8171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10.54'!AC109</f>
        <v>13.17700812517511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10.54'!AA118</f>
        <v>39.7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10.54'!AC110</f>
        <v>22.350697213302013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13.319336856584377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10.54'!AC111</f>
        <v>46.59259897842626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86.680663143415629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1310</v>
      </c>
      <c r="Z15" s="115"/>
      <c r="AA15" s="117">
        <f t="shared" ref="AA15:AA34" si="2">IF(Y15="np",0,Y15/$Y$34)</f>
        <v>1.4116683549214422E-2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342</v>
      </c>
      <c r="Z16" s="115"/>
      <c r="AA16" s="117">
        <f t="shared" si="2"/>
        <v>3.6854242548330783E-3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8758</v>
      </c>
      <c r="Z17" s="115"/>
      <c r="AA17" s="117">
        <f t="shared" si="2"/>
        <v>9.4377033987801465E-2</v>
      </c>
      <c r="AB17" s="115"/>
      <c r="AC17" s="115"/>
      <c r="AD17" s="115"/>
      <c r="AE17" s="115"/>
      <c r="AF17" s="115"/>
    </row>
    <row r="18" spans="1:32" x14ac:dyDescent="0.25">
      <c r="A18" s="85" t="str">
        <f>'Table 10.54'!$S$1&amp;" ("&amp;'Table 10.54'!$T$2&amp;" to "&amp;'Table 10.54'!$Y$2&amp;")"</f>
        <v>Salisbury (2011-12 to 2016-17)</v>
      </c>
      <c r="B18" s="85"/>
      <c r="C18" s="85"/>
      <c r="D18" s="85"/>
      <c r="E18" s="85"/>
      <c r="F18" s="85"/>
      <c r="G18" s="85" t="str">
        <f>'Table 10.54'!$S$1&amp;" ("&amp;'Table 10.54'!$T$2&amp;" to "&amp;'Table 10.54'!$Y$2&amp;")"</f>
        <v>Salisbury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728</v>
      </c>
      <c r="Z18" s="115"/>
      <c r="AA18" s="117">
        <f t="shared" si="2"/>
        <v>7.8449966594107638E-3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5557</v>
      </c>
      <c r="Z19" s="115"/>
      <c r="AA19" s="117">
        <f t="shared" si="2"/>
        <v>5.9882756093881336E-2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4289</v>
      </c>
      <c r="Z20" s="115"/>
      <c r="AA20" s="117">
        <f t="shared" si="2"/>
        <v>4.6218668505786764E-2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9861</v>
      </c>
      <c r="Z21" s="115"/>
      <c r="AA21" s="117">
        <f t="shared" si="2"/>
        <v>0.10626306601435376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5764</v>
      </c>
      <c r="Z22" s="115"/>
      <c r="AA22" s="117">
        <f t="shared" si="2"/>
        <v>6.2113407616543458E-2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4422</v>
      </c>
      <c r="Z23" s="115"/>
      <c r="AA23" s="117">
        <f t="shared" si="2"/>
        <v>4.7651889049332957E-2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785</v>
      </c>
      <c r="Z24" s="115"/>
      <c r="AA24" s="117">
        <f t="shared" si="2"/>
        <v>8.4592340352162756E-3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2622</v>
      </c>
      <c r="Z25" s="115"/>
      <c r="AA25" s="117">
        <f t="shared" si="2"/>
        <v>2.82549192870536E-2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1193</v>
      </c>
      <c r="Z26" s="115"/>
      <c r="AA26" s="117">
        <f t="shared" si="2"/>
        <v>1.2855880514666265E-2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3819</v>
      </c>
      <c r="Z27" s="115"/>
      <c r="AA27" s="117">
        <f t="shared" si="2"/>
        <v>4.1153904178969372E-2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10040</v>
      </c>
      <c r="Z28" s="115"/>
      <c r="AA28" s="117">
        <f t="shared" si="2"/>
        <v>0.10819198689626931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5912</v>
      </c>
      <c r="Z29" s="115"/>
      <c r="AA29" s="117">
        <f t="shared" si="2"/>
        <v>6.3708269574775322E-2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5386</v>
      </c>
      <c r="Z30" s="115"/>
      <c r="AA30" s="117">
        <f t="shared" si="2"/>
        <v>5.8040043966464797E-2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10.54'!Y2&amp;")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11088</v>
      </c>
      <c r="Z31" s="115"/>
      <c r="AA31" s="117">
        <f t="shared" si="2"/>
        <v>0.11948533373564085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1173</v>
      </c>
      <c r="Z32" s="115"/>
      <c r="AA32" s="117">
        <f t="shared" si="2"/>
        <v>1.2640358628418715E-2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3185</v>
      </c>
      <c r="Z33" s="115"/>
      <c r="AA33" s="117">
        <f t="shared" si="2"/>
        <v>3.432186038492209E-2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92798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59661</v>
      </c>
      <c r="U37" s="115">
        <v>58363</v>
      </c>
      <c r="V37" s="115">
        <v>59213</v>
      </c>
      <c r="W37" s="115">
        <v>59241</v>
      </c>
      <c r="X37" s="115">
        <v>59459</v>
      </c>
      <c r="Y37" s="115">
        <v>59866</v>
      </c>
      <c r="Z37" s="115"/>
      <c r="AA37" s="115" t="str">
        <f>TEXT(Y37,"###,###")</f>
        <v>59,866</v>
      </c>
      <c r="AB37" s="115"/>
      <c r="AC37" s="115">
        <f>Y37/X37-1</f>
        <v>6.8450528935906085E-3</v>
      </c>
      <c r="AD37" s="115"/>
      <c r="AE37" s="115">
        <f>Y37/T37-1</f>
        <v>3.4360805216138157E-3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8584</v>
      </c>
      <c r="U38" s="115">
        <v>9852</v>
      </c>
      <c r="V38" s="115">
        <v>9175</v>
      </c>
      <c r="W38" s="115">
        <v>8850</v>
      </c>
      <c r="X38" s="115">
        <v>8358</v>
      </c>
      <c r="Y38" s="115">
        <v>9199</v>
      </c>
      <c r="Z38" s="115"/>
      <c r="AA38" s="115" t="str">
        <f>TEXT(Y38,"###,###")</f>
        <v>9,199</v>
      </c>
      <c r="AB38" s="115"/>
      <c r="AC38" s="115">
        <f>Y38/X38-1</f>
        <v>0.10062215841110311</v>
      </c>
      <c r="AD38" s="115"/>
      <c r="AE38" s="115">
        <f>Y38/T38-1</f>
        <v>7.1644920782851784E-2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68245</v>
      </c>
      <c r="U40" s="115">
        <v>68215</v>
      </c>
      <c r="V40" s="115">
        <v>68388</v>
      </c>
      <c r="W40" s="115">
        <v>68091</v>
      </c>
      <c r="X40" s="115">
        <v>67817</v>
      </c>
      <c r="Y40" s="115">
        <v>69065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86.680663143415629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13.319336856584377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23</v>
      </c>
      <c r="Y44" s="116">
        <v>27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633</v>
      </c>
      <c r="Y45" s="116">
        <v>654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2355</v>
      </c>
      <c r="Y46" s="116">
        <v>2449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4772</v>
      </c>
      <c r="Y47" s="116">
        <v>5125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6236</v>
      </c>
      <c r="Y48" s="116">
        <v>6572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10.54'!S1&amp;" ("&amp;'Table 10.54'!Y2&amp;") *"</f>
        <v>Number of jobs by age and sex of job holders in Salisbury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6895</v>
      </c>
      <c r="Y49" s="116">
        <v>6966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5836</v>
      </c>
      <c r="Y50" s="116">
        <v>6025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4987</v>
      </c>
      <c r="Y51" s="116">
        <v>5204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4705</v>
      </c>
      <c r="Y52" s="116">
        <v>4952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4220</v>
      </c>
      <c r="Y53" s="116">
        <v>4332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3556</v>
      </c>
      <c r="Y54" s="116">
        <v>3672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2357</v>
      </c>
      <c r="Y55" s="116">
        <v>2516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1051</v>
      </c>
      <c r="Y56" s="116">
        <v>1074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278</v>
      </c>
      <c r="Y57" s="116">
        <v>296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102</v>
      </c>
      <c r="Y58" s="116">
        <v>111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52</v>
      </c>
      <c r="Y59" s="116">
        <v>49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27</v>
      </c>
      <c r="Y60" s="116">
        <v>25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48098</v>
      </c>
      <c r="Y61" s="116">
        <v>50051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31</v>
      </c>
      <c r="Y63" s="116">
        <v>34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10.54'!S1&amp;" ("&amp;'Table 10.54'!Y2&amp;") *"</f>
        <v>Number of employed persons per occupation of main job by sex in Salisbury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924</v>
      </c>
      <c r="Y64" s="116">
        <v>818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2468</v>
      </c>
      <c r="Y65" s="116">
        <v>2632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4288</v>
      </c>
      <c r="Y66" s="116">
        <v>4541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5337</v>
      </c>
      <c r="Y67" s="116">
        <v>5569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5399</v>
      </c>
      <c r="Y68" s="116">
        <v>5491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4233</v>
      </c>
      <c r="Y69" s="116">
        <v>4606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4060</v>
      </c>
      <c r="Y70" s="116">
        <v>4125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3994</v>
      </c>
      <c r="Y71" s="116">
        <v>4182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4050</v>
      </c>
      <c r="Y72" s="116">
        <v>3898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3182</v>
      </c>
      <c r="Y73" s="116">
        <v>3369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2118</v>
      </c>
      <c r="Y74" s="116">
        <v>2196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783</v>
      </c>
      <c r="Y75" s="116">
        <v>867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189</v>
      </c>
      <c r="Y76" s="116">
        <v>224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87</v>
      </c>
      <c r="Y77" s="116">
        <v>100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60</v>
      </c>
      <c r="Y78" s="116">
        <v>53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33</v>
      </c>
      <c r="Y79" s="116">
        <v>42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41245</v>
      </c>
      <c r="Y80" s="116">
        <v>42747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10.54'!S1</f>
        <v>Salisbury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3064</v>
      </c>
      <c r="Y83" s="116">
        <v>3187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3259</v>
      </c>
      <c r="Y84" s="116">
        <v>3290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10.54'!AA4</f>
        <v>92,798</v>
      </c>
      <c r="D85" s="99">
        <f>'Table 10.54'!AC4</f>
        <v>3.8659563037249267E-2</v>
      </c>
      <c r="E85" s="100">
        <f>'Table 10.54'!AC4</f>
        <v>3.8659563037249267E-2</v>
      </c>
      <c r="F85" s="99">
        <f>'Table 10.54'!AE4</f>
        <v>1.1157844269618744E-2</v>
      </c>
      <c r="G85" s="100">
        <f>'Table 10.54'!AE4</f>
        <v>1.1157844269618744E-2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6355</v>
      </c>
      <c r="Y85" s="116">
        <v>6371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10.54'!AA5</f>
        <v>50,051</v>
      </c>
      <c r="D86" s="99">
        <f>'Table 10.54'!AC5</f>
        <v>4.0604598943823067E-2</v>
      </c>
      <c r="E86" s="100">
        <f>'Table 10.54'!AC5</f>
        <v>4.0604598943823067E-2</v>
      </c>
      <c r="F86" s="99">
        <f>'Table 10.54'!AE5</f>
        <v>1.2202440488098265E-3</v>
      </c>
      <c r="G86" s="100">
        <f>'Table 10.54'!AE5</f>
        <v>1.2202440488098265E-3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2104</v>
      </c>
      <c r="Y86" s="116">
        <v>2361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10.54'!AA6</f>
        <v>42,747</v>
      </c>
      <c r="D87" s="99">
        <f>'Table 10.54'!AC6</f>
        <v>3.6416535337616684E-2</v>
      </c>
      <c r="E87" s="100">
        <f>'Table 10.54'!AC6</f>
        <v>3.6416535337616684E-2</v>
      </c>
      <c r="F87" s="99">
        <f>'Table 10.54'!AE6</f>
        <v>2.304709936817928E-2</v>
      </c>
      <c r="G87" s="100">
        <f>'Table 10.54'!AE6</f>
        <v>2.304709936817928E-2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1845</v>
      </c>
      <c r="Y87" s="116">
        <v>1953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10.54'!AA7</f>
        <v>69,065</v>
      </c>
      <c r="D88" s="99">
        <f>'Table 10.54'!AC7</f>
        <v>1.8432500184325074E-2</v>
      </c>
      <c r="E88" s="100">
        <f>'Table 10.54'!AC7</f>
        <v>1.8432500184325074E-2</v>
      </c>
      <c r="F88" s="99">
        <f>'Table 10.54'!AE7</f>
        <v>1.2000703337924579E-2</v>
      </c>
      <c r="G88" s="100">
        <f>'Table 10.54'!AE7</f>
        <v>1.2000703337924579E-2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1880</v>
      </c>
      <c r="Y88" s="116">
        <v>1914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10.54'!AA37</f>
        <v>59,866</v>
      </c>
      <c r="D89" s="99">
        <f>'Table 10.54'!AC37</f>
        <v>6.8450528935906085E-3</v>
      </c>
      <c r="E89" s="100">
        <f>'Table 10.54'!AC37</f>
        <v>6.8450528935906085E-3</v>
      </c>
      <c r="F89" s="99">
        <f>'Table 10.54'!AE37</f>
        <v>3.4360805216138157E-3</v>
      </c>
      <c r="G89" s="100">
        <f>'Table 10.54'!AE37</f>
        <v>3.4360805216138157E-3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4758</v>
      </c>
      <c r="Y89" s="116">
        <v>4880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10.54'!AA38</f>
        <v>9,199</v>
      </c>
      <c r="D90" s="99">
        <f>'Table 10.54'!AC38</f>
        <v>0.10062215841110311</v>
      </c>
      <c r="E90" s="100">
        <f>'Table 10.54'!AC38</f>
        <v>0.10062215841110311</v>
      </c>
      <c r="F90" s="99">
        <f>'Table 10.54'!AE38</f>
        <v>7.1644920782851784E-2</v>
      </c>
      <c r="G90" s="100">
        <f>'Table 10.54'!AE38</f>
        <v>7.1644920782851784E-2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5933</v>
      </c>
      <c r="Y90" s="116">
        <v>6266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10.54'!AA114</f>
        <v>4,362</v>
      </c>
      <c r="D91" s="99">
        <f>'Table 10.54'!AC114</f>
        <v>0.11105450840550168</v>
      </c>
      <c r="E91" s="100">
        <f>'Table 10.54'!AC114</f>
        <v>0.11105450840550168</v>
      </c>
      <c r="F91" s="99">
        <f>'Table 10.54'!AE114</f>
        <v>4.4040210627094289E-2</v>
      </c>
      <c r="G91" s="100">
        <f>'Table 10.54'!AE114</f>
        <v>4.4040210627094289E-2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36526</v>
      </c>
      <c r="Y91" s="116">
        <v>37287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10.54'!AA115</f>
        <v>4,837</v>
      </c>
      <c r="D92" s="99">
        <f>'Table 10.54'!AC115</f>
        <v>9.2860370537731551E-2</v>
      </c>
      <c r="E92" s="100">
        <f>'Table 10.54'!AC115</f>
        <v>9.2860370537731551E-2</v>
      </c>
      <c r="F92" s="99">
        <f>'Table 10.54'!AE115</f>
        <v>9.831970935513179E-2</v>
      </c>
      <c r="G92" s="100">
        <f>'Table 10.54'!AE115</f>
        <v>9.831970935513179E-2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10.54'!AA8</f>
        <v>$42,818</v>
      </c>
      <c r="D93" s="99">
        <f>'Table 10.54'!AC8</f>
        <v>4.1299764152105123E-3</v>
      </c>
      <c r="E93" s="100">
        <f>'Table 10.54'!AC8</f>
        <v>4.1299764152105123E-3</v>
      </c>
      <c r="F93" s="99">
        <f>'Table 10.54'!AE8</f>
        <v>0.10287053364221332</v>
      </c>
      <c r="G93" s="100">
        <f>'Table 10.54'!AE8</f>
        <v>0.10287053364221332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2210</v>
      </c>
      <c r="Y93" s="116">
        <v>2293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10.54'!AA9</f>
        <v>$3,303.2 mil</v>
      </c>
      <c r="D94" s="99">
        <f>'Table 10.54'!AC9</f>
        <v>3.3456321270062039E-2</v>
      </c>
      <c r="E94" s="100">
        <f>'Table 10.54'!AC9</f>
        <v>3.3456321270062039E-2</v>
      </c>
      <c r="F94" s="99">
        <f>'Table 10.54'!AE9</f>
        <v>0.12019325266687253</v>
      </c>
      <c r="G94" s="100">
        <f>'Table 10.54'!AE9</f>
        <v>0.12019325266687253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4341</v>
      </c>
      <c r="Y94" s="116">
        <v>4441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1027</v>
      </c>
      <c r="Y95" s="116">
        <v>1052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5506</v>
      </c>
      <c r="Y96" s="116">
        <v>5944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5513</v>
      </c>
      <c r="Y97" s="116">
        <v>5941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3518</v>
      </c>
      <c r="Y98" s="116">
        <v>3566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390</v>
      </c>
      <c r="Y99" s="116">
        <v>384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3212</v>
      </c>
      <c r="Y100" s="116">
        <v>3421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31288</v>
      </c>
      <c r="Y101" s="116">
        <v>31778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68566</v>
      </c>
      <c r="Y104" s="115">
        <v>72821</v>
      </c>
      <c r="Z104" s="115"/>
      <c r="AA104" s="115" t="str">
        <f>TEXT(Y104,"###,###")</f>
        <v>72,821</v>
      </c>
      <c r="AB104" s="115"/>
      <c r="AC104" s="115">
        <f>Y104/($Y$4)*100</f>
        <v>78.472596392163624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13440</v>
      </c>
      <c r="Y105" s="115">
        <v>13712</v>
      </c>
      <c r="Z105" s="115"/>
      <c r="AA105" s="115" t="str">
        <f>TEXT(Y105,"###,###")</f>
        <v>13,712</v>
      </c>
      <c r="AB105" s="115"/>
      <c r="AC105" s="115">
        <f>Y105/($Y$4)*100</f>
        <v>14.77618052113192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82006</v>
      </c>
      <c r="Y106" s="115">
        <v>86533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9538</v>
      </c>
      <c r="Y108" s="115">
        <v>10327</v>
      </c>
      <c r="Z108" s="115"/>
      <c r="AA108" s="115" t="str">
        <f>TEXT(Y108,"###,###")</f>
        <v>10,327</v>
      </c>
      <c r="AB108" s="115"/>
      <c r="AC108" s="115">
        <f>Y108/($Y$4)*100</f>
        <v>11.128472596392164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11062</v>
      </c>
      <c r="Y109" s="115">
        <v>12228</v>
      </c>
      <c r="Z109" s="115"/>
      <c r="AA109" s="115" t="str">
        <f>TEXT(Y109,"###,###")</f>
        <v>12,228</v>
      </c>
      <c r="AB109" s="115"/>
      <c r="AC109" s="115">
        <f t="shared" ref="AC109:AC111" si="3">Y109/($Y$4)*100</f>
        <v>13.17700812517511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19735</v>
      </c>
      <c r="Y110" s="115">
        <v>20741</v>
      </c>
      <c r="Z110" s="115"/>
      <c r="AA110" s="115" t="str">
        <f>TEXT(Y110,"###,###")</f>
        <v>20,741</v>
      </c>
      <c r="AB110" s="115"/>
      <c r="AC110" s="115">
        <f t="shared" si="3"/>
        <v>22.350697213302013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41674</v>
      </c>
      <c r="Y111" s="115">
        <v>43237</v>
      </c>
      <c r="Z111" s="115"/>
      <c r="AA111" s="115" t="str">
        <f>TEXT(Y111,"###,###")</f>
        <v>43,237</v>
      </c>
      <c r="AB111" s="115"/>
      <c r="AC111" s="115">
        <f t="shared" si="3"/>
        <v>46.59259897842626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89344</v>
      </c>
      <c r="Y112" s="115">
        <v>92798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4178</v>
      </c>
      <c r="U114" s="115">
        <v>4991</v>
      </c>
      <c r="V114" s="115">
        <v>4505</v>
      </c>
      <c r="W114" s="115">
        <v>4231</v>
      </c>
      <c r="X114" s="115">
        <v>3926</v>
      </c>
      <c r="Y114" s="115">
        <v>4362</v>
      </c>
      <c r="Z114" s="115"/>
      <c r="AA114" s="115" t="str">
        <f>TEXT(Y114,"###,###")</f>
        <v>4,362</v>
      </c>
      <c r="AB114" s="115"/>
      <c r="AC114" s="115">
        <f>Y114/X114-1</f>
        <v>0.11105450840550168</v>
      </c>
      <c r="AD114" s="115"/>
      <c r="AE114" s="115">
        <f>Y114/T114-1</f>
        <v>4.4040210627094289E-2</v>
      </c>
      <c r="AF114" s="115"/>
    </row>
    <row r="115" spans="19:32" x14ac:dyDescent="0.25">
      <c r="S115" s="115" t="s">
        <v>104</v>
      </c>
      <c r="T115" s="115">
        <v>4404</v>
      </c>
      <c r="U115" s="115">
        <v>4867</v>
      </c>
      <c r="V115" s="115">
        <v>4671</v>
      </c>
      <c r="W115" s="115">
        <v>4618</v>
      </c>
      <c r="X115" s="115">
        <v>4426</v>
      </c>
      <c r="Y115" s="115">
        <v>4837</v>
      </c>
      <c r="Z115" s="115"/>
      <c r="AA115" s="115" t="str">
        <f>TEXT(Y115,"###,###")</f>
        <v>4,837</v>
      </c>
      <c r="AB115" s="115"/>
      <c r="AC115" s="115">
        <f>Y115/X115-1</f>
        <v>9.2860370537731551E-2</v>
      </c>
      <c r="AD115" s="115"/>
      <c r="AE115" s="115">
        <f>Y115/T115-1</f>
        <v>9.831970935513179E-2</v>
      </c>
      <c r="AF115" s="115"/>
    </row>
    <row r="116" spans="19:32" x14ac:dyDescent="0.25">
      <c r="S116" s="115" t="s">
        <v>56</v>
      </c>
      <c r="T116" s="115">
        <v>8582</v>
      </c>
      <c r="U116" s="115">
        <v>9858</v>
      </c>
      <c r="V116" s="115">
        <v>9176</v>
      </c>
      <c r="W116" s="115">
        <v>8849</v>
      </c>
      <c r="X116" s="115">
        <v>8352</v>
      </c>
      <c r="Y116" s="115">
        <v>9199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40.19</v>
      </c>
      <c r="V118" s="115">
        <v>36.44</v>
      </c>
      <c r="W118" s="115">
        <v>37.549999999999997</v>
      </c>
      <c r="X118" s="115">
        <v>40.700000000000003</v>
      </c>
      <c r="Y118" s="115">
        <v>39.74</v>
      </c>
      <c r="Z118" s="115"/>
      <c r="AA118" s="115" t="str">
        <f>TEXT(Y118,"##.0")</f>
        <v>39.7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60368</v>
      </c>
      <c r="V120" s="115">
        <v>60500</v>
      </c>
      <c r="W120" s="115">
        <v>60369</v>
      </c>
      <c r="X120" s="115">
        <v>59856</v>
      </c>
      <c r="Y120" s="115">
        <v>60894</v>
      </c>
      <c r="Z120" s="115"/>
      <c r="AA120" s="115" t="str">
        <f>TEXT(Y120,"###,###")</f>
        <v>60,894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4668</v>
      </c>
      <c r="V121" s="115">
        <v>4644</v>
      </c>
      <c r="W121" s="115">
        <v>4596</v>
      </c>
      <c r="X121" s="115">
        <v>4678</v>
      </c>
      <c r="Y121" s="115">
        <v>4678</v>
      </c>
      <c r="Z121" s="115"/>
      <c r="AA121" s="115" t="str">
        <f t="shared" ref="AA121:AA128" si="4">TEXT(Y121,"###,###")</f>
        <v>4,678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3176</v>
      </c>
      <c r="V122" s="115">
        <v>3238</v>
      </c>
      <c r="W122" s="115">
        <v>3129</v>
      </c>
      <c r="X122" s="115">
        <v>3281</v>
      </c>
      <c r="Y122" s="115">
        <v>3493</v>
      </c>
      <c r="Z122" s="115"/>
      <c r="AA122" s="115" t="str">
        <f t="shared" si="4"/>
        <v>3,493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63544</v>
      </c>
      <c r="V124" s="115">
        <v>63738</v>
      </c>
      <c r="W124" s="115">
        <v>63498</v>
      </c>
      <c r="X124" s="115">
        <v>63137</v>
      </c>
      <c r="Y124" s="115">
        <v>64387</v>
      </c>
      <c r="Z124" s="115"/>
      <c r="AA124" s="115" t="str">
        <f t="shared" si="4"/>
        <v>64,387</v>
      </c>
      <c r="AB124" s="115"/>
      <c r="AC124" s="115">
        <f>Y124/$Y$7*100</f>
        <v>93.226670527763702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7844</v>
      </c>
      <c r="V125" s="115">
        <v>7882</v>
      </c>
      <c r="W125" s="115">
        <v>7725</v>
      </c>
      <c r="X125" s="115">
        <v>7959</v>
      </c>
      <c r="Y125" s="115">
        <v>8171</v>
      </c>
      <c r="Z125" s="115"/>
      <c r="AA125" s="115" t="str">
        <f t="shared" si="4"/>
        <v>8,171</v>
      </c>
      <c r="AB125" s="115"/>
      <c r="AC125" s="115">
        <f>Y125/$Y$7*100</f>
        <v>11.830883949902265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37180</v>
      </c>
      <c r="V127" s="115">
        <v>37178</v>
      </c>
      <c r="W127" s="115">
        <v>36848</v>
      </c>
      <c r="X127" s="115">
        <v>36526</v>
      </c>
      <c r="Y127" s="115">
        <v>37287</v>
      </c>
      <c r="Z127" s="115"/>
      <c r="AA127" s="115" t="str">
        <f t="shared" si="4"/>
        <v>37,287</v>
      </c>
      <c r="AB127" s="115"/>
      <c r="AC127" s="115">
        <f>Y127/$Y$7*100</f>
        <v>53.988271917758638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31036</v>
      </c>
      <c r="V128" s="115">
        <v>31207</v>
      </c>
      <c r="W128" s="115">
        <v>31246</v>
      </c>
      <c r="X128" s="115">
        <v>31288</v>
      </c>
      <c r="Y128" s="115">
        <v>31778</v>
      </c>
      <c r="Z128" s="115"/>
      <c r="AA128" s="115" t="str">
        <f t="shared" si="4"/>
        <v>31,778</v>
      </c>
      <c r="AB128" s="115"/>
      <c r="AC128" s="115">
        <f>Y128/$Y$7*100</f>
        <v>46.011728082241362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8E7C65D0-7457-4C54-98F9-11D1750F11F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BBE6ED64-638F-4632-BE9F-1E7EDE9994B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F0D30F28-A78A-4FED-A42F-6E6E687DC84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AECCB977-0CB4-4E42-9626-BCF9BE946FE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Southern Mallee</v>
      </c>
      <c r="T1" s="115"/>
      <c r="U1" s="115"/>
      <c r="V1" s="115"/>
      <c r="W1" s="115"/>
      <c r="X1" s="115"/>
      <c r="Y1" s="115" t="str">
        <f>Y3</f>
        <v>10.55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166</v>
      </c>
      <c r="V3" s="115"/>
      <c r="W3" s="115"/>
      <c r="X3" s="115"/>
      <c r="Y3" s="115" t="s">
        <v>256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10.55'!$Y$3&amp;" "&amp;'Table 10.55'!$U$3&amp;", "&amp;'State data for spotlight'!$C$3&amp;", "&amp;'Table 10.55'!$Y$2</f>
        <v>Table 10.55 Southern Mallee,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1414</v>
      </c>
      <c r="U4" s="116">
        <v>1452</v>
      </c>
      <c r="V4" s="116">
        <v>1529</v>
      </c>
      <c r="W4" s="116">
        <v>1682</v>
      </c>
      <c r="X4" s="116">
        <v>1538</v>
      </c>
      <c r="Y4" s="116">
        <v>1661</v>
      </c>
      <c r="Z4" s="115"/>
      <c r="AA4" s="115" t="str">
        <f>TEXT(Y4,"###,###")</f>
        <v>1,661</v>
      </c>
      <c r="AB4" s="115"/>
      <c r="AC4" s="115">
        <f t="shared" ref="AC4:AC9" si="0">Y4/X4-1</f>
        <v>7.9973992197659216E-2</v>
      </c>
      <c r="AD4" s="115"/>
      <c r="AE4" s="115">
        <f>Y4/T4-1</f>
        <v>0.17468175388967477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730</v>
      </c>
      <c r="U5" s="116">
        <v>711</v>
      </c>
      <c r="V5" s="116">
        <v>751</v>
      </c>
      <c r="W5" s="116">
        <v>875</v>
      </c>
      <c r="X5" s="116">
        <v>768</v>
      </c>
      <c r="Y5" s="116">
        <v>830</v>
      </c>
      <c r="Z5" s="115"/>
      <c r="AA5" s="115" t="str">
        <f>TEXT(Y5,"###,###")</f>
        <v>830</v>
      </c>
      <c r="AB5" s="115"/>
      <c r="AC5" s="115">
        <f t="shared" si="0"/>
        <v>8.0729166666666741E-2</v>
      </c>
      <c r="AD5" s="115"/>
      <c r="AE5" s="115">
        <f t="shared" ref="AE5:AE9" si="1">Y5/T5-1</f>
        <v>0.13698630136986312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686</v>
      </c>
      <c r="U6" s="116">
        <v>738</v>
      </c>
      <c r="V6" s="116">
        <v>778</v>
      </c>
      <c r="W6" s="116">
        <v>810</v>
      </c>
      <c r="X6" s="116">
        <v>771</v>
      </c>
      <c r="Y6" s="116">
        <v>831</v>
      </c>
      <c r="Z6" s="115"/>
      <c r="AA6" s="115" t="str">
        <f>TEXT(Y6,"###,###")</f>
        <v>831</v>
      </c>
      <c r="AB6" s="115"/>
      <c r="AC6" s="115">
        <f t="shared" si="0"/>
        <v>7.7821011673151697E-2</v>
      </c>
      <c r="AD6" s="115"/>
      <c r="AE6" s="115">
        <f t="shared" si="1"/>
        <v>0.21137026239067058</v>
      </c>
      <c r="AF6" s="115"/>
    </row>
    <row r="7" spans="1:32" ht="16.5" customHeight="1" thickBot="1" x14ac:dyDescent="0.3">
      <c r="A7" s="46" t="str">
        <f>"QUICK STATS for "&amp;'Table 10.55'!Y2&amp;"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924</v>
      </c>
      <c r="U7" s="116">
        <v>972</v>
      </c>
      <c r="V7" s="116">
        <v>1001</v>
      </c>
      <c r="W7" s="116">
        <v>1069</v>
      </c>
      <c r="X7" s="116">
        <v>994</v>
      </c>
      <c r="Y7" s="116">
        <v>1076</v>
      </c>
      <c r="Z7" s="115"/>
      <c r="AA7" s="115" t="str">
        <f>TEXT(Y7,"###,###")</f>
        <v>1,076</v>
      </c>
      <c r="AB7" s="115"/>
      <c r="AC7" s="115">
        <f t="shared" si="0"/>
        <v>8.2494969818913466E-2</v>
      </c>
      <c r="AD7" s="115"/>
      <c r="AE7" s="115">
        <f t="shared" si="1"/>
        <v>0.16450216450216448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1,661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10.55'!AA7</f>
        <v>1,076</v>
      </c>
      <c r="P8" s="51"/>
      <c r="S8" s="115" t="s">
        <v>96</v>
      </c>
      <c r="T8" s="115">
        <v>26684.3</v>
      </c>
      <c r="U8" s="115">
        <v>24734.07</v>
      </c>
      <c r="V8" s="115">
        <v>24551.95</v>
      </c>
      <c r="W8" s="115">
        <v>27632.5</v>
      </c>
      <c r="X8" s="115">
        <v>29685.84</v>
      </c>
      <c r="Y8" s="115">
        <v>33214.870000000003</v>
      </c>
      <c r="Z8" s="115"/>
      <c r="AA8" s="115" t="str">
        <f>TEXT(Y8,"$###,###")</f>
        <v>$33,215</v>
      </c>
      <c r="AB8" s="115"/>
      <c r="AC8" s="115">
        <f t="shared" si="0"/>
        <v>0.1188792367000564</v>
      </c>
      <c r="AD8" s="115"/>
      <c r="AE8" s="115">
        <f t="shared" si="1"/>
        <v>0.24473454428259322</v>
      </c>
      <c r="AF8" s="115"/>
    </row>
    <row r="9" spans="1:32" x14ac:dyDescent="0.25">
      <c r="A9" s="55" t="s">
        <v>17</v>
      </c>
      <c r="B9" s="56"/>
      <c r="C9" s="57"/>
      <c r="D9" s="58">
        <f>'Table 10.55'!AC104</f>
        <v>65.623118603251058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52.416356877323423</v>
      </c>
      <c r="P9" s="59" t="s">
        <v>97</v>
      </c>
      <c r="S9" s="115" t="s">
        <v>9</v>
      </c>
      <c r="T9" s="115">
        <v>32408697</v>
      </c>
      <c r="U9" s="115">
        <v>31470840</v>
      </c>
      <c r="V9" s="115">
        <v>33884421</v>
      </c>
      <c r="W9" s="115">
        <v>39552331</v>
      </c>
      <c r="X9" s="115">
        <v>38760823</v>
      </c>
      <c r="Y9" s="115">
        <v>49305594</v>
      </c>
      <c r="Z9" s="115"/>
      <c r="AA9" s="115" t="str">
        <f>TEXT(Y9/1000000,"$#,###.0")&amp;" mil"</f>
        <v>$49.3 mil</v>
      </c>
      <c r="AB9" s="115"/>
      <c r="AC9" s="115">
        <f t="shared" si="0"/>
        <v>0.27204713893716859</v>
      </c>
      <c r="AD9" s="115"/>
      <c r="AE9" s="115">
        <f t="shared" si="1"/>
        <v>0.52136921765166933</v>
      </c>
      <c r="AF9" s="115"/>
    </row>
    <row r="10" spans="1:32" x14ac:dyDescent="0.25">
      <c r="A10" s="55" t="s">
        <v>20</v>
      </c>
      <c r="B10" s="56"/>
      <c r="C10" s="57"/>
      <c r="D10" s="58">
        <f>'Table 10.55'!AC105</f>
        <v>15.833835039133051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47.583643122676577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80.483271375464682</v>
      </c>
      <c r="P11" s="59" t="s">
        <v>97</v>
      </c>
      <c r="S11" s="115" t="s">
        <v>32</v>
      </c>
      <c r="T11" s="116">
        <v>1088</v>
      </c>
      <c r="U11" s="116">
        <v>1128</v>
      </c>
      <c r="V11" s="116">
        <v>1206</v>
      </c>
      <c r="W11" s="116">
        <v>1312</v>
      </c>
      <c r="X11" s="116">
        <v>1238</v>
      </c>
      <c r="Y11" s="116">
        <v>1309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10.55'!AC108</f>
        <v>22.757375075255869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32.713754646840151</v>
      </c>
      <c r="P12" s="59" t="s">
        <v>97</v>
      </c>
      <c r="S12" s="115" t="s">
        <v>33</v>
      </c>
      <c r="T12" s="116">
        <v>323</v>
      </c>
      <c r="U12" s="116">
        <v>323</v>
      </c>
      <c r="V12" s="116">
        <v>324</v>
      </c>
      <c r="W12" s="116">
        <v>372</v>
      </c>
      <c r="X12" s="116">
        <v>303</v>
      </c>
      <c r="Y12" s="116">
        <v>352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10.55'!AC109</f>
        <v>15.894039735099339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10.55'!AA118</f>
        <v>41.9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10.55'!AC110</f>
        <v>16.435881998795907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17.750929368029738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10.55'!AC111</f>
        <v>26.369656833232991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82.249070631970255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497</v>
      </c>
      <c r="Z15" s="115"/>
      <c r="AA15" s="117">
        <f t="shared" ref="AA15:AA34" si="2">IF(Y15="np",0,Y15/$Y$34)</f>
        <v>0.29921733895243829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0</v>
      </c>
      <c r="Z16" s="115"/>
      <c r="AA16" s="117">
        <f t="shared" si="2"/>
        <v>0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32</v>
      </c>
      <c r="Z17" s="115"/>
      <c r="AA17" s="117">
        <f t="shared" si="2"/>
        <v>1.9265502709211318E-2</v>
      </c>
      <c r="AB17" s="115"/>
      <c r="AC17" s="115"/>
      <c r="AD17" s="115"/>
      <c r="AE17" s="115"/>
      <c r="AF17" s="115"/>
    </row>
    <row r="18" spans="1:32" x14ac:dyDescent="0.25">
      <c r="A18" s="85" t="str">
        <f>'Table 10.55'!$S$1&amp;" ("&amp;'Table 10.55'!$T$2&amp;" to "&amp;'Table 10.55'!$Y$2&amp;")"</f>
        <v>Southern Mallee (2011-12 to 2016-17)</v>
      </c>
      <c r="B18" s="85"/>
      <c r="C18" s="85"/>
      <c r="D18" s="85"/>
      <c r="E18" s="85"/>
      <c r="F18" s="85"/>
      <c r="G18" s="85" t="str">
        <f>'Table 10.55'!$S$1&amp;" ("&amp;'Table 10.55'!$T$2&amp;" to "&amp;'Table 10.55'!$Y$2&amp;")"</f>
        <v>Southern Mallee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5</v>
      </c>
      <c r="Z18" s="115"/>
      <c r="AA18" s="117">
        <f t="shared" si="2"/>
        <v>3.0102347983142685E-3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54</v>
      </c>
      <c r="Z19" s="115"/>
      <c r="AA19" s="117">
        <f t="shared" si="2"/>
        <v>3.2510535821794098E-2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93</v>
      </c>
      <c r="Z20" s="115"/>
      <c r="AA20" s="117">
        <f t="shared" si="2"/>
        <v>5.5990367248645395E-2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77</v>
      </c>
      <c r="Z21" s="115"/>
      <c r="AA21" s="117">
        <f t="shared" si="2"/>
        <v>4.6357615894039736E-2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77</v>
      </c>
      <c r="Z22" s="115"/>
      <c r="AA22" s="117">
        <f t="shared" si="2"/>
        <v>4.6357615894039736E-2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41</v>
      </c>
      <c r="Z23" s="115"/>
      <c r="AA23" s="117">
        <f t="shared" si="2"/>
        <v>2.4683925346177003E-2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7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20</v>
      </c>
      <c r="Z25" s="115"/>
      <c r="AA25" s="117">
        <f t="shared" si="2"/>
        <v>1.2040939193257074E-2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55</v>
      </c>
      <c r="Z26" s="115"/>
      <c r="AA26" s="117">
        <f t="shared" si="2"/>
        <v>3.3112582781456956E-2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21</v>
      </c>
      <c r="Z27" s="115"/>
      <c r="AA27" s="117">
        <f t="shared" si="2"/>
        <v>1.2642986152919929E-2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74</v>
      </c>
      <c r="Z28" s="115"/>
      <c r="AA28" s="117">
        <f t="shared" si="2"/>
        <v>4.4551475015051176E-2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78</v>
      </c>
      <c r="Z29" s="115"/>
      <c r="AA29" s="117">
        <f t="shared" si="2"/>
        <v>4.6959662853702587E-2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88</v>
      </c>
      <c r="Z30" s="115"/>
      <c r="AA30" s="117">
        <f t="shared" si="2"/>
        <v>5.2980132450331126E-2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10.55'!Y2&amp;")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104</v>
      </c>
      <c r="Z31" s="115"/>
      <c r="AA31" s="117">
        <f t="shared" si="2"/>
        <v>6.2612883804936792E-2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4</v>
      </c>
      <c r="Z32" s="115"/>
      <c r="AA32" s="117">
        <f t="shared" si="2"/>
        <v>2.4081878386514148E-3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23</v>
      </c>
      <c r="Z33" s="115"/>
      <c r="AA33" s="117">
        <f t="shared" si="2"/>
        <v>1.3847080072245636E-2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1661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770</v>
      </c>
      <c r="U37" s="115">
        <v>811</v>
      </c>
      <c r="V37" s="115">
        <v>817</v>
      </c>
      <c r="W37" s="115">
        <v>858</v>
      </c>
      <c r="X37" s="115">
        <v>819</v>
      </c>
      <c r="Y37" s="115">
        <v>885</v>
      </c>
      <c r="Z37" s="115"/>
      <c r="AA37" s="115" t="str">
        <f>TEXT(Y37,"###,###")</f>
        <v>885</v>
      </c>
      <c r="AB37" s="115"/>
      <c r="AC37" s="115">
        <f>Y37/X37-1</f>
        <v>8.0586080586080522E-2</v>
      </c>
      <c r="AD37" s="115"/>
      <c r="AE37" s="115">
        <f>Y37/T37-1</f>
        <v>0.14935064935064934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153</v>
      </c>
      <c r="U38" s="115">
        <v>167</v>
      </c>
      <c r="V38" s="115">
        <v>184</v>
      </c>
      <c r="W38" s="115">
        <v>213</v>
      </c>
      <c r="X38" s="115">
        <v>175</v>
      </c>
      <c r="Y38" s="115">
        <v>191</v>
      </c>
      <c r="Z38" s="115"/>
      <c r="AA38" s="115" t="str">
        <f>TEXT(Y38,"###,###")</f>
        <v>191</v>
      </c>
      <c r="AB38" s="115"/>
      <c r="AC38" s="115">
        <f>Y38/X38-1</f>
        <v>9.1428571428571415E-2</v>
      </c>
      <c r="AD38" s="115"/>
      <c r="AE38" s="115">
        <f>Y38/T38-1</f>
        <v>0.24836601307189543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923</v>
      </c>
      <c r="U40" s="115">
        <v>978</v>
      </c>
      <c r="V40" s="115">
        <v>1001</v>
      </c>
      <c r="W40" s="115">
        <v>1071</v>
      </c>
      <c r="X40" s="115">
        <v>994</v>
      </c>
      <c r="Y40" s="115">
        <v>1076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82.249070631970255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17.750929368029738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18</v>
      </c>
      <c r="Y45" s="116">
        <v>19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72</v>
      </c>
      <c r="Y46" s="116">
        <v>67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73</v>
      </c>
      <c r="Y47" s="116">
        <v>88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113</v>
      </c>
      <c r="Y48" s="116">
        <v>114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10.55'!S1&amp;" ("&amp;'Table 10.55'!Y2&amp;") *"</f>
        <v>Number of jobs by age and sex of job holders in Southern Mallee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84</v>
      </c>
      <c r="Y49" s="116">
        <v>89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49</v>
      </c>
      <c r="Y50" s="116">
        <v>64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63</v>
      </c>
      <c r="Y51" s="116">
        <v>66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54</v>
      </c>
      <c r="Y52" s="116">
        <v>57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71</v>
      </c>
      <c r="Y53" s="116">
        <v>73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70</v>
      </c>
      <c r="Y54" s="116">
        <v>66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48</v>
      </c>
      <c r="Y55" s="116">
        <v>64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27</v>
      </c>
      <c r="Y56" s="116">
        <v>37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9</v>
      </c>
      <c r="Y57" s="116">
        <v>12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6</v>
      </c>
      <c r="Y58" s="116">
        <v>9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0</v>
      </c>
      <c r="Y59" s="116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763</v>
      </c>
      <c r="Y61" s="116">
        <v>830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8</v>
      </c>
      <c r="Y63" s="116">
        <v>6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10.55'!S1&amp;" ("&amp;'Table 10.55'!Y2&amp;") *"</f>
        <v>Number of employed persons per occupation of main job by sex in Southern Mallee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24</v>
      </c>
      <c r="Y64" s="116">
        <v>31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65</v>
      </c>
      <c r="Y65" s="116">
        <v>52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82</v>
      </c>
      <c r="Y66" s="116">
        <v>111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114</v>
      </c>
      <c r="Y67" s="116">
        <v>95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75</v>
      </c>
      <c r="Y68" s="116">
        <v>80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63</v>
      </c>
      <c r="Y69" s="116">
        <v>77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56</v>
      </c>
      <c r="Y70" s="116">
        <v>60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51</v>
      </c>
      <c r="Y71" s="116">
        <v>48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76</v>
      </c>
      <c r="Y72" s="116">
        <v>78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82</v>
      </c>
      <c r="Y73" s="116">
        <v>81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41</v>
      </c>
      <c r="Y74" s="116">
        <v>55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24</v>
      </c>
      <c r="Y75" s="116">
        <v>25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17</v>
      </c>
      <c r="Y76" s="116">
        <v>18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11</v>
      </c>
      <c r="Y77" s="116">
        <v>10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0</v>
      </c>
      <c r="Y78" s="116">
        <v>3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0</v>
      </c>
      <c r="Y79" s="116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773</v>
      </c>
      <c r="Y80" s="116">
        <v>831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10.55'!S1</f>
        <v>Southern Mallee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42</v>
      </c>
      <c r="Y83" s="116">
        <v>56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15</v>
      </c>
      <c r="Y84" s="116">
        <v>21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10.55'!AA4</f>
        <v>1,661</v>
      </c>
      <c r="D85" s="99">
        <f>'Table 10.55'!AC4</f>
        <v>7.9973992197659216E-2</v>
      </c>
      <c r="E85" s="100">
        <f>'Table 10.55'!AC4</f>
        <v>7.9973992197659216E-2</v>
      </c>
      <c r="F85" s="99">
        <f>'Table 10.55'!AE4</f>
        <v>0.17468175388967477</v>
      </c>
      <c r="G85" s="100">
        <f>'Table 10.55'!AE4</f>
        <v>0.17468175388967477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66</v>
      </c>
      <c r="Y85" s="116">
        <v>69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10.55'!AA5</f>
        <v>830</v>
      </c>
      <c r="D86" s="99">
        <f>'Table 10.55'!AC5</f>
        <v>8.0729166666666741E-2</v>
      </c>
      <c r="E86" s="100">
        <f>'Table 10.55'!AC5</f>
        <v>8.0729166666666741E-2</v>
      </c>
      <c r="F86" s="99">
        <f>'Table 10.55'!AE5</f>
        <v>0.13698630136986312</v>
      </c>
      <c r="G86" s="100">
        <f>'Table 10.55'!AE5</f>
        <v>0.13698630136986312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18</v>
      </c>
      <c r="Y86" s="116">
        <v>12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10.55'!AA6</f>
        <v>831</v>
      </c>
      <c r="D87" s="99">
        <f>'Table 10.55'!AC6</f>
        <v>7.7821011673151697E-2</v>
      </c>
      <c r="E87" s="100">
        <f>'Table 10.55'!AC6</f>
        <v>7.7821011673151697E-2</v>
      </c>
      <c r="F87" s="99">
        <f>'Table 10.55'!AE6</f>
        <v>0.21137026239067058</v>
      </c>
      <c r="G87" s="100">
        <f>'Table 10.55'!AE6</f>
        <v>0.21137026239067058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8</v>
      </c>
      <c r="Y87" s="116">
        <v>10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10.55'!AA7</f>
        <v>1,076</v>
      </c>
      <c r="D88" s="99">
        <f>'Table 10.55'!AC7</f>
        <v>8.2494969818913466E-2</v>
      </c>
      <c r="E88" s="100">
        <f>'Table 10.55'!AC7</f>
        <v>8.2494969818913466E-2</v>
      </c>
      <c r="F88" s="99">
        <f>'Table 10.55'!AE7</f>
        <v>0.16450216450216448</v>
      </c>
      <c r="G88" s="100">
        <f>'Table 10.55'!AE7</f>
        <v>0.16450216450216448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16</v>
      </c>
      <c r="Y88" s="116">
        <v>15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10.55'!AA37</f>
        <v>885</v>
      </c>
      <c r="D89" s="99">
        <f>'Table 10.55'!AC37</f>
        <v>8.0586080586080522E-2</v>
      </c>
      <c r="E89" s="100">
        <f>'Table 10.55'!AC37</f>
        <v>8.0586080586080522E-2</v>
      </c>
      <c r="F89" s="99">
        <f>'Table 10.55'!AE37</f>
        <v>0.14935064935064934</v>
      </c>
      <c r="G89" s="100">
        <f>'Table 10.55'!AE37</f>
        <v>0.14935064935064934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62</v>
      </c>
      <c r="Y89" s="116">
        <v>61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10.55'!AA38</f>
        <v>191</v>
      </c>
      <c r="D90" s="99">
        <f>'Table 10.55'!AC38</f>
        <v>9.1428571428571415E-2</v>
      </c>
      <c r="E90" s="100">
        <f>'Table 10.55'!AC38</f>
        <v>9.1428571428571415E-2</v>
      </c>
      <c r="F90" s="99">
        <f>'Table 10.55'!AE38</f>
        <v>0.24836601307189543</v>
      </c>
      <c r="G90" s="100">
        <f>'Table 10.55'!AE38</f>
        <v>0.24836601307189543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117</v>
      </c>
      <c r="Y90" s="116">
        <v>113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10.55'!AA114</f>
        <v>72</v>
      </c>
      <c r="D91" s="99">
        <f>'Table 10.55'!AC114</f>
        <v>-1.3698630136986356E-2</v>
      </c>
      <c r="E91" s="100">
        <f>'Table 10.55'!AC114</f>
        <v>-1.3698630136986356E-2</v>
      </c>
      <c r="F91" s="99">
        <f>'Table 10.55'!AE114</f>
        <v>-1.3698630136986356E-2</v>
      </c>
      <c r="G91" s="100">
        <f>'Table 10.55'!AE114</f>
        <v>-1.3698630136986356E-2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537</v>
      </c>
      <c r="Y91" s="116">
        <v>564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10.55'!AA115</f>
        <v>119</v>
      </c>
      <c r="D92" s="99">
        <f>'Table 10.55'!AC115</f>
        <v>0.1333333333333333</v>
      </c>
      <c r="E92" s="100">
        <f>'Table 10.55'!AC115</f>
        <v>0.1333333333333333</v>
      </c>
      <c r="F92" s="99">
        <f>'Table 10.55'!AE115</f>
        <v>0.43373493975903621</v>
      </c>
      <c r="G92" s="100">
        <f>'Table 10.55'!AE115</f>
        <v>0.43373493975903621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10.55'!AA8</f>
        <v>$33,215</v>
      </c>
      <c r="D93" s="99">
        <f>'Table 10.55'!AC8</f>
        <v>0.1188792367000564</v>
      </c>
      <c r="E93" s="100">
        <f>'Table 10.55'!AC8</f>
        <v>0.1188792367000564</v>
      </c>
      <c r="F93" s="99">
        <f>'Table 10.55'!AE8</f>
        <v>0.24473454428259322</v>
      </c>
      <c r="G93" s="100">
        <f>'Table 10.55'!AE8</f>
        <v>0.24473454428259322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25</v>
      </c>
      <c r="Y93" s="116">
        <v>28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10.55'!AA9</f>
        <v>$49.3 mil</v>
      </c>
      <c r="D94" s="99">
        <f>'Table 10.55'!AC9</f>
        <v>0.27204713893716859</v>
      </c>
      <c r="E94" s="100">
        <f>'Table 10.55'!AC9</f>
        <v>0.27204713893716859</v>
      </c>
      <c r="F94" s="99">
        <f>'Table 10.55'!AE9</f>
        <v>0.52136921765166933</v>
      </c>
      <c r="G94" s="100">
        <f>'Table 10.55'!AE9</f>
        <v>0.52136921765166933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62</v>
      </c>
      <c r="Y94" s="116">
        <v>71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9</v>
      </c>
      <c r="Y95" s="116">
        <v>10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47</v>
      </c>
      <c r="Y96" s="116">
        <v>63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61</v>
      </c>
      <c r="Y97" s="116">
        <v>70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48</v>
      </c>
      <c r="Y98" s="116">
        <v>49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5</v>
      </c>
      <c r="Y99" s="116">
        <v>9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72</v>
      </c>
      <c r="Y100" s="116">
        <v>71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463</v>
      </c>
      <c r="Y101" s="116">
        <v>512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1012</v>
      </c>
      <c r="Y104" s="115">
        <v>1090</v>
      </c>
      <c r="Z104" s="115"/>
      <c r="AA104" s="115" t="str">
        <f>TEXT(Y104,"###,###")</f>
        <v>1,090</v>
      </c>
      <c r="AB104" s="115"/>
      <c r="AC104" s="115">
        <f>Y104/($Y$4)*100</f>
        <v>65.623118603251058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255</v>
      </c>
      <c r="Y105" s="115">
        <v>263</v>
      </c>
      <c r="Z105" s="115"/>
      <c r="AA105" s="115" t="str">
        <f>TEXT(Y105,"###,###")</f>
        <v>263</v>
      </c>
      <c r="AB105" s="115"/>
      <c r="AC105" s="115">
        <f>Y105/($Y$4)*100</f>
        <v>15.833835039133051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1267</v>
      </c>
      <c r="Y106" s="115">
        <v>1353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350</v>
      </c>
      <c r="Y108" s="115">
        <v>378</v>
      </c>
      <c r="Z108" s="115"/>
      <c r="AA108" s="115" t="str">
        <f>TEXT(Y108,"###,###")</f>
        <v>378</v>
      </c>
      <c r="AB108" s="115"/>
      <c r="AC108" s="115">
        <f>Y108/($Y$4)*100</f>
        <v>22.757375075255869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223</v>
      </c>
      <c r="Y109" s="115">
        <v>264</v>
      </c>
      <c r="Z109" s="115"/>
      <c r="AA109" s="115" t="str">
        <f>TEXT(Y109,"###,###")</f>
        <v>264</v>
      </c>
      <c r="AB109" s="115"/>
      <c r="AC109" s="115">
        <f t="shared" ref="AC109:AC111" si="3">Y109/($Y$4)*100</f>
        <v>15.894039735099339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371</v>
      </c>
      <c r="Y110" s="115">
        <v>273</v>
      </c>
      <c r="Z110" s="115"/>
      <c r="AA110" s="115" t="str">
        <f>TEXT(Y110,"###,###")</f>
        <v>273</v>
      </c>
      <c r="AB110" s="115"/>
      <c r="AC110" s="115">
        <f t="shared" si="3"/>
        <v>16.435881998795907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321</v>
      </c>
      <c r="Y111" s="115">
        <v>438</v>
      </c>
      <c r="Z111" s="115"/>
      <c r="AA111" s="115" t="str">
        <f>TEXT(Y111,"###,###")</f>
        <v>438</v>
      </c>
      <c r="AB111" s="115"/>
      <c r="AC111" s="115">
        <f t="shared" si="3"/>
        <v>26.369656833232991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1539</v>
      </c>
      <c r="Y112" s="115">
        <v>1661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73</v>
      </c>
      <c r="U114" s="115">
        <v>67</v>
      </c>
      <c r="V114" s="115">
        <v>74</v>
      </c>
      <c r="W114" s="115">
        <v>85</v>
      </c>
      <c r="X114" s="115">
        <v>73</v>
      </c>
      <c r="Y114" s="115">
        <v>72</v>
      </c>
      <c r="Z114" s="115"/>
      <c r="AA114" s="115" t="str">
        <f>TEXT(Y114,"###,###")</f>
        <v>72</v>
      </c>
      <c r="AB114" s="115"/>
      <c r="AC114" s="115">
        <f>Y114/X114-1</f>
        <v>-1.3698630136986356E-2</v>
      </c>
      <c r="AD114" s="115"/>
      <c r="AE114" s="115">
        <f>Y114/T114-1</f>
        <v>-1.3698630136986356E-2</v>
      </c>
      <c r="AF114" s="115"/>
    </row>
    <row r="115" spans="19:32" x14ac:dyDescent="0.25">
      <c r="S115" s="115" t="s">
        <v>104</v>
      </c>
      <c r="T115" s="115">
        <v>83</v>
      </c>
      <c r="U115" s="115">
        <v>105</v>
      </c>
      <c r="V115" s="115">
        <v>112</v>
      </c>
      <c r="W115" s="115">
        <v>129</v>
      </c>
      <c r="X115" s="115">
        <v>105</v>
      </c>
      <c r="Y115" s="115">
        <v>119</v>
      </c>
      <c r="Z115" s="115"/>
      <c r="AA115" s="115" t="str">
        <f>TEXT(Y115,"###,###")</f>
        <v>119</v>
      </c>
      <c r="AB115" s="115"/>
      <c r="AC115" s="115">
        <f>Y115/X115-1</f>
        <v>0.1333333333333333</v>
      </c>
      <c r="AD115" s="115"/>
      <c r="AE115" s="115">
        <f>Y115/T115-1</f>
        <v>0.43373493975903621</v>
      </c>
      <c r="AF115" s="115"/>
    </row>
    <row r="116" spans="19:32" x14ac:dyDescent="0.25">
      <c r="S116" s="115" t="s">
        <v>56</v>
      </c>
      <c r="T116" s="115">
        <v>156</v>
      </c>
      <c r="U116" s="115">
        <v>172</v>
      </c>
      <c r="V116" s="115">
        <v>186</v>
      </c>
      <c r="W116" s="115">
        <v>214</v>
      </c>
      <c r="X116" s="115">
        <v>178</v>
      </c>
      <c r="Y116" s="115">
        <v>191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39.85</v>
      </c>
      <c r="V118" s="115">
        <v>40.72</v>
      </c>
      <c r="W118" s="115">
        <v>43.15</v>
      </c>
      <c r="X118" s="115">
        <v>43.4</v>
      </c>
      <c r="Y118" s="115">
        <v>41.9</v>
      </c>
      <c r="Z118" s="115"/>
      <c r="AA118" s="115" t="str">
        <f>TEXT(Y118,"##.0")</f>
        <v>41.9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653</v>
      </c>
      <c r="V120" s="115">
        <v>681</v>
      </c>
      <c r="W120" s="115">
        <v>703</v>
      </c>
      <c r="X120" s="115">
        <v>699</v>
      </c>
      <c r="Y120" s="115">
        <v>724</v>
      </c>
      <c r="Z120" s="115"/>
      <c r="AA120" s="115" t="str">
        <f>TEXT(Y120,"###,###")</f>
        <v>724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188</v>
      </c>
      <c r="V121" s="115">
        <v>183</v>
      </c>
      <c r="W121" s="115">
        <v>218</v>
      </c>
      <c r="X121" s="115">
        <v>179</v>
      </c>
      <c r="Y121" s="115">
        <v>210</v>
      </c>
      <c r="Z121" s="115"/>
      <c r="AA121" s="115" t="str">
        <f t="shared" ref="AA121:AA128" si="4">TEXT(Y121,"###,###")</f>
        <v>210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132</v>
      </c>
      <c r="V122" s="115">
        <v>136</v>
      </c>
      <c r="W122" s="115">
        <v>147</v>
      </c>
      <c r="X122" s="115">
        <v>118</v>
      </c>
      <c r="Y122" s="115">
        <v>142</v>
      </c>
      <c r="Z122" s="115"/>
      <c r="AA122" s="115" t="str">
        <f t="shared" si="4"/>
        <v>142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785</v>
      </c>
      <c r="V124" s="115">
        <v>817</v>
      </c>
      <c r="W124" s="115">
        <v>850</v>
      </c>
      <c r="X124" s="115">
        <v>817</v>
      </c>
      <c r="Y124" s="115">
        <v>866</v>
      </c>
      <c r="Z124" s="115"/>
      <c r="AA124" s="115" t="str">
        <f t="shared" si="4"/>
        <v>866</v>
      </c>
      <c r="AB124" s="115"/>
      <c r="AC124" s="115">
        <f>Y124/$Y$7*100</f>
        <v>80.483271375464682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320</v>
      </c>
      <c r="V125" s="115">
        <v>319</v>
      </c>
      <c r="W125" s="115">
        <v>365</v>
      </c>
      <c r="X125" s="115">
        <v>297</v>
      </c>
      <c r="Y125" s="115">
        <v>352</v>
      </c>
      <c r="Z125" s="115"/>
      <c r="AA125" s="115" t="str">
        <f t="shared" si="4"/>
        <v>352</v>
      </c>
      <c r="AB125" s="115"/>
      <c r="AC125" s="115">
        <f>Y125/$Y$7*100</f>
        <v>32.713754646840151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511</v>
      </c>
      <c r="V127" s="115">
        <v>521</v>
      </c>
      <c r="W127" s="115">
        <v>582</v>
      </c>
      <c r="X127" s="115">
        <v>534</v>
      </c>
      <c r="Y127" s="115">
        <v>564</v>
      </c>
      <c r="Z127" s="115"/>
      <c r="AA127" s="115" t="str">
        <f t="shared" si="4"/>
        <v>564</v>
      </c>
      <c r="AB127" s="115"/>
      <c r="AC127" s="115">
        <f>Y127/$Y$7*100</f>
        <v>52.416356877323423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462</v>
      </c>
      <c r="V128" s="115">
        <v>478</v>
      </c>
      <c r="W128" s="115">
        <v>491</v>
      </c>
      <c r="X128" s="115">
        <v>465</v>
      </c>
      <c r="Y128" s="115">
        <v>512</v>
      </c>
      <c r="Z128" s="115"/>
      <c r="AA128" s="115" t="str">
        <f t="shared" si="4"/>
        <v>512</v>
      </c>
      <c r="AB128" s="115"/>
      <c r="AC128" s="115">
        <f>Y128/$Y$7*100</f>
        <v>47.583643122676577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A55D02DF-F817-40EE-92FB-92C65FAE18D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84F3D1A2-0738-44C4-BBC2-0AAB330E93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016C25DB-5D9E-4606-BE9C-92DF84DAAC4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C52BCC1F-3D06-45AC-A1A0-BD31B9CA50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Streaky Bay</v>
      </c>
      <c r="T1" s="115"/>
      <c r="U1" s="115"/>
      <c r="V1" s="115"/>
      <c r="W1" s="115"/>
      <c r="X1" s="115"/>
      <c r="Y1" s="115" t="str">
        <f>Y3</f>
        <v>10.56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167</v>
      </c>
      <c r="V3" s="115"/>
      <c r="W3" s="115"/>
      <c r="X3" s="115"/>
      <c r="Y3" s="115" t="s">
        <v>257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10.56'!$Y$3&amp;" "&amp;'Table 10.56'!$U$3&amp;", "&amp;'State data for spotlight'!$C$3&amp;", "&amp;'Table 10.56'!$Y$2</f>
        <v>Table 10.56 Streaky Bay,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1242</v>
      </c>
      <c r="U4" s="116">
        <v>1312</v>
      </c>
      <c r="V4" s="116">
        <v>1365</v>
      </c>
      <c r="W4" s="116">
        <v>1426</v>
      </c>
      <c r="X4" s="116">
        <v>1398</v>
      </c>
      <c r="Y4" s="116">
        <v>1556</v>
      </c>
      <c r="Z4" s="115"/>
      <c r="AA4" s="115" t="str">
        <f>TEXT(Y4,"###,###")</f>
        <v>1,556</v>
      </c>
      <c r="AB4" s="115"/>
      <c r="AC4" s="115">
        <f t="shared" ref="AC4:AC9" si="0">Y4/X4-1</f>
        <v>0.11301859799713876</v>
      </c>
      <c r="AD4" s="115"/>
      <c r="AE4" s="115">
        <f>Y4/T4-1</f>
        <v>0.25281803542673109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678</v>
      </c>
      <c r="U5" s="116">
        <v>698</v>
      </c>
      <c r="V5" s="116">
        <v>729</v>
      </c>
      <c r="W5" s="116">
        <v>776</v>
      </c>
      <c r="X5" s="116">
        <v>767</v>
      </c>
      <c r="Y5" s="116">
        <v>821</v>
      </c>
      <c r="Z5" s="115"/>
      <c r="AA5" s="115" t="str">
        <f>TEXT(Y5,"###,###")</f>
        <v>821</v>
      </c>
      <c r="AB5" s="115"/>
      <c r="AC5" s="115">
        <f t="shared" si="0"/>
        <v>7.0404172099087337E-2</v>
      </c>
      <c r="AD5" s="115"/>
      <c r="AE5" s="115">
        <f t="shared" ref="AE5:AE9" si="1">Y5/T5-1</f>
        <v>0.21091445427728606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566</v>
      </c>
      <c r="U6" s="116">
        <v>619</v>
      </c>
      <c r="V6" s="116">
        <v>639</v>
      </c>
      <c r="W6" s="116">
        <v>648</v>
      </c>
      <c r="X6" s="116">
        <v>635</v>
      </c>
      <c r="Y6" s="116">
        <v>735</v>
      </c>
      <c r="Z6" s="115"/>
      <c r="AA6" s="115" t="str">
        <f>TEXT(Y6,"###,###")</f>
        <v>735</v>
      </c>
      <c r="AB6" s="115"/>
      <c r="AC6" s="115">
        <f t="shared" si="0"/>
        <v>0.15748031496062986</v>
      </c>
      <c r="AD6" s="115"/>
      <c r="AE6" s="115">
        <f t="shared" si="1"/>
        <v>0.29858657243816245</v>
      </c>
      <c r="AF6" s="115"/>
    </row>
    <row r="7" spans="1:32" ht="16.5" customHeight="1" thickBot="1" x14ac:dyDescent="0.3">
      <c r="A7" s="46" t="str">
        <f>"QUICK STATS for "&amp;'Table 10.56'!Y2&amp;"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843</v>
      </c>
      <c r="U7" s="116">
        <v>886</v>
      </c>
      <c r="V7" s="116">
        <v>904</v>
      </c>
      <c r="W7" s="116">
        <v>946</v>
      </c>
      <c r="X7" s="116">
        <v>925</v>
      </c>
      <c r="Y7" s="116">
        <v>1020</v>
      </c>
      <c r="Z7" s="115"/>
      <c r="AA7" s="115" t="str">
        <f>TEXT(Y7,"###,###")</f>
        <v>1,020</v>
      </c>
      <c r="AB7" s="115"/>
      <c r="AC7" s="115">
        <f t="shared" si="0"/>
        <v>0.10270270270270276</v>
      </c>
      <c r="AD7" s="115"/>
      <c r="AE7" s="115">
        <f t="shared" si="1"/>
        <v>0.209964412811388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1,556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10.56'!AA7</f>
        <v>1,020</v>
      </c>
      <c r="P8" s="51"/>
      <c r="S8" s="115" t="s">
        <v>96</v>
      </c>
      <c r="T8" s="115">
        <v>21908</v>
      </c>
      <c r="U8" s="115">
        <v>23995.77</v>
      </c>
      <c r="V8" s="115">
        <v>22945</v>
      </c>
      <c r="W8" s="115">
        <v>24241</v>
      </c>
      <c r="X8" s="115">
        <v>25924</v>
      </c>
      <c r="Y8" s="115">
        <v>27122.959999999999</v>
      </c>
      <c r="Z8" s="115"/>
      <c r="AA8" s="115" t="str">
        <f>TEXT(Y8,"$###,###")</f>
        <v>$27,123</v>
      </c>
      <c r="AB8" s="115"/>
      <c r="AC8" s="115">
        <f t="shared" si="0"/>
        <v>4.6249035642647707E-2</v>
      </c>
      <c r="AD8" s="115"/>
      <c r="AE8" s="115">
        <f t="shared" si="1"/>
        <v>0.23803907248493705</v>
      </c>
      <c r="AF8" s="115"/>
    </row>
    <row r="9" spans="1:32" x14ac:dyDescent="0.25">
      <c r="A9" s="55" t="s">
        <v>17</v>
      </c>
      <c r="B9" s="56"/>
      <c r="C9" s="57"/>
      <c r="D9" s="58">
        <f>'Table 10.56'!AC104</f>
        <v>62.660668380462724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53.921568627450981</v>
      </c>
      <c r="P9" s="59" t="s">
        <v>97</v>
      </c>
      <c r="S9" s="115" t="s">
        <v>9</v>
      </c>
      <c r="T9" s="115">
        <v>39102784</v>
      </c>
      <c r="U9" s="115">
        <v>36772857</v>
      </c>
      <c r="V9" s="115">
        <v>40823404</v>
      </c>
      <c r="W9" s="115">
        <v>44561103</v>
      </c>
      <c r="X9" s="115">
        <v>42646908</v>
      </c>
      <c r="Y9" s="115">
        <v>51980451</v>
      </c>
      <c r="Z9" s="115"/>
      <c r="AA9" s="115" t="str">
        <f>TEXT(Y9/1000000,"$#,###.0")&amp;" mil"</f>
        <v>$52.0 mil</v>
      </c>
      <c r="AB9" s="115"/>
      <c r="AC9" s="115">
        <f t="shared" si="0"/>
        <v>0.21885626503098421</v>
      </c>
      <c r="AD9" s="115"/>
      <c r="AE9" s="115">
        <f t="shared" si="1"/>
        <v>0.32932864831312259</v>
      </c>
      <c r="AF9" s="115"/>
    </row>
    <row r="10" spans="1:32" x14ac:dyDescent="0.25">
      <c r="A10" s="55" t="s">
        <v>20</v>
      </c>
      <c r="B10" s="56"/>
      <c r="C10" s="57"/>
      <c r="D10" s="58">
        <f>'Table 10.56'!AC105</f>
        <v>16.452442159383033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46.078431372549019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81.862745098039213</v>
      </c>
      <c r="P11" s="59" t="s">
        <v>97</v>
      </c>
      <c r="S11" s="115" t="s">
        <v>32</v>
      </c>
      <c r="T11" s="116">
        <v>973</v>
      </c>
      <c r="U11" s="116">
        <v>1041</v>
      </c>
      <c r="V11" s="116">
        <v>1081</v>
      </c>
      <c r="W11" s="116">
        <v>1136</v>
      </c>
      <c r="X11" s="116">
        <v>1122</v>
      </c>
      <c r="Y11" s="116">
        <v>1220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10.56'!AC108</f>
        <v>25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32.941176470588232</v>
      </c>
      <c r="P12" s="59" t="s">
        <v>97</v>
      </c>
      <c r="S12" s="115" t="s">
        <v>33</v>
      </c>
      <c r="T12" s="116">
        <v>276</v>
      </c>
      <c r="U12" s="116">
        <v>278</v>
      </c>
      <c r="V12" s="116">
        <v>280</v>
      </c>
      <c r="W12" s="116">
        <v>289</v>
      </c>
      <c r="X12" s="116">
        <v>279</v>
      </c>
      <c r="Y12" s="116">
        <v>336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10.56'!AC109</f>
        <v>15.552699228791775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10.56'!AA118</f>
        <v>44.0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10.56'!AC110</f>
        <v>16.002570694087403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20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10.56'!AC111</f>
        <v>22.557840616966583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80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235</v>
      </c>
      <c r="Z15" s="115"/>
      <c r="AA15" s="117">
        <f t="shared" ref="AA15:AA34" si="2">IF(Y15="np",0,Y15/$Y$34)</f>
        <v>0.15102827763496143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14</v>
      </c>
      <c r="Z16" s="115"/>
      <c r="AA16" s="117">
        <f t="shared" si="2"/>
        <v>8.9974293059125968E-3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55</v>
      </c>
      <c r="Z17" s="115"/>
      <c r="AA17" s="117">
        <f t="shared" si="2"/>
        <v>3.5347043701799488E-2</v>
      </c>
      <c r="AB17" s="115"/>
      <c r="AC17" s="115"/>
      <c r="AD17" s="115"/>
      <c r="AE17" s="115"/>
      <c r="AF17" s="115"/>
    </row>
    <row r="18" spans="1:32" x14ac:dyDescent="0.25">
      <c r="A18" s="85" t="str">
        <f>'Table 10.56'!$S$1&amp;" ("&amp;'Table 10.56'!$T$2&amp;" to "&amp;'Table 10.56'!$Y$2&amp;")"</f>
        <v>Streaky Bay (2011-12 to 2016-17)</v>
      </c>
      <c r="B18" s="85"/>
      <c r="C18" s="85"/>
      <c r="D18" s="85"/>
      <c r="E18" s="85"/>
      <c r="F18" s="85"/>
      <c r="G18" s="85" t="str">
        <f>'Table 10.56'!$S$1&amp;" ("&amp;'Table 10.56'!$T$2&amp;" to "&amp;'Table 10.56'!$Y$2&amp;")"</f>
        <v>Streaky Bay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12</v>
      </c>
      <c r="Z18" s="115"/>
      <c r="AA18" s="117">
        <f t="shared" si="2"/>
        <v>7.7120822622107968E-3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76</v>
      </c>
      <c r="Z19" s="115"/>
      <c r="AA19" s="117">
        <f t="shared" si="2"/>
        <v>4.8843187660668377E-2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25</v>
      </c>
      <c r="Z20" s="115"/>
      <c r="AA20" s="117">
        <f t="shared" si="2"/>
        <v>1.6066838046272493E-2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142</v>
      </c>
      <c r="Z21" s="115"/>
      <c r="AA21" s="117">
        <f t="shared" si="2"/>
        <v>9.1259640102827763E-2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130</v>
      </c>
      <c r="Z22" s="115"/>
      <c r="AA22" s="117">
        <f t="shared" si="2"/>
        <v>8.3547557840616973E-2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79</v>
      </c>
      <c r="Z23" s="115"/>
      <c r="AA23" s="117">
        <f t="shared" si="2"/>
        <v>5.0771208226221082E-2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7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17</v>
      </c>
      <c r="Z25" s="115"/>
      <c r="AA25" s="117">
        <f t="shared" si="2"/>
        <v>1.0925449871465296E-2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14</v>
      </c>
      <c r="Z26" s="115"/>
      <c r="AA26" s="117">
        <f t="shared" si="2"/>
        <v>8.9974293059125968E-3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39</v>
      </c>
      <c r="Z27" s="115"/>
      <c r="AA27" s="117">
        <f t="shared" si="2"/>
        <v>2.5064267352185091E-2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60</v>
      </c>
      <c r="Z28" s="115"/>
      <c r="AA28" s="117">
        <f t="shared" si="2"/>
        <v>3.8560411311053984E-2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78</v>
      </c>
      <c r="Z29" s="115"/>
      <c r="AA29" s="117">
        <f t="shared" si="2"/>
        <v>5.0128534704370183E-2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110</v>
      </c>
      <c r="Z30" s="115"/>
      <c r="AA30" s="117">
        <f t="shared" si="2"/>
        <v>7.0694087403598976E-2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10.56'!Y2&amp;")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103</v>
      </c>
      <c r="Z31" s="115"/>
      <c r="AA31" s="117">
        <f t="shared" si="2"/>
        <v>6.6195372750642675E-2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4</v>
      </c>
      <c r="Z32" s="115"/>
      <c r="AA32" s="117">
        <f t="shared" si="2"/>
        <v>2.5706940874035988E-3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33</v>
      </c>
      <c r="Z33" s="115"/>
      <c r="AA33" s="117">
        <f t="shared" si="2"/>
        <v>2.1208226221079693E-2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1556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691</v>
      </c>
      <c r="U37" s="115">
        <v>739</v>
      </c>
      <c r="V37" s="115">
        <v>736</v>
      </c>
      <c r="W37" s="115">
        <v>776</v>
      </c>
      <c r="X37" s="115">
        <v>772</v>
      </c>
      <c r="Y37" s="115">
        <v>816</v>
      </c>
      <c r="Z37" s="115"/>
      <c r="AA37" s="115" t="str">
        <f>TEXT(Y37,"###,###")</f>
        <v>816</v>
      </c>
      <c r="AB37" s="115"/>
      <c r="AC37" s="115">
        <f>Y37/X37-1</f>
        <v>5.6994818652849721E-2</v>
      </c>
      <c r="AD37" s="115"/>
      <c r="AE37" s="115">
        <f>Y37/T37-1</f>
        <v>0.18089725036179449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157</v>
      </c>
      <c r="U38" s="115">
        <v>141</v>
      </c>
      <c r="V38" s="115">
        <v>171</v>
      </c>
      <c r="W38" s="115">
        <v>171</v>
      </c>
      <c r="X38" s="115">
        <v>152</v>
      </c>
      <c r="Y38" s="115">
        <v>204</v>
      </c>
      <c r="Z38" s="115"/>
      <c r="AA38" s="115" t="str">
        <f>TEXT(Y38,"###,###")</f>
        <v>204</v>
      </c>
      <c r="AB38" s="115"/>
      <c r="AC38" s="115">
        <f>Y38/X38-1</f>
        <v>0.34210526315789469</v>
      </c>
      <c r="AD38" s="115"/>
      <c r="AE38" s="115">
        <f>Y38/T38-1</f>
        <v>0.2993630573248407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848</v>
      </c>
      <c r="U40" s="115">
        <v>880</v>
      </c>
      <c r="V40" s="115">
        <v>907</v>
      </c>
      <c r="W40" s="115">
        <v>947</v>
      </c>
      <c r="X40" s="115">
        <v>924</v>
      </c>
      <c r="Y40" s="115">
        <v>1020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80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20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7</v>
      </c>
      <c r="Y44" s="116">
        <v>7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15</v>
      </c>
      <c r="Y45" s="116">
        <v>37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50</v>
      </c>
      <c r="Y46" s="116">
        <v>52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50</v>
      </c>
      <c r="Y47" s="116">
        <v>75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66</v>
      </c>
      <c r="Y48" s="116">
        <v>72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10.56'!S1&amp;" ("&amp;'Table 10.56'!Y2&amp;") *"</f>
        <v>Number of jobs by age and sex of job holders in Streaky Bay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88</v>
      </c>
      <c r="Y49" s="116">
        <v>71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63</v>
      </c>
      <c r="Y50" s="116">
        <v>58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80</v>
      </c>
      <c r="Y51" s="116">
        <v>72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57</v>
      </c>
      <c r="Y52" s="116">
        <v>61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73</v>
      </c>
      <c r="Y53" s="116">
        <v>48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92</v>
      </c>
      <c r="Y54" s="116">
        <v>119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72</v>
      </c>
      <c r="Y55" s="116">
        <v>89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26</v>
      </c>
      <c r="Y56" s="116">
        <v>31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17</v>
      </c>
      <c r="Y57" s="116">
        <v>18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4</v>
      </c>
      <c r="Y58" s="116">
        <v>11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2</v>
      </c>
      <c r="Y59" s="116">
        <v>4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763</v>
      </c>
      <c r="Y61" s="116">
        <v>821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8</v>
      </c>
      <c r="Y63" s="116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10.56'!S1&amp;" ("&amp;'Table 10.56'!Y2&amp;") *"</f>
        <v>Number of employed persons per occupation of main job by sex in Streaky Bay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13</v>
      </c>
      <c r="Y64" s="116">
        <v>17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42</v>
      </c>
      <c r="Y65" s="116">
        <v>45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55</v>
      </c>
      <c r="Y66" s="116">
        <v>78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55</v>
      </c>
      <c r="Y67" s="116">
        <v>79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42</v>
      </c>
      <c r="Y68" s="116">
        <v>46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71</v>
      </c>
      <c r="Y69" s="116">
        <v>65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72</v>
      </c>
      <c r="Y70" s="116">
        <v>85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51</v>
      </c>
      <c r="Y71" s="116">
        <v>85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72</v>
      </c>
      <c r="Y72" s="116">
        <v>61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60</v>
      </c>
      <c r="Y73" s="116">
        <v>62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51</v>
      </c>
      <c r="Y74" s="116">
        <v>71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28</v>
      </c>
      <c r="Y75" s="116">
        <v>25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9</v>
      </c>
      <c r="Y76" s="116">
        <v>9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0</v>
      </c>
      <c r="Y77" s="116">
        <v>4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0</v>
      </c>
      <c r="Y78" s="116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0</v>
      </c>
      <c r="Y79" s="116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634</v>
      </c>
      <c r="Y80" s="116">
        <v>735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10.56'!S1</f>
        <v>Streaky Bay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60</v>
      </c>
      <c r="Y83" s="116">
        <v>65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32</v>
      </c>
      <c r="Y84" s="116">
        <v>43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10.56'!AA4</f>
        <v>1,556</v>
      </c>
      <c r="D85" s="99">
        <f>'Table 10.56'!AC4</f>
        <v>0.11301859799713876</v>
      </c>
      <c r="E85" s="100">
        <f>'Table 10.56'!AC4</f>
        <v>0.11301859799713876</v>
      </c>
      <c r="F85" s="99">
        <f>'Table 10.56'!AE4</f>
        <v>0.25281803542673109</v>
      </c>
      <c r="G85" s="100">
        <f>'Table 10.56'!AE4</f>
        <v>0.25281803542673109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72</v>
      </c>
      <c r="Y85" s="116">
        <v>85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10.56'!AA5</f>
        <v>821</v>
      </c>
      <c r="D86" s="99">
        <f>'Table 10.56'!AC5</f>
        <v>7.0404172099087337E-2</v>
      </c>
      <c r="E86" s="100">
        <f>'Table 10.56'!AC5</f>
        <v>7.0404172099087337E-2</v>
      </c>
      <c r="F86" s="99">
        <f>'Table 10.56'!AE5</f>
        <v>0.21091445427728606</v>
      </c>
      <c r="G86" s="100">
        <f>'Table 10.56'!AE5</f>
        <v>0.21091445427728606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11</v>
      </c>
      <c r="Y86" s="116">
        <v>8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10.56'!AA6</f>
        <v>735</v>
      </c>
      <c r="D87" s="99">
        <f>'Table 10.56'!AC6</f>
        <v>0.15748031496062986</v>
      </c>
      <c r="E87" s="100">
        <f>'Table 10.56'!AC6</f>
        <v>0.15748031496062986</v>
      </c>
      <c r="F87" s="99">
        <f>'Table 10.56'!AE6</f>
        <v>0.29858657243816245</v>
      </c>
      <c r="G87" s="100">
        <f>'Table 10.56'!AE6</f>
        <v>0.29858657243816245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10</v>
      </c>
      <c r="Y87" s="116">
        <v>14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10.56'!AA7</f>
        <v>1,020</v>
      </c>
      <c r="D88" s="99">
        <f>'Table 10.56'!AC7</f>
        <v>0.10270270270270276</v>
      </c>
      <c r="E88" s="100">
        <f>'Table 10.56'!AC7</f>
        <v>0.10270270270270276</v>
      </c>
      <c r="F88" s="99">
        <f>'Table 10.56'!AE7</f>
        <v>0.209964412811388</v>
      </c>
      <c r="G88" s="100">
        <f>'Table 10.56'!AE7</f>
        <v>0.209964412811388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15</v>
      </c>
      <c r="Y88" s="116">
        <v>16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10.56'!AA37</f>
        <v>816</v>
      </c>
      <c r="D89" s="99">
        <f>'Table 10.56'!AC37</f>
        <v>5.6994818652849721E-2</v>
      </c>
      <c r="E89" s="100">
        <f>'Table 10.56'!AC37</f>
        <v>5.6994818652849721E-2</v>
      </c>
      <c r="F89" s="99">
        <f>'Table 10.56'!AE37</f>
        <v>0.18089725036179449</v>
      </c>
      <c r="G89" s="100">
        <f>'Table 10.56'!AE37</f>
        <v>0.18089725036179449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42</v>
      </c>
      <c r="Y89" s="116">
        <v>37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10.56'!AA38</f>
        <v>204</v>
      </c>
      <c r="D90" s="99">
        <f>'Table 10.56'!AC38</f>
        <v>0.34210526315789469</v>
      </c>
      <c r="E90" s="100">
        <f>'Table 10.56'!AC38</f>
        <v>0.34210526315789469</v>
      </c>
      <c r="F90" s="99">
        <f>'Table 10.56'!AE38</f>
        <v>0.2993630573248407</v>
      </c>
      <c r="G90" s="100">
        <f>'Table 10.56'!AE38</f>
        <v>0.2993630573248407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101</v>
      </c>
      <c r="Y90" s="116">
        <v>115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10.56'!AA114</f>
        <v>99</v>
      </c>
      <c r="D91" s="99">
        <f>'Table 10.56'!AC114</f>
        <v>0.26923076923076916</v>
      </c>
      <c r="E91" s="100">
        <f>'Table 10.56'!AC114</f>
        <v>0.26923076923076916</v>
      </c>
      <c r="F91" s="99">
        <f>'Table 10.56'!AE114</f>
        <v>0.43478260869565211</v>
      </c>
      <c r="G91" s="100">
        <f>'Table 10.56'!AE114</f>
        <v>0.43478260869565211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504</v>
      </c>
      <c r="Y91" s="116">
        <v>550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10.56'!AA115</f>
        <v>105</v>
      </c>
      <c r="D92" s="99">
        <f>'Table 10.56'!AC115</f>
        <v>0.28048780487804881</v>
      </c>
      <c r="E92" s="100">
        <f>'Table 10.56'!AC115</f>
        <v>0.28048780487804881</v>
      </c>
      <c r="F92" s="99">
        <f>'Table 10.56'!AE115</f>
        <v>0.19318181818181812</v>
      </c>
      <c r="G92" s="100">
        <f>'Table 10.56'!AE115</f>
        <v>0.19318181818181812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10.56'!AA8</f>
        <v>$27,123</v>
      </c>
      <c r="D93" s="99">
        <f>'Table 10.56'!AC8</f>
        <v>4.6249035642647707E-2</v>
      </c>
      <c r="E93" s="100">
        <f>'Table 10.56'!AC8</f>
        <v>4.6249035642647707E-2</v>
      </c>
      <c r="F93" s="99">
        <f>'Table 10.56'!AE8</f>
        <v>0.23803907248493705</v>
      </c>
      <c r="G93" s="100">
        <f>'Table 10.56'!AE8</f>
        <v>0.23803907248493705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29</v>
      </c>
      <c r="Y93" s="116">
        <v>32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10.56'!AA9</f>
        <v>$52.0 mil</v>
      </c>
      <c r="D94" s="99">
        <f>'Table 10.56'!AC9</f>
        <v>0.21885626503098421</v>
      </c>
      <c r="E94" s="100">
        <f>'Table 10.56'!AC9</f>
        <v>0.21885626503098421</v>
      </c>
      <c r="F94" s="99">
        <f>'Table 10.56'!AE9</f>
        <v>0.32932864831312259</v>
      </c>
      <c r="G94" s="100">
        <f>'Table 10.56'!AE9</f>
        <v>0.32932864831312259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74</v>
      </c>
      <c r="Y94" s="116">
        <v>89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18</v>
      </c>
      <c r="Y95" s="116">
        <v>15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47</v>
      </c>
      <c r="Y96" s="116">
        <v>61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61</v>
      </c>
      <c r="Y97" s="116">
        <v>67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54</v>
      </c>
      <c r="Y98" s="116">
        <v>57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6</v>
      </c>
      <c r="Y99" s="116">
        <v>9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55</v>
      </c>
      <c r="Y100" s="116">
        <v>56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422</v>
      </c>
      <c r="Y101" s="116">
        <v>470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906</v>
      </c>
      <c r="Y104" s="115">
        <v>975</v>
      </c>
      <c r="Z104" s="115"/>
      <c r="AA104" s="115" t="str">
        <f>TEXT(Y104,"###,###")</f>
        <v>975</v>
      </c>
      <c r="AB104" s="115"/>
      <c r="AC104" s="115">
        <f>Y104/($Y$4)*100</f>
        <v>62.660668380462724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208</v>
      </c>
      <c r="Y105" s="115">
        <v>256</v>
      </c>
      <c r="Z105" s="115"/>
      <c r="AA105" s="115" t="str">
        <f>TEXT(Y105,"###,###")</f>
        <v>256</v>
      </c>
      <c r="AB105" s="115"/>
      <c r="AC105" s="115">
        <f>Y105/($Y$4)*100</f>
        <v>16.452442159383033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1114</v>
      </c>
      <c r="Y106" s="115">
        <v>1231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302</v>
      </c>
      <c r="Y108" s="115">
        <v>389</v>
      </c>
      <c r="Z108" s="115"/>
      <c r="AA108" s="115" t="str">
        <f>TEXT(Y108,"###,###")</f>
        <v>389</v>
      </c>
      <c r="AB108" s="115"/>
      <c r="AC108" s="115">
        <f>Y108/($Y$4)*100</f>
        <v>25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243</v>
      </c>
      <c r="Y109" s="115">
        <v>242</v>
      </c>
      <c r="Z109" s="115"/>
      <c r="AA109" s="115" t="str">
        <f>TEXT(Y109,"###,###")</f>
        <v>242</v>
      </c>
      <c r="AB109" s="115"/>
      <c r="AC109" s="115">
        <f t="shared" ref="AC109:AC111" si="3">Y109/($Y$4)*100</f>
        <v>15.552699228791775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261</v>
      </c>
      <c r="Y110" s="115">
        <v>249</v>
      </c>
      <c r="Z110" s="115"/>
      <c r="AA110" s="115" t="str">
        <f>TEXT(Y110,"###,###")</f>
        <v>249</v>
      </c>
      <c r="AB110" s="115"/>
      <c r="AC110" s="115">
        <f t="shared" si="3"/>
        <v>16.002570694087403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310</v>
      </c>
      <c r="Y111" s="115">
        <v>351</v>
      </c>
      <c r="Z111" s="115"/>
      <c r="AA111" s="115" t="str">
        <f>TEXT(Y111,"###,###")</f>
        <v>351</v>
      </c>
      <c r="AB111" s="115"/>
      <c r="AC111" s="115">
        <f t="shared" si="3"/>
        <v>22.557840616966583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1399</v>
      </c>
      <c r="Y112" s="115">
        <v>1556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69</v>
      </c>
      <c r="U114" s="115">
        <v>56</v>
      </c>
      <c r="V114" s="115">
        <v>81</v>
      </c>
      <c r="W114" s="115">
        <v>85</v>
      </c>
      <c r="X114" s="115">
        <v>78</v>
      </c>
      <c r="Y114" s="115">
        <v>99</v>
      </c>
      <c r="Z114" s="115"/>
      <c r="AA114" s="115" t="str">
        <f>TEXT(Y114,"###,###")</f>
        <v>99</v>
      </c>
      <c r="AB114" s="115"/>
      <c r="AC114" s="115">
        <f>Y114/X114-1</f>
        <v>0.26923076923076916</v>
      </c>
      <c r="AD114" s="115"/>
      <c r="AE114" s="115">
        <f>Y114/T114-1</f>
        <v>0.43478260869565211</v>
      </c>
      <c r="AF114" s="115"/>
    </row>
    <row r="115" spans="19:32" x14ac:dyDescent="0.25">
      <c r="S115" s="115" t="s">
        <v>104</v>
      </c>
      <c r="T115" s="115">
        <v>88</v>
      </c>
      <c r="U115" s="115">
        <v>83</v>
      </c>
      <c r="V115" s="115">
        <v>94</v>
      </c>
      <c r="W115" s="115">
        <v>87</v>
      </c>
      <c r="X115" s="115">
        <v>82</v>
      </c>
      <c r="Y115" s="115">
        <v>105</v>
      </c>
      <c r="Z115" s="115"/>
      <c r="AA115" s="115" t="str">
        <f>TEXT(Y115,"###,###")</f>
        <v>105</v>
      </c>
      <c r="AB115" s="115"/>
      <c r="AC115" s="115">
        <f>Y115/X115-1</f>
        <v>0.28048780487804881</v>
      </c>
      <c r="AD115" s="115"/>
      <c r="AE115" s="115">
        <f>Y115/T115-1</f>
        <v>0.19318181818181812</v>
      </c>
      <c r="AF115" s="115"/>
    </row>
    <row r="116" spans="19:32" x14ac:dyDescent="0.25">
      <c r="S116" s="115" t="s">
        <v>56</v>
      </c>
      <c r="T116" s="115">
        <v>157</v>
      </c>
      <c r="U116" s="115">
        <v>139</v>
      </c>
      <c r="V116" s="115">
        <v>175</v>
      </c>
      <c r="W116" s="115">
        <v>172</v>
      </c>
      <c r="X116" s="115">
        <v>160</v>
      </c>
      <c r="Y116" s="115">
        <v>204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44.26</v>
      </c>
      <c r="V118" s="115">
        <v>44.97</v>
      </c>
      <c r="W118" s="115">
        <v>45.02</v>
      </c>
      <c r="X118" s="115">
        <v>42.03</v>
      </c>
      <c r="Y118" s="115">
        <v>43.98</v>
      </c>
      <c r="Z118" s="115"/>
      <c r="AA118" s="115" t="str">
        <f>TEXT(Y118,"##.0")</f>
        <v>44.0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612</v>
      </c>
      <c r="V120" s="115">
        <v>620</v>
      </c>
      <c r="W120" s="115">
        <v>656</v>
      </c>
      <c r="X120" s="115">
        <v>646</v>
      </c>
      <c r="Y120" s="115">
        <v>684</v>
      </c>
      <c r="Z120" s="115"/>
      <c r="AA120" s="115" t="str">
        <f>TEXT(Y120,"###,###")</f>
        <v>684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158</v>
      </c>
      <c r="V121" s="115">
        <v>161</v>
      </c>
      <c r="W121" s="115">
        <v>177</v>
      </c>
      <c r="X121" s="115">
        <v>155</v>
      </c>
      <c r="Y121" s="115">
        <v>185</v>
      </c>
      <c r="Z121" s="115"/>
      <c r="AA121" s="115" t="str">
        <f t="shared" ref="AA121:AA128" si="4">TEXT(Y121,"###,###")</f>
        <v>185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117</v>
      </c>
      <c r="V122" s="115">
        <v>122</v>
      </c>
      <c r="W122" s="115">
        <v>112</v>
      </c>
      <c r="X122" s="115">
        <v>125</v>
      </c>
      <c r="Y122" s="115">
        <v>151</v>
      </c>
      <c r="Z122" s="115"/>
      <c r="AA122" s="115" t="str">
        <f t="shared" si="4"/>
        <v>151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729</v>
      </c>
      <c r="V124" s="115">
        <v>742</v>
      </c>
      <c r="W124" s="115">
        <v>768</v>
      </c>
      <c r="X124" s="115">
        <v>771</v>
      </c>
      <c r="Y124" s="115">
        <v>835</v>
      </c>
      <c r="Z124" s="115"/>
      <c r="AA124" s="115" t="str">
        <f t="shared" si="4"/>
        <v>835</v>
      </c>
      <c r="AB124" s="115"/>
      <c r="AC124" s="115">
        <f>Y124/$Y$7*100</f>
        <v>81.862745098039213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275</v>
      </c>
      <c r="V125" s="115">
        <v>283</v>
      </c>
      <c r="W125" s="115">
        <v>289</v>
      </c>
      <c r="X125" s="115">
        <v>280</v>
      </c>
      <c r="Y125" s="115">
        <v>336</v>
      </c>
      <c r="Z125" s="115"/>
      <c r="AA125" s="115" t="str">
        <f t="shared" si="4"/>
        <v>336</v>
      </c>
      <c r="AB125" s="115"/>
      <c r="AC125" s="115">
        <f>Y125/$Y$7*100</f>
        <v>32.941176470588232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483</v>
      </c>
      <c r="V127" s="115">
        <v>493</v>
      </c>
      <c r="W127" s="115">
        <v>513</v>
      </c>
      <c r="X127" s="115">
        <v>504</v>
      </c>
      <c r="Y127" s="115">
        <v>550</v>
      </c>
      <c r="Z127" s="115"/>
      <c r="AA127" s="115" t="str">
        <f t="shared" si="4"/>
        <v>550</v>
      </c>
      <c r="AB127" s="115"/>
      <c r="AC127" s="115">
        <f>Y127/$Y$7*100</f>
        <v>53.921568627450981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402</v>
      </c>
      <c r="V128" s="115">
        <v>413</v>
      </c>
      <c r="W128" s="115">
        <v>436</v>
      </c>
      <c r="X128" s="115">
        <v>421</v>
      </c>
      <c r="Y128" s="115">
        <v>470</v>
      </c>
      <c r="Z128" s="115"/>
      <c r="AA128" s="115" t="str">
        <f t="shared" si="4"/>
        <v>470</v>
      </c>
      <c r="AB128" s="115"/>
      <c r="AC128" s="115">
        <f>Y128/$Y$7*100</f>
        <v>46.078431372549019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7BC38FC8-8463-459D-86F7-CB836C5FB8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843797FE-187A-4EB0-9E58-1A6ADA71DF7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FD83D790-23CF-4EE0-BAB7-5ED66E90F5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88CA2552-D43D-4BC4-BFD8-BAE00773CB4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Tatiara</v>
      </c>
      <c r="T1" s="115"/>
      <c r="U1" s="115"/>
      <c r="V1" s="115"/>
      <c r="W1" s="115"/>
      <c r="X1" s="115"/>
      <c r="Y1" s="115" t="str">
        <f>Y3</f>
        <v>10.57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168</v>
      </c>
      <c r="V3" s="115"/>
      <c r="W3" s="115"/>
      <c r="X3" s="115"/>
      <c r="Y3" s="115" t="s">
        <v>258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10.57'!$Y$3&amp;" "&amp;'Table 10.57'!$U$3&amp;", "&amp;'State data for spotlight'!$C$3&amp;", "&amp;'Table 10.57'!$Y$2</f>
        <v>Table 10.57 Tatiara,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4808</v>
      </c>
      <c r="U4" s="116">
        <v>5206</v>
      </c>
      <c r="V4" s="116">
        <v>5393</v>
      </c>
      <c r="W4" s="116">
        <v>5240</v>
      </c>
      <c r="X4" s="116">
        <v>5277</v>
      </c>
      <c r="Y4" s="116">
        <v>5784</v>
      </c>
      <c r="Z4" s="115"/>
      <c r="AA4" s="115" t="str">
        <f>TEXT(Y4,"###,###")</f>
        <v>5,784</v>
      </c>
      <c r="AB4" s="115"/>
      <c r="AC4" s="115">
        <f t="shared" ref="AC4:AC9" si="0">Y4/X4-1</f>
        <v>9.6077316657191547E-2</v>
      </c>
      <c r="AD4" s="115"/>
      <c r="AE4" s="115">
        <f>Y4/T4-1</f>
        <v>0.2029950083194676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2681</v>
      </c>
      <c r="U5" s="116">
        <v>2998</v>
      </c>
      <c r="V5" s="116">
        <v>3156</v>
      </c>
      <c r="W5" s="116">
        <v>2957</v>
      </c>
      <c r="X5" s="116">
        <v>2988</v>
      </c>
      <c r="Y5" s="116">
        <v>3232</v>
      </c>
      <c r="Z5" s="115"/>
      <c r="AA5" s="115" t="str">
        <f>TEXT(Y5,"###,###")</f>
        <v>3,232</v>
      </c>
      <c r="AB5" s="115"/>
      <c r="AC5" s="115">
        <f t="shared" si="0"/>
        <v>8.1659973226238192E-2</v>
      </c>
      <c r="AD5" s="115"/>
      <c r="AE5" s="115">
        <f t="shared" ref="AE5:AE9" si="1">Y5/T5-1</f>
        <v>0.20552032823573296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2125</v>
      </c>
      <c r="U6" s="116">
        <v>2209</v>
      </c>
      <c r="V6" s="116">
        <v>2235</v>
      </c>
      <c r="W6" s="116">
        <v>2284</v>
      </c>
      <c r="X6" s="116">
        <v>2282</v>
      </c>
      <c r="Y6" s="116">
        <v>2552</v>
      </c>
      <c r="Z6" s="115"/>
      <c r="AA6" s="115" t="str">
        <f>TEXT(Y6,"###,###")</f>
        <v>2,552</v>
      </c>
      <c r="AB6" s="115"/>
      <c r="AC6" s="115">
        <f t="shared" si="0"/>
        <v>0.11831726555652944</v>
      </c>
      <c r="AD6" s="115"/>
      <c r="AE6" s="115">
        <f t="shared" si="1"/>
        <v>0.20094117647058818</v>
      </c>
      <c r="AF6" s="115"/>
    </row>
    <row r="7" spans="1:32" ht="16.5" customHeight="1" thickBot="1" x14ac:dyDescent="0.3">
      <c r="A7" s="46" t="str">
        <f>"QUICK STATS for "&amp;'Table 10.57'!Y2&amp;"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3165</v>
      </c>
      <c r="U7" s="116">
        <v>3298</v>
      </c>
      <c r="V7" s="116">
        <v>3569</v>
      </c>
      <c r="W7" s="116">
        <v>3563</v>
      </c>
      <c r="X7" s="116">
        <v>3526</v>
      </c>
      <c r="Y7" s="116">
        <v>3874</v>
      </c>
      <c r="Z7" s="115"/>
      <c r="AA7" s="115" t="str">
        <f>TEXT(Y7,"###,###")</f>
        <v>3,874</v>
      </c>
      <c r="AB7" s="115"/>
      <c r="AC7" s="115">
        <f t="shared" si="0"/>
        <v>9.8695405558706817E-2</v>
      </c>
      <c r="AD7" s="115"/>
      <c r="AE7" s="115">
        <f t="shared" si="1"/>
        <v>0.22401263823064776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5,784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10.57'!AA7</f>
        <v>3,874</v>
      </c>
      <c r="P8" s="51"/>
      <c r="S8" s="115" t="s">
        <v>96</v>
      </c>
      <c r="T8" s="115">
        <v>28465</v>
      </c>
      <c r="U8" s="115">
        <v>26771</v>
      </c>
      <c r="V8" s="115">
        <v>31435.63</v>
      </c>
      <c r="W8" s="115">
        <v>33236</v>
      </c>
      <c r="X8" s="115">
        <v>33398.080000000002</v>
      </c>
      <c r="Y8" s="115">
        <v>30978</v>
      </c>
      <c r="Z8" s="115"/>
      <c r="AA8" s="115" t="str">
        <f>TEXT(Y8,"$###,###")</f>
        <v>$30,978</v>
      </c>
      <c r="AB8" s="115"/>
      <c r="AC8" s="115">
        <f t="shared" si="0"/>
        <v>-7.2461650490088125E-2</v>
      </c>
      <c r="AD8" s="115"/>
      <c r="AE8" s="115">
        <f t="shared" si="1"/>
        <v>8.8283857368698371E-2</v>
      </c>
      <c r="AF8" s="115"/>
    </row>
    <row r="9" spans="1:32" x14ac:dyDescent="0.25">
      <c r="A9" s="55" t="s">
        <v>17</v>
      </c>
      <c r="B9" s="56"/>
      <c r="C9" s="57"/>
      <c r="D9" s="58">
        <f>'Table 10.57'!AC104</f>
        <v>70.798755186721991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56.737222509034588</v>
      </c>
      <c r="P9" s="59" t="s">
        <v>97</v>
      </c>
      <c r="S9" s="115" t="s">
        <v>9</v>
      </c>
      <c r="T9" s="115">
        <v>112349458</v>
      </c>
      <c r="U9" s="115">
        <v>119850354</v>
      </c>
      <c r="V9" s="115">
        <v>140101807</v>
      </c>
      <c r="W9" s="115">
        <v>137921297</v>
      </c>
      <c r="X9" s="115">
        <v>137053551</v>
      </c>
      <c r="Y9" s="115">
        <v>168128716</v>
      </c>
      <c r="Z9" s="115"/>
      <c r="AA9" s="115" t="str">
        <f>TEXT(Y9/1000000,"$#,###.0")&amp;" mil"</f>
        <v>$168.1 mil</v>
      </c>
      <c r="AB9" s="115"/>
      <c r="AC9" s="115">
        <f t="shared" si="0"/>
        <v>0.22673739405701343</v>
      </c>
      <c r="AD9" s="115"/>
      <c r="AE9" s="115">
        <f t="shared" si="1"/>
        <v>0.49647999191949821</v>
      </c>
      <c r="AF9" s="115"/>
    </row>
    <row r="10" spans="1:32" x14ac:dyDescent="0.25">
      <c r="A10" s="55" t="s">
        <v>20</v>
      </c>
      <c r="B10" s="56"/>
      <c r="C10" s="57"/>
      <c r="D10" s="58">
        <f>'Table 10.57'!AC105</f>
        <v>11.065006915629322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43.262777490965412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83.995869901910169</v>
      </c>
      <c r="P11" s="59" t="s">
        <v>97</v>
      </c>
      <c r="S11" s="115" t="s">
        <v>32</v>
      </c>
      <c r="T11" s="116">
        <v>3916</v>
      </c>
      <c r="U11" s="116">
        <v>4258</v>
      </c>
      <c r="V11" s="116">
        <v>4378</v>
      </c>
      <c r="W11" s="116">
        <v>4204</v>
      </c>
      <c r="X11" s="116">
        <v>4264</v>
      </c>
      <c r="Y11" s="116">
        <v>4697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10.57'!AC108</f>
        <v>18.01521438450899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28.058853897780072</v>
      </c>
      <c r="P12" s="59" t="s">
        <v>97</v>
      </c>
      <c r="S12" s="115" t="s">
        <v>33</v>
      </c>
      <c r="T12" s="116">
        <v>893</v>
      </c>
      <c r="U12" s="116">
        <v>950</v>
      </c>
      <c r="V12" s="116">
        <v>1015</v>
      </c>
      <c r="W12" s="116">
        <v>1035</v>
      </c>
      <c r="X12" s="116">
        <v>1014</v>
      </c>
      <c r="Y12" s="116">
        <v>1087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10.57'!AC109</f>
        <v>20.245504840940526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10.57'!AA118</f>
        <v>42.0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10.57'!AC110</f>
        <v>18.326417704011064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18.817759421786267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10.57'!AC111</f>
        <v>25.276625172890732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81.182240578213737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1013</v>
      </c>
      <c r="Z15" s="115"/>
      <c r="AA15" s="117">
        <f t="shared" ref="AA15:AA34" si="2">IF(Y15="np",0,Y15/$Y$34)</f>
        <v>0.17513831258644535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3</v>
      </c>
      <c r="Z16" s="115"/>
      <c r="AA16" s="117">
        <f t="shared" si="2"/>
        <v>5.1867219917012448E-4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582</v>
      </c>
      <c r="Z17" s="115"/>
      <c r="AA17" s="117">
        <f t="shared" si="2"/>
        <v>0.10062240663900415</v>
      </c>
      <c r="AB17" s="115"/>
      <c r="AC17" s="115"/>
      <c r="AD17" s="115"/>
      <c r="AE17" s="115"/>
      <c r="AF17" s="115"/>
    </row>
    <row r="18" spans="1:32" x14ac:dyDescent="0.25">
      <c r="A18" s="85" t="str">
        <f>'Table 10.57'!$S$1&amp;" ("&amp;'Table 10.57'!$T$2&amp;" to "&amp;'Table 10.57'!$Y$2&amp;")"</f>
        <v>Tatiara (2011-12 to 2016-17)</v>
      </c>
      <c r="B18" s="85"/>
      <c r="C18" s="85"/>
      <c r="D18" s="85"/>
      <c r="E18" s="85"/>
      <c r="F18" s="85"/>
      <c r="G18" s="85" t="str">
        <f>'Table 10.57'!$S$1&amp;" ("&amp;'Table 10.57'!$T$2&amp;" to "&amp;'Table 10.57'!$Y$2&amp;")"</f>
        <v>Tatiara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20</v>
      </c>
      <c r="Z18" s="115"/>
      <c r="AA18" s="117">
        <f t="shared" si="2"/>
        <v>3.4578146611341631E-3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190</v>
      </c>
      <c r="Z19" s="115"/>
      <c r="AA19" s="117">
        <f t="shared" si="2"/>
        <v>3.2849239280774552E-2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251</v>
      </c>
      <c r="Z20" s="115"/>
      <c r="AA20" s="117">
        <f t="shared" si="2"/>
        <v>4.3395573997233747E-2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527</v>
      </c>
      <c r="Z21" s="115"/>
      <c r="AA21" s="117">
        <f t="shared" si="2"/>
        <v>9.1113416320885196E-2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227</v>
      </c>
      <c r="Z22" s="115"/>
      <c r="AA22" s="117">
        <f t="shared" si="2"/>
        <v>3.9246196403872752E-2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342</v>
      </c>
      <c r="Z23" s="115"/>
      <c r="AA23" s="117">
        <f t="shared" si="2"/>
        <v>5.9128630705394189E-2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12</v>
      </c>
      <c r="Z24" s="115"/>
      <c r="AA24" s="117">
        <f t="shared" si="2"/>
        <v>2.0746887966804979E-3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102</v>
      </c>
      <c r="Z25" s="115"/>
      <c r="AA25" s="117">
        <f t="shared" si="2"/>
        <v>1.7634854771784232E-2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80</v>
      </c>
      <c r="Z26" s="115"/>
      <c r="AA26" s="117">
        <f t="shared" si="2"/>
        <v>1.3831258644536652E-2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131</v>
      </c>
      <c r="Z27" s="115"/>
      <c r="AA27" s="117">
        <f t="shared" si="2"/>
        <v>2.2648686030428768E-2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296</v>
      </c>
      <c r="Z28" s="115"/>
      <c r="AA28" s="117">
        <f t="shared" si="2"/>
        <v>5.1175656984785614E-2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170</v>
      </c>
      <c r="Z29" s="115"/>
      <c r="AA29" s="117">
        <f t="shared" si="2"/>
        <v>2.9391424619640387E-2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240</v>
      </c>
      <c r="Z30" s="115"/>
      <c r="AA30" s="117">
        <f t="shared" si="2"/>
        <v>4.1493775933609957E-2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10.57'!Y2&amp;")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356</v>
      </c>
      <c r="Z31" s="115"/>
      <c r="AA31" s="117">
        <f t="shared" si="2"/>
        <v>6.1549100968188108E-2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28</v>
      </c>
      <c r="Z32" s="115"/>
      <c r="AA32" s="117">
        <f t="shared" si="2"/>
        <v>4.8409405255878286E-3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181</v>
      </c>
      <c r="Z33" s="115"/>
      <c r="AA33" s="117">
        <f t="shared" si="2"/>
        <v>3.1293222683264177E-2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5784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2618</v>
      </c>
      <c r="U37" s="115">
        <v>2532</v>
      </c>
      <c r="V37" s="115">
        <v>2947</v>
      </c>
      <c r="W37" s="115">
        <v>3005</v>
      </c>
      <c r="X37" s="115">
        <v>2963</v>
      </c>
      <c r="Y37" s="115">
        <v>3145</v>
      </c>
      <c r="Z37" s="115"/>
      <c r="AA37" s="115" t="str">
        <f>TEXT(Y37,"###,###")</f>
        <v>3,145</v>
      </c>
      <c r="AB37" s="115"/>
      <c r="AC37" s="115">
        <f>Y37/X37-1</f>
        <v>6.1424232197097473E-2</v>
      </c>
      <c r="AD37" s="115"/>
      <c r="AE37" s="115">
        <f>Y37/T37-1</f>
        <v>0.20129870129870131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543</v>
      </c>
      <c r="U38" s="115">
        <v>768</v>
      </c>
      <c r="V38" s="115">
        <v>623</v>
      </c>
      <c r="W38" s="115">
        <v>564</v>
      </c>
      <c r="X38" s="115">
        <v>567</v>
      </c>
      <c r="Y38" s="115">
        <v>729</v>
      </c>
      <c r="Z38" s="115"/>
      <c r="AA38" s="115" t="str">
        <f>TEXT(Y38,"###,###")</f>
        <v>729</v>
      </c>
      <c r="AB38" s="115"/>
      <c r="AC38" s="115">
        <f>Y38/X38-1</f>
        <v>0.28571428571428581</v>
      </c>
      <c r="AD38" s="115"/>
      <c r="AE38" s="115">
        <f>Y38/T38-1</f>
        <v>0.34254143646408841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3161</v>
      </c>
      <c r="U40" s="115">
        <v>3300</v>
      </c>
      <c r="V40" s="115">
        <v>3570</v>
      </c>
      <c r="W40" s="115">
        <v>3569</v>
      </c>
      <c r="X40" s="115">
        <v>3530</v>
      </c>
      <c r="Y40" s="115">
        <v>3874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81.182240578213737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18.817759421786267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8</v>
      </c>
      <c r="Y44" s="116">
        <v>8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91</v>
      </c>
      <c r="Y45" s="116">
        <v>110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189</v>
      </c>
      <c r="Y46" s="116">
        <v>249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313</v>
      </c>
      <c r="Y47" s="116">
        <v>348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336</v>
      </c>
      <c r="Y48" s="116">
        <v>366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10.57'!S1&amp;" ("&amp;'Table 10.57'!Y2&amp;") *"</f>
        <v>Number of jobs by age and sex of job holders in Tatiara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260</v>
      </c>
      <c r="Y49" s="116">
        <v>253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266</v>
      </c>
      <c r="Y50" s="116">
        <v>294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279</v>
      </c>
      <c r="Y51" s="116">
        <v>285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298</v>
      </c>
      <c r="Y52" s="116">
        <v>309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292</v>
      </c>
      <c r="Y53" s="116">
        <v>282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234</v>
      </c>
      <c r="Y54" s="116">
        <v>254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192</v>
      </c>
      <c r="Y55" s="116">
        <v>201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131</v>
      </c>
      <c r="Y56" s="116">
        <v>156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63</v>
      </c>
      <c r="Y57" s="116">
        <v>74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19</v>
      </c>
      <c r="Y58" s="116">
        <v>32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8</v>
      </c>
      <c r="Y59" s="116">
        <v>10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2</v>
      </c>
      <c r="Y60" s="116">
        <v>5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2990</v>
      </c>
      <c r="Y61" s="116">
        <v>3232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9</v>
      </c>
      <c r="Y63" s="116">
        <v>11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10.57'!S1&amp;" ("&amp;'Table 10.57'!Y2&amp;") *"</f>
        <v>Number of employed persons per occupation of main job by sex in Tatiara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56</v>
      </c>
      <c r="Y64" s="116">
        <v>72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230</v>
      </c>
      <c r="Y65" s="116">
        <v>210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189</v>
      </c>
      <c r="Y66" s="116">
        <v>219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218</v>
      </c>
      <c r="Y67" s="116">
        <v>255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201</v>
      </c>
      <c r="Y68" s="116">
        <v>212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199</v>
      </c>
      <c r="Y69" s="116">
        <v>222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217</v>
      </c>
      <c r="Y70" s="116">
        <v>236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265</v>
      </c>
      <c r="Y71" s="116">
        <v>294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205</v>
      </c>
      <c r="Y72" s="116">
        <v>251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186</v>
      </c>
      <c r="Y73" s="116">
        <v>211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156</v>
      </c>
      <c r="Y74" s="116">
        <v>179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82</v>
      </c>
      <c r="Y75" s="116">
        <v>104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41</v>
      </c>
      <c r="Y76" s="116">
        <v>45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15</v>
      </c>
      <c r="Y77" s="116">
        <v>18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7</v>
      </c>
      <c r="Y78" s="116">
        <v>10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10</v>
      </c>
      <c r="Y79" s="116">
        <v>7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2285</v>
      </c>
      <c r="Y80" s="116">
        <v>2552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10.57'!S1</f>
        <v>Tatiara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159</v>
      </c>
      <c r="Y83" s="116">
        <v>167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87</v>
      </c>
      <c r="Y84" s="116">
        <v>91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10.57'!AA4</f>
        <v>5,784</v>
      </c>
      <c r="D85" s="99">
        <f>'Table 10.57'!AC4</f>
        <v>9.6077316657191547E-2</v>
      </c>
      <c r="E85" s="100">
        <f>'Table 10.57'!AC4</f>
        <v>9.6077316657191547E-2</v>
      </c>
      <c r="F85" s="99">
        <f>'Table 10.57'!AE4</f>
        <v>0.2029950083194676</v>
      </c>
      <c r="G85" s="100">
        <f>'Table 10.57'!AE4</f>
        <v>0.2029950083194676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310</v>
      </c>
      <c r="Y85" s="116">
        <v>339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10.57'!AA5</f>
        <v>3,232</v>
      </c>
      <c r="D86" s="99">
        <f>'Table 10.57'!AC5</f>
        <v>8.1659973226238192E-2</v>
      </c>
      <c r="E86" s="100">
        <f>'Table 10.57'!AC5</f>
        <v>8.1659973226238192E-2</v>
      </c>
      <c r="F86" s="99">
        <f>'Table 10.57'!AE5</f>
        <v>0.20552032823573296</v>
      </c>
      <c r="G86" s="100">
        <f>'Table 10.57'!AE5</f>
        <v>0.20552032823573296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21</v>
      </c>
      <c r="Y86" s="116">
        <v>27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10.57'!AA6</f>
        <v>2,552</v>
      </c>
      <c r="D87" s="99">
        <f>'Table 10.57'!AC6</f>
        <v>0.11831726555652944</v>
      </c>
      <c r="E87" s="100">
        <f>'Table 10.57'!AC6</f>
        <v>0.11831726555652944</v>
      </c>
      <c r="F87" s="99">
        <f>'Table 10.57'!AE6</f>
        <v>0.20094117647058818</v>
      </c>
      <c r="G87" s="100">
        <f>'Table 10.57'!AE6</f>
        <v>0.20094117647058818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27</v>
      </c>
      <c r="Y87" s="116">
        <v>29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10.57'!AA7</f>
        <v>3,874</v>
      </c>
      <c r="D88" s="99">
        <f>'Table 10.57'!AC7</f>
        <v>9.8695405558706817E-2</v>
      </c>
      <c r="E88" s="100">
        <f>'Table 10.57'!AC7</f>
        <v>9.8695405558706817E-2</v>
      </c>
      <c r="F88" s="99">
        <f>'Table 10.57'!AE7</f>
        <v>0.22401263823064776</v>
      </c>
      <c r="G88" s="100">
        <f>'Table 10.57'!AE7</f>
        <v>0.22401263823064776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66</v>
      </c>
      <c r="Y88" s="116">
        <v>76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10.57'!AA37</f>
        <v>3,145</v>
      </c>
      <c r="D89" s="99">
        <f>'Table 10.57'!AC37</f>
        <v>6.1424232197097473E-2</v>
      </c>
      <c r="E89" s="100">
        <f>'Table 10.57'!AC37</f>
        <v>6.1424232197097473E-2</v>
      </c>
      <c r="F89" s="99">
        <f>'Table 10.57'!AE37</f>
        <v>0.20129870129870131</v>
      </c>
      <c r="G89" s="100">
        <f>'Table 10.57'!AE37</f>
        <v>0.20129870129870131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161</v>
      </c>
      <c r="Y89" s="116">
        <v>176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10.57'!AA38</f>
        <v>729</v>
      </c>
      <c r="D90" s="99">
        <f>'Table 10.57'!AC38</f>
        <v>0.28571428571428581</v>
      </c>
      <c r="E90" s="100">
        <f>'Table 10.57'!AC38</f>
        <v>0.28571428571428581</v>
      </c>
      <c r="F90" s="99">
        <f>'Table 10.57'!AE38</f>
        <v>0.34254143646408841</v>
      </c>
      <c r="G90" s="100">
        <f>'Table 10.57'!AE38</f>
        <v>0.34254143646408841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660</v>
      </c>
      <c r="Y90" s="116">
        <v>698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10.57'!AA114</f>
        <v>374</v>
      </c>
      <c r="D91" s="99">
        <f>'Table 10.57'!AC114</f>
        <v>0.33571428571428563</v>
      </c>
      <c r="E91" s="100">
        <f>'Table 10.57'!AC114</f>
        <v>0.33571428571428563</v>
      </c>
      <c r="F91" s="99">
        <f>'Table 10.57'!AE114</f>
        <v>0.4274809160305344</v>
      </c>
      <c r="G91" s="100">
        <f>'Table 10.57'!AE114</f>
        <v>0.4274809160305344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2019</v>
      </c>
      <c r="Y91" s="116">
        <v>2198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10.57'!AA115</f>
        <v>355</v>
      </c>
      <c r="D92" s="99">
        <f>'Table 10.57'!AC115</f>
        <v>0.25886524822695045</v>
      </c>
      <c r="E92" s="100">
        <f>'Table 10.57'!AC115</f>
        <v>0.25886524822695045</v>
      </c>
      <c r="F92" s="99">
        <f>'Table 10.57'!AE115</f>
        <v>0.28158844765342961</v>
      </c>
      <c r="G92" s="100">
        <f>'Table 10.57'!AE115</f>
        <v>0.28158844765342961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10.57'!AA8</f>
        <v>$30,978</v>
      </c>
      <c r="D93" s="99">
        <f>'Table 10.57'!AC8</f>
        <v>-7.2461650490088125E-2</v>
      </c>
      <c r="E93" s="100">
        <f>'Table 10.57'!AC8</f>
        <v>-7.2461650490088125E-2</v>
      </c>
      <c r="F93" s="99">
        <f>'Table 10.57'!AE8</f>
        <v>8.8283857368698371E-2</v>
      </c>
      <c r="G93" s="100">
        <f>'Table 10.57'!AE8</f>
        <v>8.8283857368698371E-2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75</v>
      </c>
      <c r="Y93" s="116">
        <v>87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10.57'!AA9</f>
        <v>$168.1 mil</v>
      </c>
      <c r="D94" s="99">
        <f>'Table 10.57'!AC9</f>
        <v>0.22673739405701343</v>
      </c>
      <c r="E94" s="100">
        <f>'Table 10.57'!AC9</f>
        <v>0.22673739405701343</v>
      </c>
      <c r="F94" s="99">
        <f>'Table 10.57'!AE9</f>
        <v>0.49647999191949821</v>
      </c>
      <c r="G94" s="100">
        <f>'Table 10.57'!AE9</f>
        <v>0.49647999191949821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190</v>
      </c>
      <c r="Y94" s="116">
        <v>227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49</v>
      </c>
      <c r="Y95" s="116">
        <v>49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179</v>
      </c>
      <c r="Y96" s="116">
        <v>207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234</v>
      </c>
      <c r="Y97" s="116">
        <v>275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164</v>
      </c>
      <c r="Y98" s="116">
        <v>168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12</v>
      </c>
      <c r="Y99" s="116">
        <v>10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260</v>
      </c>
      <c r="Y100" s="116">
        <v>290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1509</v>
      </c>
      <c r="Y101" s="116">
        <v>1676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3663</v>
      </c>
      <c r="Y104" s="115">
        <v>4095</v>
      </c>
      <c r="Z104" s="115"/>
      <c r="AA104" s="115" t="str">
        <f>TEXT(Y104,"###,###")</f>
        <v>4,095</v>
      </c>
      <c r="AB104" s="115"/>
      <c r="AC104" s="115">
        <f>Y104/($Y$4)*100</f>
        <v>70.798755186721991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547</v>
      </c>
      <c r="Y105" s="115">
        <v>640</v>
      </c>
      <c r="Z105" s="115"/>
      <c r="AA105" s="115" t="str">
        <f>TEXT(Y105,"###,###")</f>
        <v>640</v>
      </c>
      <c r="AB105" s="115"/>
      <c r="AC105" s="115">
        <f>Y105/($Y$4)*100</f>
        <v>11.065006915629322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4210</v>
      </c>
      <c r="Y106" s="115">
        <v>4735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965</v>
      </c>
      <c r="Y108" s="115">
        <v>1042</v>
      </c>
      <c r="Z108" s="115"/>
      <c r="AA108" s="115" t="str">
        <f>TEXT(Y108,"###,###")</f>
        <v>1,042</v>
      </c>
      <c r="AB108" s="115"/>
      <c r="AC108" s="115">
        <f>Y108/($Y$4)*100</f>
        <v>18.01521438450899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923</v>
      </c>
      <c r="Y109" s="115">
        <v>1171</v>
      </c>
      <c r="Z109" s="115"/>
      <c r="AA109" s="115" t="str">
        <f>TEXT(Y109,"###,###")</f>
        <v>1,171</v>
      </c>
      <c r="AB109" s="115"/>
      <c r="AC109" s="115">
        <f t="shared" ref="AC109:AC111" si="3">Y109/($Y$4)*100</f>
        <v>20.245504840940526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933</v>
      </c>
      <c r="Y110" s="115">
        <v>1060</v>
      </c>
      <c r="Z110" s="115"/>
      <c r="AA110" s="115" t="str">
        <f>TEXT(Y110,"###,###")</f>
        <v>1,060</v>
      </c>
      <c r="AB110" s="115"/>
      <c r="AC110" s="115">
        <f t="shared" si="3"/>
        <v>18.326417704011064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1385</v>
      </c>
      <c r="Y111" s="115">
        <v>1462</v>
      </c>
      <c r="Z111" s="115"/>
      <c r="AA111" s="115" t="str">
        <f>TEXT(Y111,"###,###")</f>
        <v>1,462</v>
      </c>
      <c r="AB111" s="115"/>
      <c r="AC111" s="115">
        <f t="shared" si="3"/>
        <v>25.276625172890732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5277</v>
      </c>
      <c r="Y112" s="115">
        <v>5784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262</v>
      </c>
      <c r="U114" s="115">
        <v>439</v>
      </c>
      <c r="V114" s="115">
        <v>334</v>
      </c>
      <c r="W114" s="115">
        <v>279</v>
      </c>
      <c r="X114" s="115">
        <v>280</v>
      </c>
      <c r="Y114" s="115">
        <v>374</v>
      </c>
      <c r="Z114" s="115"/>
      <c r="AA114" s="115" t="str">
        <f>TEXT(Y114,"###,###")</f>
        <v>374</v>
      </c>
      <c r="AB114" s="115"/>
      <c r="AC114" s="115">
        <f>Y114/X114-1</f>
        <v>0.33571428571428563</v>
      </c>
      <c r="AD114" s="115"/>
      <c r="AE114" s="115">
        <f>Y114/T114-1</f>
        <v>0.4274809160305344</v>
      </c>
      <c r="AF114" s="115"/>
    </row>
    <row r="115" spans="19:32" x14ac:dyDescent="0.25">
      <c r="S115" s="115" t="s">
        <v>104</v>
      </c>
      <c r="T115" s="115">
        <v>277</v>
      </c>
      <c r="U115" s="115">
        <v>336</v>
      </c>
      <c r="V115" s="115">
        <v>290</v>
      </c>
      <c r="W115" s="115">
        <v>283</v>
      </c>
      <c r="X115" s="115">
        <v>282</v>
      </c>
      <c r="Y115" s="115">
        <v>355</v>
      </c>
      <c r="Z115" s="115"/>
      <c r="AA115" s="115" t="str">
        <f>TEXT(Y115,"###,###")</f>
        <v>355</v>
      </c>
      <c r="AB115" s="115"/>
      <c r="AC115" s="115">
        <f>Y115/X115-1</f>
        <v>0.25886524822695045</v>
      </c>
      <c r="AD115" s="115"/>
      <c r="AE115" s="115">
        <f>Y115/T115-1</f>
        <v>0.28158844765342961</v>
      </c>
      <c r="AF115" s="115"/>
    </row>
    <row r="116" spans="19:32" x14ac:dyDescent="0.25">
      <c r="S116" s="115" t="s">
        <v>56</v>
      </c>
      <c r="T116" s="115">
        <v>539</v>
      </c>
      <c r="U116" s="115">
        <v>775</v>
      </c>
      <c r="V116" s="115">
        <v>624</v>
      </c>
      <c r="W116" s="115">
        <v>562</v>
      </c>
      <c r="X116" s="115">
        <v>562</v>
      </c>
      <c r="Y116" s="115">
        <v>729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42.36</v>
      </c>
      <c r="V118" s="115">
        <v>39.130000000000003</v>
      </c>
      <c r="W118" s="115">
        <v>41.62</v>
      </c>
      <c r="X118" s="115">
        <v>42.94</v>
      </c>
      <c r="Y118" s="115">
        <v>41.99</v>
      </c>
      <c r="Z118" s="115"/>
      <c r="AA118" s="115" t="str">
        <f>TEXT(Y118,"##.0")</f>
        <v>42.0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2352</v>
      </c>
      <c r="V120" s="115">
        <v>2557</v>
      </c>
      <c r="W120" s="115">
        <v>2530</v>
      </c>
      <c r="X120" s="115">
        <v>2516</v>
      </c>
      <c r="Y120" s="115">
        <v>2787</v>
      </c>
      <c r="Z120" s="115"/>
      <c r="AA120" s="115" t="str">
        <f>TEXT(Y120,"###,###")</f>
        <v>2,787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525</v>
      </c>
      <c r="V121" s="115">
        <v>527</v>
      </c>
      <c r="W121" s="115">
        <v>553</v>
      </c>
      <c r="X121" s="115">
        <v>550</v>
      </c>
      <c r="Y121" s="115">
        <v>620</v>
      </c>
      <c r="Z121" s="115"/>
      <c r="AA121" s="115" t="str">
        <f t="shared" ref="AA121:AA128" si="4">TEXT(Y121,"###,###")</f>
        <v>620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428</v>
      </c>
      <c r="V122" s="115">
        <v>492</v>
      </c>
      <c r="W122" s="115">
        <v>482</v>
      </c>
      <c r="X122" s="115">
        <v>462</v>
      </c>
      <c r="Y122" s="115">
        <v>467</v>
      </c>
      <c r="Z122" s="115"/>
      <c r="AA122" s="115" t="str">
        <f t="shared" si="4"/>
        <v>467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2780</v>
      </c>
      <c r="V124" s="115">
        <v>3049</v>
      </c>
      <c r="W124" s="115">
        <v>3012</v>
      </c>
      <c r="X124" s="115">
        <v>2978</v>
      </c>
      <c r="Y124" s="115">
        <v>3254</v>
      </c>
      <c r="Z124" s="115"/>
      <c r="AA124" s="115" t="str">
        <f t="shared" si="4"/>
        <v>3,254</v>
      </c>
      <c r="AB124" s="115"/>
      <c r="AC124" s="115">
        <f>Y124/$Y$7*100</f>
        <v>83.995869901910169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953</v>
      </c>
      <c r="V125" s="115">
        <v>1019</v>
      </c>
      <c r="W125" s="115">
        <v>1035</v>
      </c>
      <c r="X125" s="115">
        <v>1012</v>
      </c>
      <c r="Y125" s="115">
        <v>1087</v>
      </c>
      <c r="Z125" s="115"/>
      <c r="AA125" s="115" t="str">
        <f t="shared" si="4"/>
        <v>1,087</v>
      </c>
      <c r="AB125" s="115"/>
      <c r="AC125" s="115">
        <f>Y125/$Y$7*100</f>
        <v>28.058853897780072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1881</v>
      </c>
      <c r="V127" s="115">
        <v>2109</v>
      </c>
      <c r="W127" s="115">
        <v>2064</v>
      </c>
      <c r="X127" s="115">
        <v>2021</v>
      </c>
      <c r="Y127" s="115">
        <v>2198</v>
      </c>
      <c r="Z127" s="115"/>
      <c r="AA127" s="115" t="str">
        <f t="shared" si="4"/>
        <v>2,198</v>
      </c>
      <c r="AB127" s="115"/>
      <c r="AC127" s="115">
        <f>Y127/$Y$7*100</f>
        <v>56.737222509034588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1420</v>
      </c>
      <c r="V128" s="115">
        <v>1463</v>
      </c>
      <c r="W128" s="115">
        <v>1499</v>
      </c>
      <c r="X128" s="115">
        <v>1504</v>
      </c>
      <c r="Y128" s="115">
        <v>1676</v>
      </c>
      <c r="Z128" s="115"/>
      <c r="AA128" s="115" t="str">
        <f t="shared" si="4"/>
        <v>1,676</v>
      </c>
      <c r="AB128" s="115"/>
      <c r="AC128" s="115">
        <f>Y128/$Y$7*100</f>
        <v>43.262777490965412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C2549FF3-F6EE-4ACA-BA37-15DC9886B71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02D95086-3E1E-42DD-AE9E-6E80BC8BEB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935607B6-9195-4CA6-8D1C-F23F2651EFD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3295F249-2C87-41DD-AE99-8F352FE302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Tea Tree Gully</v>
      </c>
      <c r="T1" s="115"/>
      <c r="U1" s="115"/>
      <c r="V1" s="115"/>
      <c r="W1" s="115"/>
      <c r="X1" s="115"/>
      <c r="Y1" s="115" t="str">
        <f>Y3</f>
        <v>10.58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169</v>
      </c>
      <c r="V3" s="115"/>
      <c r="W3" s="115"/>
      <c r="X3" s="115"/>
      <c r="Y3" s="115" t="s">
        <v>259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10.58'!$Y$3&amp;" "&amp;'Table 10.58'!$U$3&amp;", "&amp;'State data for spotlight'!$C$3&amp;", "&amp;'Table 10.58'!$Y$2</f>
        <v>Table 10.58 Tea Tree Gully,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74094</v>
      </c>
      <c r="U4" s="116">
        <v>74006</v>
      </c>
      <c r="V4" s="116">
        <v>73849</v>
      </c>
      <c r="W4" s="116">
        <v>72175</v>
      </c>
      <c r="X4" s="116">
        <v>70984</v>
      </c>
      <c r="Y4" s="116">
        <v>71529</v>
      </c>
      <c r="Z4" s="115"/>
      <c r="AA4" s="115" t="str">
        <f>TEXT(Y4,"###,###")</f>
        <v>71,529</v>
      </c>
      <c r="AB4" s="115"/>
      <c r="AC4" s="115">
        <f t="shared" ref="AC4:AC9" si="0">Y4/X4-1</f>
        <v>7.6777865434463077E-3</v>
      </c>
      <c r="AD4" s="115"/>
      <c r="AE4" s="115">
        <f>Y4/T4-1</f>
        <v>-3.4618187707506687E-2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37815</v>
      </c>
      <c r="U5" s="116">
        <v>37730</v>
      </c>
      <c r="V5" s="116">
        <v>37400</v>
      </c>
      <c r="W5" s="116">
        <v>36176</v>
      </c>
      <c r="X5" s="116">
        <v>35619</v>
      </c>
      <c r="Y5" s="116">
        <v>35931</v>
      </c>
      <c r="Z5" s="115"/>
      <c r="AA5" s="115" t="str">
        <f>TEXT(Y5,"###,###")</f>
        <v>35,931</v>
      </c>
      <c r="AB5" s="115"/>
      <c r="AC5" s="115">
        <f t="shared" si="0"/>
        <v>8.7593699991577179E-3</v>
      </c>
      <c r="AD5" s="115"/>
      <c r="AE5" s="115">
        <f t="shared" ref="AE5:AE9" si="1">Y5/T5-1</f>
        <v>-4.9821499404998026E-2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36279</v>
      </c>
      <c r="U6" s="116">
        <v>36275</v>
      </c>
      <c r="V6" s="116">
        <v>36449</v>
      </c>
      <c r="W6" s="116">
        <v>35999</v>
      </c>
      <c r="X6" s="116">
        <v>35365</v>
      </c>
      <c r="Y6" s="116">
        <v>35598</v>
      </c>
      <c r="Z6" s="115"/>
      <c r="AA6" s="115" t="str">
        <f>TEXT(Y6,"###,###")</f>
        <v>35,598</v>
      </c>
      <c r="AB6" s="115"/>
      <c r="AC6" s="115">
        <f t="shared" si="0"/>
        <v>6.5884348932561121E-3</v>
      </c>
      <c r="AD6" s="115"/>
      <c r="AE6" s="115">
        <f t="shared" si="1"/>
        <v>-1.8771189944596034E-2</v>
      </c>
      <c r="AF6" s="115"/>
    </row>
    <row r="7" spans="1:32" ht="16.5" customHeight="1" thickBot="1" x14ac:dyDescent="0.3">
      <c r="A7" s="46" t="str">
        <f>"QUICK STATS for "&amp;'Table 10.58'!Y2&amp;"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55876</v>
      </c>
      <c r="U7" s="116">
        <v>55453</v>
      </c>
      <c r="V7" s="116">
        <v>55377</v>
      </c>
      <c r="W7" s="116">
        <v>54607</v>
      </c>
      <c r="X7" s="116">
        <v>54257</v>
      </c>
      <c r="Y7" s="116">
        <v>53725</v>
      </c>
      <c r="Z7" s="115"/>
      <c r="AA7" s="115" t="str">
        <f>TEXT(Y7,"###,###")</f>
        <v>53,725</v>
      </c>
      <c r="AB7" s="115"/>
      <c r="AC7" s="115">
        <f t="shared" si="0"/>
        <v>-9.8051864275577882E-3</v>
      </c>
      <c r="AD7" s="115"/>
      <c r="AE7" s="115">
        <f t="shared" si="1"/>
        <v>-3.8495955329658549E-2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71,529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10.58'!AA7</f>
        <v>53,725</v>
      </c>
      <c r="P8" s="51"/>
      <c r="S8" s="115" t="s">
        <v>96</v>
      </c>
      <c r="T8" s="115">
        <v>40777.980000000003</v>
      </c>
      <c r="U8" s="115">
        <v>42009.279999999999</v>
      </c>
      <c r="V8" s="115">
        <v>41941.410000000003</v>
      </c>
      <c r="W8" s="115">
        <v>43655</v>
      </c>
      <c r="X8" s="115">
        <v>44933</v>
      </c>
      <c r="Y8" s="115">
        <v>45658.28</v>
      </c>
      <c r="Z8" s="115"/>
      <c r="AA8" s="115" t="str">
        <f>TEXT(Y8,"$###,###")</f>
        <v>$45,658</v>
      </c>
      <c r="AB8" s="115"/>
      <c r="AC8" s="115">
        <f t="shared" si="0"/>
        <v>1.6141366033872728E-2</v>
      </c>
      <c r="AD8" s="115"/>
      <c r="AE8" s="115">
        <f t="shared" si="1"/>
        <v>0.11967978796399414</v>
      </c>
      <c r="AF8" s="115"/>
    </row>
    <row r="9" spans="1:32" x14ac:dyDescent="0.25">
      <c r="A9" s="55" t="s">
        <v>17</v>
      </c>
      <c r="B9" s="56"/>
      <c r="C9" s="57"/>
      <c r="D9" s="58">
        <f>'Table 10.58'!AC104</f>
        <v>73.115799186344006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50.95393206142392</v>
      </c>
      <c r="P9" s="59" t="s">
        <v>97</v>
      </c>
      <c r="S9" s="115" t="s">
        <v>9</v>
      </c>
      <c r="T9" s="115">
        <v>2707269309</v>
      </c>
      <c r="U9" s="115">
        <v>2772514780</v>
      </c>
      <c r="V9" s="115">
        <v>2832439717</v>
      </c>
      <c r="W9" s="115">
        <v>2858957820</v>
      </c>
      <c r="X9" s="115">
        <v>2906143060</v>
      </c>
      <c r="Y9" s="115">
        <v>2924989589</v>
      </c>
      <c r="Z9" s="115"/>
      <c r="AA9" s="115" t="str">
        <f>TEXT(Y9/1000000,"$#,###.0")&amp;" mil"</f>
        <v>$2,925.0 mil</v>
      </c>
      <c r="AB9" s="115"/>
      <c r="AC9" s="115">
        <f t="shared" si="0"/>
        <v>6.4850658109032455E-3</v>
      </c>
      <c r="AD9" s="115"/>
      <c r="AE9" s="115">
        <f t="shared" si="1"/>
        <v>8.0420621353115562E-2</v>
      </c>
      <c r="AF9" s="115"/>
    </row>
    <row r="10" spans="1:32" x14ac:dyDescent="0.25">
      <c r="A10" s="55" t="s">
        <v>20</v>
      </c>
      <c r="B10" s="56"/>
      <c r="C10" s="57"/>
      <c r="D10" s="58">
        <f>'Table 10.58'!AC105</f>
        <v>20.443456500160771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49.04606793857608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93.585853885528152</v>
      </c>
      <c r="P11" s="59" t="s">
        <v>97</v>
      </c>
      <c r="S11" s="115" t="s">
        <v>32</v>
      </c>
      <c r="T11" s="116">
        <v>67100</v>
      </c>
      <c r="U11" s="116">
        <v>67319</v>
      </c>
      <c r="V11" s="116">
        <v>67372</v>
      </c>
      <c r="W11" s="116">
        <v>65882</v>
      </c>
      <c r="X11" s="116">
        <v>64646</v>
      </c>
      <c r="Y11" s="116">
        <v>65205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10.58'!AC108</f>
        <v>11.529589397307385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11.771056305258259</v>
      </c>
      <c r="P12" s="59" t="s">
        <v>97</v>
      </c>
      <c r="S12" s="115" t="s">
        <v>33</v>
      </c>
      <c r="T12" s="116">
        <v>6994</v>
      </c>
      <c r="U12" s="116">
        <v>6688</v>
      </c>
      <c r="V12" s="116">
        <v>6477</v>
      </c>
      <c r="W12" s="116">
        <v>6295</v>
      </c>
      <c r="X12" s="116">
        <v>6341</v>
      </c>
      <c r="Y12" s="116">
        <v>6324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10.58'!AC109</f>
        <v>13.200240461910553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10.58'!AA118</f>
        <v>41.7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10.58'!AC110</f>
        <v>20.841896293810901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13.178222429036762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10.58'!AC111</f>
        <v>47.987529533475929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86.821777570963249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327</v>
      </c>
      <c r="Z15" s="115"/>
      <c r="AA15" s="117">
        <f t="shared" ref="AA15:AA34" si="2">IF(Y15="np",0,Y15/$Y$34)</f>
        <v>4.5715723692488358E-3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409</v>
      </c>
      <c r="Z16" s="115"/>
      <c r="AA16" s="117">
        <f t="shared" si="2"/>
        <v>5.7179605474702569E-3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4894</v>
      </c>
      <c r="Z17" s="115"/>
      <c r="AA17" s="117">
        <f t="shared" si="2"/>
        <v>6.8419801758727236E-2</v>
      </c>
      <c r="AB17" s="115"/>
      <c r="AC17" s="115"/>
      <c r="AD17" s="115"/>
      <c r="AE17" s="115"/>
      <c r="AF17" s="115"/>
    </row>
    <row r="18" spans="1:32" x14ac:dyDescent="0.25">
      <c r="A18" s="85" t="str">
        <f>'Table 10.58'!$S$1&amp;" ("&amp;'Table 10.58'!$T$2&amp;" to "&amp;'Table 10.58'!$Y$2&amp;")"</f>
        <v>Tea Tree Gully (2011-12 to 2016-17)</v>
      </c>
      <c r="B18" s="85"/>
      <c r="C18" s="85"/>
      <c r="D18" s="85"/>
      <c r="E18" s="85"/>
      <c r="F18" s="85"/>
      <c r="G18" s="85" t="str">
        <f>'Table 10.58'!$S$1&amp;" ("&amp;'Table 10.58'!$T$2&amp;" to "&amp;'Table 10.58'!$Y$2&amp;")"</f>
        <v>Tea Tree Gully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587</v>
      </c>
      <c r="Z18" s="115"/>
      <c r="AA18" s="117">
        <f t="shared" si="2"/>
        <v>8.2064617148289512E-3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4943</v>
      </c>
      <c r="Z19" s="115"/>
      <c r="AA19" s="117">
        <f t="shared" si="2"/>
        <v>6.9104838596932713E-2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2880</v>
      </c>
      <c r="Z20" s="115"/>
      <c r="AA20" s="117">
        <f t="shared" si="2"/>
        <v>4.0263389674118188E-2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7396</v>
      </c>
      <c r="Z21" s="115"/>
      <c r="AA21" s="117">
        <f t="shared" si="2"/>
        <v>0.10339862153811741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4009</v>
      </c>
      <c r="Z22" s="115"/>
      <c r="AA22" s="117">
        <f t="shared" si="2"/>
        <v>5.6047197640117993E-2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2207</v>
      </c>
      <c r="Z23" s="115"/>
      <c r="AA23" s="117">
        <f t="shared" si="2"/>
        <v>3.0854618406520432E-2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842</v>
      </c>
      <c r="Z24" s="115"/>
      <c r="AA24" s="117">
        <f t="shared" si="2"/>
        <v>1.1771449342224832E-2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2611</v>
      </c>
      <c r="Z25" s="115"/>
      <c r="AA25" s="117">
        <f t="shared" si="2"/>
        <v>3.6502677235806455E-2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990</v>
      </c>
      <c r="Z26" s="115"/>
      <c r="AA26" s="117">
        <f t="shared" si="2"/>
        <v>1.3840540200478127E-2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4091</v>
      </c>
      <c r="Z27" s="115"/>
      <c r="AA27" s="117">
        <f t="shared" si="2"/>
        <v>5.7193585818339415E-2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5484</v>
      </c>
      <c r="Z28" s="115"/>
      <c r="AA28" s="117">
        <f t="shared" si="2"/>
        <v>7.6668204504466722E-2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5667</v>
      </c>
      <c r="Z29" s="115"/>
      <c r="AA29" s="117">
        <f t="shared" si="2"/>
        <v>7.922660739000964E-2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6612</v>
      </c>
      <c r="Z30" s="115"/>
      <c r="AA30" s="117">
        <f t="shared" si="2"/>
        <v>9.2438032126829675E-2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10.58'!Y2&amp;")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8920</v>
      </c>
      <c r="Z31" s="115"/>
      <c r="AA31" s="117">
        <f t="shared" si="2"/>
        <v>0.12470466524067161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1124</v>
      </c>
      <c r="Z32" s="115"/>
      <c r="AA32" s="117">
        <f t="shared" si="2"/>
        <v>1.571390624781557E-2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2685</v>
      </c>
      <c r="Z33" s="115"/>
      <c r="AA33" s="117">
        <f t="shared" si="2"/>
        <v>3.7537222664933104E-2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71529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48921</v>
      </c>
      <c r="U37" s="115">
        <v>47902</v>
      </c>
      <c r="V37" s="115">
        <v>47752</v>
      </c>
      <c r="W37" s="115">
        <v>47530</v>
      </c>
      <c r="X37" s="115">
        <v>47546</v>
      </c>
      <c r="Y37" s="115">
        <v>46645</v>
      </c>
      <c r="Z37" s="115"/>
      <c r="AA37" s="115" t="str">
        <f>TEXT(Y37,"###,###")</f>
        <v>46,645</v>
      </c>
      <c r="AB37" s="115"/>
      <c r="AC37" s="115">
        <f>Y37/X37-1</f>
        <v>-1.8950069406469483E-2</v>
      </c>
      <c r="AD37" s="115"/>
      <c r="AE37" s="115">
        <f>Y37/T37-1</f>
        <v>-4.6523987653563914E-2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6956</v>
      </c>
      <c r="U38" s="115">
        <v>7549</v>
      </c>
      <c r="V38" s="115">
        <v>7624</v>
      </c>
      <c r="W38" s="115">
        <v>7078</v>
      </c>
      <c r="X38" s="115">
        <v>6714</v>
      </c>
      <c r="Y38" s="115">
        <v>7080</v>
      </c>
      <c r="Z38" s="115"/>
      <c r="AA38" s="115" t="str">
        <f>TEXT(Y38,"###,###")</f>
        <v>7,080</v>
      </c>
      <c r="AB38" s="115"/>
      <c r="AC38" s="115">
        <f>Y38/X38-1</f>
        <v>5.4512957998212652E-2</v>
      </c>
      <c r="AD38" s="115"/>
      <c r="AE38" s="115">
        <f>Y38/T38-1</f>
        <v>1.7826336975273138E-2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55877</v>
      </c>
      <c r="U40" s="115">
        <v>55451</v>
      </c>
      <c r="V40" s="115">
        <v>55376</v>
      </c>
      <c r="W40" s="115">
        <v>54608</v>
      </c>
      <c r="X40" s="115">
        <v>54260</v>
      </c>
      <c r="Y40" s="115">
        <v>53725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86.821777570963249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13.178222429036762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25</v>
      </c>
      <c r="Y44" s="116">
        <v>24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615</v>
      </c>
      <c r="Y45" s="116">
        <v>607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1969</v>
      </c>
      <c r="Y46" s="116">
        <v>2017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3159</v>
      </c>
      <c r="Y47" s="116">
        <v>3259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3834</v>
      </c>
      <c r="Y48" s="116">
        <v>3701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10.58'!S1&amp;" ("&amp;'Table 10.58'!Y2&amp;") *"</f>
        <v>Number of jobs by age and sex of job holders in Tea Tree Gully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4048</v>
      </c>
      <c r="Y49" s="116">
        <v>4143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3734</v>
      </c>
      <c r="Y50" s="116">
        <v>3903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3701</v>
      </c>
      <c r="Y51" s="116">
        <v>3652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3766</v>
      </c>
      <c r="Y52" s="116">
        <v>3844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3506</v>
      </c>
      <c r="Y53" s="116">
        <v>3464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3005</v>
      </c>
      <c r="Y54" s="116">
        <v>3019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2389</v>
      </c>
      <c r="Y55" s="116">
        <v>2400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1224</v>
      </c>
      <c r="Y56" s="116">
        <v>1181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377</v>
      </c>
      <c r="Y57" s="116">
        <v>462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149</v>
      </c>
      <c r="Y58" s="116">
        <v>144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83</v>
      </c>
      <c r="Y59" s="116">
        <v>66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54</v>
      </c>
      <c r="Y60" s="116">
        <v>45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35619</v>
      </c>
      <c r="Y61" s="116">
        <v>35931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37</v>
      </c>
      <c r="Y63" s="116">
        <v>33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10.58'!S1&amp;" ("&amp;'Table 10.58'!Y2&amp;") *"</f>
        <v>Number of employed persons per occupation of main job by sex in Tea Tree Gully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851</v>
      </c>
      <c r="Y64" s="116">
        <v>833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2221</v>
      </c>
      <c r="Y65" s="116">
        <v>2296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3380</v>
      </c>
      <c r="Y66" s="116">
        <v>3369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3765</v>
      </c>
      <c r="Y67" s="116">
        <v>3745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3773</v>
      </c>
      <c r="Y68" s="116">
        <v>3810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3338</v>
      </c>
      <c r="Y69" s="116">
        <v>3477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3604</v>
      </c>
      <c r="Y70" s="116">
        <v>3483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3863</v>
      </c>
      <c r="Y71" s="116">
        <v>3914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3707</v>
      </c>
      <c r="Y72" s="116">
        <v>3679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3177</v>
      </c>
      <c r="Y73" s="116">
        <v>3247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2234</v>
      </c>
      <c r="Y74" s="116">
        <v>2260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900</v>
      </c>
      <c r="Y75" s="116">
        <v>927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242</v>
      </c>
      <c r="Y76" s="116">
        <v>268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158</v>
      </c>
      <c r="Y77" s="116">
        <v>138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55</v>
      </c>
      <c r="Y78" s="116">
        <v>61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57</v>
      </c>
      <c r="Y79" s="116">
        <v>58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35365</v>
      </c>
      <c r="Y80" s="116">
        <v>35598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10.58'!S1</f>
        <v>Tea Tree Gully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3228</v>
      </c>
      <c r="Y83" s="116">
        <v>3228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3816</v>
      </c>
      <c r="Y84" s="116">
        <v>3816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10.58'!AA4</f>
        <v>71,529</v>
      </c>
      <c r="D85" s="99">
        <f>'Table 10.58'!AC4</f>
        <v>7.6777865434463077E-3</v>
      </c>
      <c r="E85" s="100">
        <f>'Table 10.58'!AC4</f>
        <v>7.6777865434463077E-3</v>
      </c>
      <c r="F85" s="99">
        <f>'Table 10.58'!AE4</f>
        <v>-3.4618187707506687E-2</v>
      </c>
      <c r="G85" s="100">
        <f>'Table 10.58'!AE4</f>
        <v>-3.4618187707506687E-2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5298</v>
      </c>
      <c r="Y85" s="116">
        <v>5296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10.58'!AA5</f>
        <v>35,931</v>
      </c>
      <c r="D86" s="99">
        <f>'Table 10.58'!AC5</f>
        <v>8.7593699991577179E-3</v>
      </c>
      <c r="E86" s="100">
        <f>'Table 10.58'!AC5</f>
        <v>8.7593699991577179E-3</v>
      </c>
      <c r="F86" s="99">
        <f>'Table 10.58'!AE5</f>
        <v>-4.9821499404998026E-2</v>
      </c>
      <c r="G86" s="100">
        <f>'Table 10.58'!AE5</f>
        <v>-4.9821499404998026E-2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1699</v>
      </c>
      <c r="Y86" s="116">
        <v>1748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10.58'!AA6</f>
        <v>35,598</v>
      </c>
      <c r="D87" s="99">
        <f>'Table 10.58'!AC6</f>
        <v>6.5884348932561121E-3</v>
      </c>
      <c r="E87" s="100">
        <f>'Table 10.58'!AC6</f>
        <v>6.5884348932561121E-3</v>
      </c>
      <c r="F87" s="99">
        <f>'Table 10.58'!AE6</f>
        <v>-1.8771189944596034E-2</v>
      </c>
      <c r="G87" s="100">
        <f>'Table 10.58'!AE6</f>
        <v>-1.8771189944596034E-2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1782</v>
      </c>
      <c r="Y87" s="116">
        <v>1796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10.58'!AA7</f>
        <v>53,725</v>
      </c>
      <c r="D88" s="99">
        <f>'Table 10.58'!AC7</f>
        <v>-9.8051864275577882E-3</v>
      </c>
      <c r="E88" s="100">
        <f>'Table 10.58'!AC7</f>
        <v>-9.8051864275577882E-3</v>
      </c>
      <c r="F88" s="99">
        <f>'Table 10.58'!AE7</f>
        <v>-3.8495955329658549E-2</v>
      </c>
      <c r="G88" s="100">
        <f>'Table 10.58'!AE7</f>
        <v>-3.8495955329658549E-2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1683</v>
      </c>
      <c r="Y88" s="116">
        <v>1703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10.58'!AA37</f>
        <v>46,645</v>
      </c>
      <c r="D89" s="99">
        <f>'Table 10.58'!AC37</f>
        <v>-1.8950069406469483E-2</v>
      </c>
      <c r="E89" s="100">
        <f>'Table 10.58'!AC37</f>
        <v>-1.8950069406469483E-2</v>
      </c>
      <c r="F89" s="99">
        <f>'Table 10.58'!AE37</f>
        <v>-4.6523987653563914E-2</v>
      </c>
      <c r="G89" s="100">
        <f>'Table 10.58'!AE37</f>
        <v>-4.6523987653563914E-2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2136</v>
      </c>
      <c r="Y89" s="116">
        <v>2158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10.58'!AA38</f>
        <v>7,080</v>
      </c>
      <c r="D90" s="99">
        <f>'Table 10.58'!AC38</f>
        <v>5.4512957998212652E-2</v>
      </c>
      <c r="E90" s="100">
        <f>'Table 10.58'!AC38</f>
        <v>5.4512957998212652E-2</v>
      </c>
      <c r="F90" s="99">
        <f>'Table 10.58'!AE38</f>
        <v>1.7826336975273138E-2</v>
      </c>
      <c r="G90" s="100">
        <f>'Table 10.58'!AE38</f>
        <v>1.7826336975273138E-2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2562</v>
      </c>
      <c r="Y90" s="116">
        <v>2657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10.58'!AA114</f>
        <v>3,030</v>
      </c>
      <c r="D91" s="99">
        <f>'Table 10.58'!AC114</f>
        <v>8.5243553008595985E-2</v>
      </c>
      <c r="E91" s="100">
        <f>'Table 10.58'!AC114</f>
        <v>8.5243553008595985E-2</v>
      </c>
      <c r="F91" s="99">
        <f>'Table 10.58'!AE114</f>
        <v>7.9840319361277334E-3</v>
      </c>
      <c r="G91" s="100">
        <f>'Table 10.58'!AE114</f>
        <v>7.9840319361277334E-3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27644</v>
      </c>
      <c r="Y91" s="116">
        <v>27375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10.58'!AA115</f>
        <v>4,050</v>
      </c>
      <c r="D92" s="99">
        <f>'Table 10.58'!AC115</f>
        <v>3.3426894615973479E-2</v>
      </c>
      <c r="E92" s="100">
        <f>'Table 10.58'!AC115</f>
        <v>3.3426894615973479E-2</v>
      </c>
      <c r="F92" s="99">
        <f>'Table 10.58'!AE115</f>
        <v>2.6095768938434238E-2</v>
      </c>
      <c r="G92" s="100">
        <f>'Table 10.58'!AE115</f>
        <v>2.6095768938434238E-2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10.58'!AA8</f>
        <v>$45,658</v>
      </c>
      <c r="D93" s="99">
        <f>'Table 10.58'!AC8</f>
        <v>1.6141366033872728E-2</v>
      </c>
      <c r="E93" s="100">
        <f>'Table 10.58'!AC8</f>
        <v>1.6141366033872728E-2</v>
      </c>
      <c r="F93" s="99">
        <f>'Table 10.58'!AE8</f>
        <v>0.11967978796399414</v>
      </c>
      <c r="G93" s="100">
        <f>'Table 10.58'!AE8</f>
        <v>0.11967978796399414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1931</v>
      </c>
      <c r="Y93" s="116">
        <v>2070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10.58'!AA9</f>
        <v>$2,925.0 mil</v>
      </c>
      <c r="D94" s="99">
        <f>'Table 10.58'!AC9</f>
        <v>6.4850658109032455E-3</v>
      </c>
      <c r="E94" s="100">
        <f>'Table 10.58'!AC9</f>
        <v>6.4850658109032455E-3</v>
      </c>
      <c r="F94" s="99">
        <f>'Table 10.58'!AE9</f>
        <v>8.0420621353115562E-2</v>
      </c>
      <c r="G94" s="100">
        <f>'Table 10.58'!AE9</f>
        <v>8.0420621353115562E-2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5326</v>
      </c>
      <c r="Y94" s="116">
        <v>5356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852</v>
      </c>
      <c r="Y95" s="116">
        <v>838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4026</v>
      </c>
      <c r="Y96" s="116">
        <v>4146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5896</v>
      </c>
      <c r="Y97" s="116">
        <v>6085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2981</v>
      </c>
      <c r="Y98" s="116">
        <v>2897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165</v>
      </c>
      <c r="Y99" s="116">
        <v>170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1149</v>
      </c>
      <c r="Y100" s="116">
        <v>1160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26613</v>
      </c>
      <c r="Y101" s="116">
        <v>26350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50578</v>
      </c>
      <c r="Y104" s="115">
        <v>52299</v>
      </c>
      <c r="Z104" s="115"/>
      <c r="AA104" s="115" t="str">
        <f>TEXT(Y104,"###,###")</f>
        <v>52,299</v>
      </c>
      <c r="AB104" s="115"/>
      <c r="AC104" s="115">
        <f>Y104/($Y$4)*100</f>
        <v>73.115799186344006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14684</v>
      </c>
      <c r="Y105" s="115">
        <v>14623</v>
      </c>
      <c r="Z105" s="115"/>
      <c r="AA105" s="115" t="str">
        <f>TEXT(Y105,"###,###")</f>
        <v>14,623</v>
      </c>
      <c r="AB105" s="115"/>
      <c r="AC105" s="115">
        <f>Y105/($Y$4)*100</f>
        <v>20.443456500160771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65262</v>
      </c>
      <c r="Y106" s="115">
        <v>66922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7731</v>
      </c>
      <c r="Y108" s="115">
        <v>8247</v>
      </c>
      <c r="Z108" s="115"/>
      <c r="AA108" s="115" t="str">
        <f>TEXT(Y108,"###,###")</f>
        <v>8,247</v>
      </c>
      <c r="AB108" s="115"/>
      <c r="AC108" s="115">
        <f>Y108/($Y$4)*100</f>
        <v>11.529589397307385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9114</v>
      </c>
      <c r="Y109" s="115">
        <v>9442</v>
      </c>
      <c r="Z109" s="115"/>
      <c r="AA109" s="115" t="str">
        <f>TEXT(Y109,"###,###")</f>
        <v>9,442</v>
      </c>
      <c r="AB109" s="115"/>
      <c r="AC109" s="115">
        <f t="shared" ref="AC109:AC111" si="3">Y109/($Y$4)*100</f>
        <v>13.200240461910553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14786</v>
      </c>
      <c r="Y110" s="115">
        <v>14908</v>
      </c>
      <c r="Z110" s="115"/>
      <c r="AA110" s="115" t="str">
        <f>TEXT(Y110,"###,###")</f>
        <v>14,908</v>
      </c>
      <c r="AB110" s="115"/>
      <c r="AC110" s="115">
        <f t="shared" si="3"/>
        <v>20.841896293810901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33630</v>
      </c>
      <c r="Y111" s="115">
        <v>34325</v>
      </c>
      <c r="Z111" s="115"/>
      <c r="AA111" s="115" t="str">
        <f>TEXT(Y111,"###,###")</f>
        <v>34,325</v>
      </c>
      <c r="AB111" s="115"/>
      <c r="AC111" s="115">
        <f t="shared" si="3"/>
        <v>47.987529533475929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70984</v>
      </c>
      <c r="Y112" s="115">
        <v>71529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3006</v>
      </c>
      <c r="U114" s="115">
        <v>3394</v>
      </c>
      <c r="V114" s="115">
        <v>3285</v>
      </c>
      <c r="W114" s="115">
        <v>2974</v>
      </c>
      <c r="X114" s="115">
        <v>2792</v>
      </c>
      <c r="Y114" s="115">
        <v>3030</v>
      </c>
      <c r="Z114" s="115"/>
      <c r="AA114" s="115" t="str">
        <f>TEXT(Y114,"###,###")</f>
        <v>3,030</v>
      </c>
      <c r="AB114" s="115"/>
      <c r="AC114" s="115">
        <f>Y114/X114-1</f>
        <v>8.5243553008595985E-2</v>
      </c>
      <c r="AD114" s="115"/>
      <c r="AE114" s="115">
        <f>Y114/T114-1</f>
        <v>7.9840319361277334E-3</v>
      </c>
      <c r="AF114" s="115"/>
    </row>
    <row r="115" spans="19:32" x14ac:dyDescent="0.25">
      <c r="S115" s="115" t="s">
        <v>104</v>
      </c>
      <c r="T115" s="115">
        <v>3947</v>
      </c>
      <c r="U115" s="115">
        <v>4157</v>
      </c>
      <c r="V115" s="115">
        <v>4340</v>
      </c>
      <c r="W115" s="115">
        <v>4104</v>
      </c>
      <c r="X115" s="115">
        <v>3919</v>
      </c>
      <c r="Y115" s="115">
        <v>4050</v>
      </c>
      <c r="Z115" s="115"/>
      <c r="AA115" s="115" t="str">
        <f>TEXT(Y115,"###,###")</f>
        <v>4,050</v>
      </c>
      <c r="AB115" s="115"/>
      <c r="AC115" s="115">
        <f>Y115/X115-1</f>
        <v>3.3426894615973479E-2</v>
      </c>
      <c r="AD115" s="115"/>
      <c r="AE115" s="115">
        <f>Y115/T115-1</f>
        <v>2.6095768938434238E-2</v>
      </c>
      <c r="AF115" s="115"/>
    </row>
    <row r="116" spans="19:32" x14ac:dyDescent="0.25">
      <c r="S116" s="115" t="s">
        <v>56</v>
      </c>
      <c r="T116" s="115">
        <v>6953</v>
      </c>
      <c r="U116" s="115">
        <v>7551</v>
      </c>
      <c r="V116" s="115">
        <v>7625</v>
      </c>
      <c r="W116" s="115">
        <v>7078</v>
      </c>
      <c r="X116" s="115">
        <v>6711</v>
      </c>
      <c r="Y116" s="115">
        <v>7080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38.21</v>
      </c>
      <c r="V118" s="115">
        <v>41.39</v>
      </c>
      <c r="W118" s="115">
        <v>38.49</v>
      </c>
      <c r="X118" s="115">
        <v>41.61</v>
      </c>
      <c r="Y118" s="115">
        <v>41.71</v>
      </c>
      <c r="Z118" s="115"/>
      <c r="AA118" s="115" t="str">
        <f>TEXT(Y118,"##.0")</f>
        <v>41.7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48768</v>
      </c>
      <c r="V120" s="115">
        <v>48900</v>
      </c>
      <c r="W120" s="115">
        <v>48314</v>
      </c>
      <c r="X120" s="115">
        <v>47919</v>
      </c>
      <c r="Y120" s="115">
        <v>47401</v>
      </c>
      <c r="Z120" s="115"/>
      <c r="AA120" s="115" t="str">
        <f>TEXT(Y120,"###,###")</f>
        <v>47,401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3818</v>
      </c>
      <c r="V121" s="115">
        <v>3601</v>
      </c>
      <c r="W121" s="115">
        <v>3530</v>
      </c>
      <c r="X121" s="115">
        <v>3598</v>
      </c>
      <c r="Y121" s="115">
        <v>3446</v>
      </c>
      <c r="Z121" s="115"/>
      <c r="AA121" s="115" t="str">
        <f t="shared" ref="AA121:AA128" si="4">TEXT(Y121,"###,###")</f>
        <v>3,446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2869</v>
      </c>
      <c r="V122" s="115">
        <v>2874</v>
      </c>
      <c r="W122" s="115">
        <v>2760</v>
      </c>
      <c r="X122" s="115">
        <v>2741</v>
      </c>
      <c r="Y122" s="115">
        <v>2878</v>
      </c>
      <c r="Z122" s="115"/>
      <c r="AA122" s="115" t="str">
        <f t="shared" si="4"/>
        <v>2,878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51637</v>
      </c>
      <c r="V124" s="115">
        <v>51774</v>
      </c>
      <c r="W124" s="115">
        <v>51074</v>
      </c>
      <c r="X124" s="115">
        <v>50660</v>
      </c>
      <c r="Y124" s="115">
        <v>50279</v>
      </c>
      <c r="Z124" s="115"/>
      <c r="AA124" s="115" t="str">
        <f t="shared" si="4"/>
        <v>50,279</v>
      </c>
      <c r="AB124" s="115"/>
      <c r="AC124" s="115">
        <f>Y124/$Y$7*100</f>
        <v>93.585853885528152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6687</v>
      </c>
      <c r="V125" s="115">
        <v>6475</v>
      </c>
      <c r="W125" s="115">
        <v>6290</v>
      </c>
      <c r="X125" s="115">
        <v>6339</v>
      </c>
      <c r="Y125" s="115">
        <v>6324</v>
      </c>
      <c r="Z125" s="115"/>
      <c r="AA125" s="115" t="str">
        <f t="shared" si="4"/>
        <v>6,324</v>
      </c>
      <c r="AB125" s="115"/>
      <c r="AC125" s="115">
        <f>Y125/$Y$7*100</f>
        <v>11.771056305258259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28641</v>
      </c>
      <c r="V127" s="115">
        <v>28451</v>
      </c>
      <c r="W127" s="115">
        <v>27860</v>
      </c>
      <c r="X127" s="115">
        <v>27644</v>
      </c>
      <c r="Y127" s="115">
        <v>27375</v>
      </c>
      <c r="Z127" s="115"/>
      <c r="AA127" s="115" t="str">
        <f t="shared" si="4"/>
        <v>27,375</v>
      </c>
      <c r="AB127" s="115"/>
      <c r="AC127" s="115">
        <f>Y127/$Y$7*100</f>
        <v>50.95393206142392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26811</v>
      </c>
      <c r="V128" s="115">
        <v>26926</v>
      </c>
      <c r="W128" s="115">
        <v>26747</v>
      </c>
      <c r="X128" s="115">
        <v>26613</v>
      </c>
      <c r="Y128" s="115">
        <v>26350</v>
      </c>
      <c r="Z128" s="115"/>
      <c r="AA128" s="115" t="str">
        <f t="shared" si="4"/>
        <v>26,350</v>
      </c>
      <c r="AB128" s="115"/>
      <c r="AC128" s="115">
        <f>Y128/$Y$7*100</f>
        <v>49.04606793857608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6046DA89-17EF-4BCE-B114-B74C70950B9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3F6729DB-2D0B-4697-93D9-78F8D4EB14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330421F7-752E-4DA6-A9ED-2AF13CAEB70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22968D6E-F8A0-4F06-9CD1-432D0CB5531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Anangu Pitjantjatjara</v>
      </c>
      <c r="T1" s="115"/>
      <c r="U1" s="115"/>
      <c r="V1" s="115"/>
      <c r="W1" s="115"/>
      <c r="X1" s="115"/>
      <c r="Y1" s="115" t="str">
        <f>Y3</f>
        <v>10.5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118</v>
      </c>
      <c r="V3" s="115"/>
      <c r="W3" s="115"/>
      <c r="X3" s="115"/>
      <c r="Y3" s="115" t="s">
        <v>211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10.5'!$Y$3&amp;" "&amp;'Table 10.5'!$U$3&amp;", "&amp;'State data for spotlight'!$C$3&amp;", "&amp;'Table 10.5'!$Y$2</f>
        <v>Table 10.5 Anangu Pitjantjatjara,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420</v>
      </c>
      <c r="U4" s="116">
        <v>358</v>
      </c>
      <c r="V4" s="116">
        <v>284</v>
      </c>
      <c r="W4" s="116">
        <v>265</v>
      </c>
      <c r="X4" s="116">
        <v>260</v>
      </c>
      <c r="Y4" s="116">
        <v>297</v>
      </c>
      <c r="Z4" s="115"/>
      <c r="AA4" s="115" t="str">
        <f>TEXT(Y4,"###,###")</f>
        <v>297</v>
      </c>
      <c r="AB4" s="115"/>
      <c r="AC4" s="115">
        <f t="shared" ref="AC4:AC9" si="0">Y4/X4-1</f>
        <v>0.14230769230769225</v>
      </c>
      <c r="AD4" s="115"/>
      <c r="AE4" s="115">
        <f>Y4/T4-1</f>
        <v>-0.29285714285714282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185</v>
      </c>
      <c r="U5" s="116">
        <v>174</v>
      </c>
      <c r="V5" s="116">
        <v>119</v>
      </c>
      <c r="W5" s="116">
        <v>125</v>
      </c>
      <c r="X5" s="116">
        <v>121</v>
      </c>
      <c r="Y5" s="116">
        <v>144</v>
      </c>
      <c r="Z5" s="115"/>
      <c r="AA5" s="115" t="str">
        <f>TEXT(Y5,"###,###")</f>
        <v>144</v>
      </c>
      <c r="AB5" s="115"/>
      <c r="AC5" s="115">
        <f t="shared" si="0"/>
        <v>0.19008264462809921</v>
      </c>
      <c r="AD5" s="115"/>
      <c r="AE5" s="115">
        <f t="shared" ref="AE5:AE9" si="1">Y5/T5-1</f>
        <v>-0.22162162162162158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232</v>
      </c>
      <c r="U6" s="116">
        <v>186</v>
      </c>
      <c r="V6" s="116">
        <v>165</v>
      </c>
      <c r="W6" s="116">
        <v>145</v>
      </c>
      <c r="X6" s="116">
        <v>134</v>
      </c>
      <c r="Y6" s="116">
        <v>153</v>
      </c>
      <c r="Z6" s="115"/>
      <c r="AA6" s="115" t="str">
        <f>TEXT(Y6,"###,###")</f>
        <v>153</v>
      </c>
      <c r="AB6" s="115"/>
      <c r="AC6" s="115">
        <f t="shared" si="0"/>
        <v>0.14179104477611948</v>
      </c>
      <c r="AD6" s="115"/>
      <c r="AE6" s="115">
        <f t="shared" si="1"/>
        <v>-0.34051724137931039</v>
      </c>
      <c r="AF6" s="115"/>
    </row>
    <row r="7" spans="1:32" ht="16.5" customHeight="1" thickBot="1" x14ac:dyDescent="0.3">
      <c r="A7" s="46" t="str">
        <f>"QUICK STATS for "&amp;'Table 10.5'!Y2&amp;"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296</v>
      </c>
      <c r="U7" s="116">
        <v>272</v>
      </c>
      <c r="V7" s="116">
        <v>225</v>
      </c>
      <c r="W7" s="116">
        <v>194</v>
      </c>
      <c r="X7" s="116">
        <v>175</v>
      </c>
      <c r="Y7" s="116">
        <v>187</v>
      </c>
      <c r="Z7" s="115"/>
      <c r="AA7" s="115" t="str">
        <f>TEXT(Y7,"###,###")</f>
        <v>187</v>
      </c>
      <c r="AB7" s="115"/>
      <c r="AC7" s="115">
        <f t="shared" si="0"/>
        <v>6.8571428571428505E-2</v>
      </c>
      <c r="AD7" s="115"/>
      <c r="AE7" s="115">
        <f t="shared" si="1"/>
        <v>-0.3682432432432432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297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10.5'!AA7</f>
        <v>187</v>
      </c>
      <c r="P8" s="51"/>
      <c r="S8" s="115" t="s">
        <v>96</v>
      </c>
      <c r="T8" s="115">
        <v>13216.86</v>
      </c>
      <c r="U8" s="115">
        <v>17918.18</v>
      </c>
      <c r="V8" s="115">
        <v>20474</v>
      </c>
      <c r="W8" s="115">
        <v>18736.669999999998</v>
      </c>
      <c r="X8" s="115">
        <v>22230</v>
      </c>
      <c r="Y8" s="115">
        <v>15124.5</v>
      </c>
      <c r="Z8" s="115"/>
      <c r="AA8" s="115" t="str">
        <f>TEXT(Y8,"$###,###")</f>
        <v>$15,125</v>
      </c>
      <c r="AB8" s="115"/>
      <c r="AC8" s="115">
        <f t="shared" si="0"/>
        <v>-0.31963562753036434</v>
      </c>
      <c r="AD8" s="115"/>
      <c r="AE8" s="115">
        <f t="shared" si="1"/>
        <v>0.14433382815585549</v>
      </c>
      <c r="AF8" s="115"/>
    </row>
    <row r="9" spans="1:32" x14ac:dyDescent="0.25">
      <c r="A9" s="55" t="s">
        <v>17</v>
      </c>
      <c r="B9" s="56"/>
      <c r="C9" s="57"/>
      <c r="D9" s="58">
        <f>'Table 10.5'!AC104</f>
        <v>50.841750841750844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43.850267379679138</v>
      </c>
      <c r="P9" s="59" t="s">
        <v>97</v>
      </c>
      <c r="S9" s="115" t="s">
        <v>9</v>
      </c>
      <c r="T9" s="115">
        <v>7044461</v>
      </c>
      <c r="U9" s="115">
        <v>8244410</v>
      </c>
      <c r="V9" s="115">
        <v>7872096</v>
      </c>
      <c r="W9" s="115">
        <v>6807358</v>
      </c>
      <c r="X9" s="115">
        <v>7807108</v>
      </c>
      <c r="Y9" s="115">
        <v>6509036</v>
      </c>
      <c r="Z9" s="115"/>
      <c r="AA9" s="115" t="str">
        <f>TEXT(Y9/1000000,"$#,###.0")&amp;" mil"</f>
        <v>$6.5 mil</v>
      </c>
      <c r="AB9" s="115"/>
      <c r="AC9" s="115">
        <f t="shared" si="0"/>
        <v>-0.16626797016257489</v>
      </c>
      <c r="AD9" s="115"/>
      <c r="AE9" s="115">
        <f t="shared" si="1"/>
        <v>-7.6006524842709755E-2</v>
      </c>
      <c r="AF9" s="115"/>
    </row>
    <row r="10" spans="1:32" x14ac:dyDescent="0.25">
      <c r="A10" s="55" t="s">
        <v>20</v>
      </c>
      <c r="B10" s="56"/>
      <c r="C10" s="57"/>
      <c r="D10" s="58">
        <f>'Table 10.5'!AC105</f>
        <v>49.158249158249156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56.149732620320862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100.53475935828877</v>
      </c>
      <c r="P11" s="59" t="s">
        <v>97</v>
      </c>
      <c r="S11" s="115" t="s">
        <v>32</v>
      </c>
      <c r="T11" s="116">
        <v>419</v>
      </c>
      <c r="U11" s="116">
        <v>359</v>
      </c>
      <c r="V11" s="116">
        <v>286</v>
      </c>
      <c r="W11" s="116">
        <v>263</v>
      </c>
      <c r="X11" s="116">
        <v>256</v>
      </c>
      <c r="Y11" s="116">
        <v>295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10.5'!AC108</f>
        <v>4.3771043771043772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1.6042780748663104</v>
      </c>
      <c r="P12" s="59" t="s">
        <v>97</v>
      </c>
      <c r="S12" s="115" t="s">
        <v>33</v>
      </c>
      <c r="T12" s="116">
        <v>0</v>
      </c>
      <c r="U12" s="116">
        <v>0</v>
      </c>
      <c r="V12" s="116">
        <v>0</v>
      </c>
      <c r="W12" s="116">
        <v>7</v>
      </c>
      <c r="X12" s="116">
        <v>0</v>
      </c>
      <c r="Y12" s="116">
        <v>4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10.5'!AC109</f>
        <v>11.784511784511785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10.5'!AA118</f>
        <v>39.2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10.5'!AC110</f>
        <v>47.138047138047142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31.016042780748666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10.5'!AC111</f>
        <v>36.700336700336699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68.983957219251337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6</v>
      </c>
      <c r="Z15" s="115"/>
      <c r="AA15" s="117">
        <f t="shared" ref="AA15:AA34" si="2">IF(Y15="np",0,Y15/$Y$34)</f>
        <v>2.0202020202020204E-2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0</v>
      </c>
      <c r="Z16" s="115"/>
      <c r="AA16" s="117">
        <f t="shared" si="2"/>
        <v>0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5</v>
      </c>
      <c r="Z17" s="115"/>
      <c r="AA17" s="117">
        <f t="shared" si="2"/>
        <v>1.6835016835016835E-2</v>
      </c>
      <c r="AB17" s="115"/>
      <c r="AC17" s="115"/>
      <c r="AD17" s="115"/>
      <c r="AE17" s="115"/>
      <c r="AF17" s="115"/>
    </row>
    <row r="18" spans="1:32" x14ac:dyDescent="0.25">
      <c r="A18" s="85" t="str">
        <f>'Table 10.5'!$S$1&amp;" ("&amp;'Table 10.5'!$T$2&amp;" to "&amp;'Table 10.5'!$Y$2&amp;")"</f>
        <v>Anangu Pitjantjatjara (2011-12 to 2016-17)</v>
      </c>
      <c r="B18" s="85"/>
      <c r="C18" s="85"/>
      <c r="D18" s="85"/>
      <c r="E18" s="85"/>
      <c r="F18" s="85"/>
      <c r="G18" s="85" t="str">
        <f>'Table 10.5'!$S$1&amp;" ("&amp;'Table 10.5'!$T$2&amp;" to "&amp;'Table 10.5'!$Y$2&amp;")"</f>
        <v>Anangu Pitjantjatjara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3</v>
      </c>
      <c r="Z18" s="115"/>
      <c r="AA18" s="117">
        <f t="shared" si="2"/>
        <v>1.0101010101010102E-2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8</v>
      </c>
      <c r="Z19" s="115"/>
      <c r="AA19" s="117">
        <f t="shared" si="2"/>
        <v>2.6936026936026935E-2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0</v>
      </c>
      <c r="Z20" s="115"/>
      <c r="AA20" s="117">
        <f t="shared" si="2"/>
        <v>0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24</v>
      </c>
      <c r="Z21" s="115"/>
      <c r="AA21" s="117">
        <f t="shared" si="2"/>
        <v>8.0808080808080815E-2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0</v>
      </c>
      <c r="Z22" s="115"/>
      <c r="AA22" s="117">
        <f t="shared" si="2"/>
        <v>0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0</v>
      </c>
      <c r="Z23" s="115"/>
      <c r="AA23" s="117">
        <f t="shared" si="2"/>
        <v>0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7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22</v>
      </c>
      <c r="Z25" s="115"/>
      <c r="AA25" s="117">
        <f t="shared" si="2"/>
        <v>7.407407407407407E-2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5</v>
      </c>
      <c r="Z26" s="115"/>
      <c r="AA26" s="117">
        <f t="shared" si="2"/>
        <v>1.6835016835016835E-2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11</v>
      </c>
      <c r="Z27" s="115"/>
      <c r="AA27" s="117">
        <f t="shared" si="2"/>
        <v>3.7037037037037035E-2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31</v>
      </c>
      <c r="Z28" s="115"/>
      <c r="AA28" s="117">
        <f t="shared" si="2"/>
        <v>0.10437710437710437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17</v>
      </c>
      <c r="Z29" s="115"/>
      <c r="AA29" s="117">
        <f t="shared" si="2"/>
        <v>5.7239057239057242E-2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72</v>
      </c>
      <c r="Z30" s="115"/>
      <c r="AA30" s="117">
        <f t="shared" si="2"/>
        <v>0.24242424242424243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10.5'!Y2&amp;")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49</v>
      </c>
      <c r="Z31" s="115"/>
      <c r="AA31" s="117">
        <f t="shared" si="2"/>
        <v>0.16498316498316498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0</v>
      </c>
      <c r="Z32" s="115"/>
      <c r="AA32" s="117">
        <f t="shared" si="2"/>
        <v>0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50</v>
      </c>
      <c r="Z33" s="115"/>
      <c r="AA33" s="117">
        <f t="shared" si="2"/>
        <v>0.16835016835016836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297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226</v>
      </c>
      <c r="U37" s="115">
        <v>221</v>
      </c>
      <c r="V37" s="115">
        <v>189</v>
      </c>
      <c r="W37" s="115">
        <v>152</v>
      </c>
      <c r="X37" s="115">
        <v>136</v>
      </c>
      <c r="Y37" s="115">
        <v>129</v>
      </c>
      <c r="Z37" s="115"/>
      <c r="AA37" s="115" t="str">
        <f>TEXT(Y37,"###,###")</f>
        <v>129</v>
      </c>
      <c r="AB37" s="115"/>
      <c r="AC37" s="115">
        <f>Y37/X37-1</f>
        <v>-5.1470588235294157E-2</v>
      </c>
      <c r="AD37" s="115"/>
      <c r="AE37" s="115">
        <f>Y37/T37-1</f>
        <v>-0.42920353982300885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75</v>
      </c>
      <c r="U38" s="115">
        <v>57</v>
      </c>
      <c r="V38" s="115">
        <v>36</v>
      </c>
      <c r="W38" s="115">
        <v>47</v>
      </c>
      <c r="X38" s="115">
        <v>40</v>
      </c>
      <c r="Y38" s="115">
        <v>58</v>
      </c>
      <c r="Z38" s="115"/>
      <c r="AA38" s="115" t="str">
        <f>TEXT(Y38,"###,###")</f>
        <v>58</v>
      </c>
      <c r="AB38" s="115"/>
      <c r="AC38" s="115">
        <f>Y38/X38-1</f>
        <v>0.44999999999999996</v>
      </c>
      <c r="AD38" s="115"/>
      <c r="AE38" s="115">
        <f>Y38/T38-1</f>
        <v>-0.22666666666666668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301</v>
      </c>
      <c r="U40" s="115">
        <v>278</v>
      </c>
      <c r="V40" s="115">
        <v>225</v>
      </c>
      <c r="W40" s="115">
        <v>199</v>
      </c>
      <c r="X40" s="115">
        <v>176</v>
      </c>
      <c r="Y40" s="115">
        <v>187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68.983957219251337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31.016042780748666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0</v>
      </c>
      <c r="Y45" s="116">
        <v>0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0</v>
      </c>
      <c r="Y46" s="116">
        <v>6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19</v>
      </c>
      <c r="Y47" s="116">
        <v>19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28</v>
      </c>
      <c r="Y48" s="116">
        <v>26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10.5'!S1&amp;" ("&amp;'Table 10.5'!Y2&amp;") *"</f>
        <v>Number of jobs by age and sex of job holders in Anangu Pitjantjatjara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12</v>
      </c>
      <c r="Y49" s="116">
        <v>22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7</v>
      </c>
      <c r="Y50" s="116">
        <v>12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18</v>
      </c>
      <c r="Y51" s="116">
        <v>16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14</v>
      </c>
      <c r="Y52" s="116">
        <v>14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10</v>
      </c>
      <c r="Y53" s="116">
        <v>6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9</v>
      </c>
      <c r="Y54" s="116">
        <v>5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1</v>
      </c>
      <c r="Y55" s="116">
        <v>7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4</v>
      </c>
      <c r="Y56" s="116">
        <v>8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0</v>
      </c>
      <c r="Y57" s="116">
        <v>0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0</v>
      </c>
      <c r="Y58" s="116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0</v>
      </c>
      <c r="Y59" s="116">
        <v>3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124</v>
      </c>
      <c r="Y61" s="116">
        <v>144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0</v>
      </c>
      <c r="Y63" s="116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10.5'!S1&amp;" ("&amp;'Table 10.5'!Y2&amp;") *"</f>
        <v>Number of employed persons per occupation of main job by sex in Anangu Pitjantjatjara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0</v>
      </c>
      <c r="Y64" s="116">
        <v>0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4</v>
      </c>
      <c r="Y65" s="116">
        <v>0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19</v>
      </c>
      <c r="Y66" s="116">
        <v>17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12</v>
      </c>
      <c r="Y67" s="116">
        <v>27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28</v>
      </c>
      <c r="Y68" s="116">
        <v>17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18</v>
      </c>
      <c r="Y69" s="116">
        <v>17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12</v>
      </c>
      <c r="Y70" s="116">
        <v>11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17</v>
      </c>
      <c r="Y71" s="116">
        <v>20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17</v>
      </c>
      <c r="Y72" s="116">
        <v>22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6</v>
      </c>
      <c r="Y73" s="116">
        <v>6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5</v>
      </c>
      <c r="Y74" s="116">
        <v>10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0</v>
      </c>
      <c r="Y75" s="116">
        <v>5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0</v>
      </c>
      <c r="Y76" s="116">
        <v>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0</v>
      </c>
      <c r="Y77" s="116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0</v>
      </c>
      <c r="Y78" s="116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0</v>
      </c>
      <c r="Y79" s="116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139</v>
      </c>
      <c r="Y80" s="116">
        <v>153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10.5'!S1</f>
        <v>Anangu Pitjantjatjara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10</v>
      </c>
      <c r="Y83" s="116">
        <v>6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17</v>
      </c>
      <c r="Y84" s="116">
        <v>16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10.5'!AA4</f>
        <v>297</v>
      </c>
      <c r="D85" s="99">
        <f>'Table 10.5'!AC4</f>
        <v>0.14230769230769225</v>
      </c>
      <c r="E85" s="100">
        <f>'Table 10.5'!AC4</f>
        <v>0.14230769230769225</v>
      </c>
      <c r="F85" s="99">
        <f>'Table 10.5'!AE4</f>
        <v>-0.29285714285714282</v>
      </c>
      <c r="G85" s="100">
        <f>'Table 10.5'!AE4</f>
        <v>-0.29285714285714282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8</v>
      </c>
      <c r="Y85" s="116">
        <v>6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10.5'!AA5</f>
        <v>144</v>
      </c>
      <c r="D86" s="99">
        <f>'Table 10.5'!AC5</f>
        <v>0.19008264462809921</v>
      </c>
      <c r="E86" s="100">
        <f>'Table 10.5'!AC5</f>
        <v>0.19008264462809921</v>
      </c>
      <c r="F86" s="99">
        <f>'Table 10.5'!AE5</f>
        <v>-0.22162162162162158</v>
      </c>
      <c r="G86" s="100">
        <f>'Table 10.5'!AE5</f>
        <v>-0.22162162162162158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22</v>
      </c>
      <c r="Y86" s="116">
        <v>21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10.5'!AA6</f>
        <v>153</v>
      </c>
      <c r="D87" s="99">
        <f>'Table 10.5'!AC6</f>
        <v>0.14179104477611948</v>
      </c>
      <c r="E87" s="100">
        <f>'Table 10.5'!AC6</f>
        <v>0.14179104477611948</v>
      </c>
      <c r="F87" s="99">
        <f>'Table 10.5'!AE6</f>
        <v>-0.34051724137931039</v>
      </c>
      <c r="G87" s="100">
        <f>'Table 10.5'!AE6</f>
        <v>-0.34051724137931039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0</v>
      </c>
      <c r="Y87" s="116">
        <v>0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10.5'!AA7</f>
        <v>187</v>
      </c>
      <c r="D88" s="99">
        <f>'Table 10.5'!AC7</f>
        <v>6.8571428571428505E-2</v>
      </c>
      <c r="E88" s="100">
        <f>'Table 10.5'!AC7</f>
        <v>6.8571428571428505E-2</v>
      </c>
      <c r="F88" s="99">
        <f>'Table 10.5'!AE7</f>
        <v>-0.3682432432432432</v>
      </c>
      <c r="G88" s="100">
        <f>'Table 10.5'!AE7</f>
        <v>-0.3682432432432432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0</v>
      </c>
      <c r="Y88" s="116">
        <v>4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10.5'!AA37</f>
        <v>129</v>
      </c>
      <c r="D89" s="99">
        <f>'Table 10.5'!AC37</f>
        <v>-5.1470588235294157E-2</v>
      </c>
      <c r="E89" s="100">
        <f>'Table 10.5'!AC37</f>
        <v>-5.1470588235294157E-2</v>
      </c>
      <c r="F89" s="99">
        <f>'Table 10.5'!AE37</f>
        <v>-0.42920353982300885</v>
      </c>
      <c r="G89" s="100">
        <f>'Table 10.5'!AE37</f>
        <v>-0.42920353982300885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0</v>
      </c>
      <c r="Y89" s="116">
        <v>4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10.5'!AA38</f>
        <v>58</v>
      </c>
      <c r="D90" s="99">
        <f>'Table 10.5'!AC38</f>
        <v>0.44999999999999996</v>
      </c>
      <c r="E90" s="100">
        <f>'Table 10.5'!AC38</f>
        <v>0.44999999999999996</v>
      </c>
      <c r="F90" s="99">
        <f>'Table 10.5'!AE38</f>
        <v>-0.22666666666666668</v>
      </c>
      <c r="G90" s="100">
        <f>'Table 10.5'!AE38</f>
        <v>-0.22666666666666668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0</v>
      </c>
      <c r="Y90" s="116">
        <v>0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10.5'!AA114</f>
        <v>28</v>
      </c>
      <c r="D91" s="99">
        <f>'Table 10.5'!AC114</f>
        <v>0.55555555555555558</v>
      </c>
      <c r="E91" s="100">
        <f>'Table 10.5'!AC114</f>
        <v>0.55555555555555558</v>
      </c>
      <c r="F91" s="99">
        <f>'Table 10.5'!AE114</f>
        <v>-0.125</v>
      </c>
      <c r="G91" s="100">
        <f>'Table 10.5'!AE114</f>
        <v>-0.125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81</v>
      </c>
      <c r="Y91" s="116">
        <v>82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10.5'!AA115</f>
        <v>30</v>
      </c>
      <c r="D92" s="99">
        <f>'Table 10.5'!AC115</f>
        <v>0.4285714285714286</v>
      </c>
      <c r="E92" s="100">
        <f>'Table 10.5'!AC115</f>
        <v>0.4285714285714286</v>
      </c>
      <c r="F92" s="99">
        <f>'Table 10.5'!AE115</f>
        <v>-0.2857142857142857</v>
      </c>
      <c r="G92" s="100">
        <f>'Table 10.5'!AE115</f>
        <v>-0.2857142857142857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10.5'!AA8</f>
        <v>$15,125</v>
      </c>
      <c r="D93" s="99">
        <f>'Table 10.5'!AC8</f>
        <v>-0.31963562753036434</v>
      </c>
      <c r="E93" s="100">
        <f>'Table 10.5'!AC8</f>
        <v>-0.31963562753036434</v>
      </c>
      <c r="F93" s="99">
        <f>'Table 10.5'!AE8</f>
        <v>0.14433382815585549</v>
      </c>
      <c r="G93" s="100">
        <f>'Table 10.5'!AE8</f>
        <v>0.14433382815585549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4</v>
      </c>
      <c r="Y93" s="116">
        <v>4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10.5'!AA9</f>
        <v>$6.5 mil</v>
      </c>
      <c r="D94" s="99">
        <f>'Table 10.5'!AC9</f>
        <v>-0.16626797016257489</v>
      </c>
      <c r="E94" s="100">
        <f>'Table 10.5'!AC9</f>
        <v>-0.16626797016257489</v>
      </c>
      <c r="F94" s="99">
        <f>'Table 10.5'!AE9</f>
        <v>-7.6006524842709755E-2</v>
      </c>
      <c r="G94" s="100">
        <f>'Table 10.5'!AE9</f>
        <v>-7.6006524842709755E-2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32</v>
      </c>
      <c r="Y94" s="116">
        <v>33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0</v>
      </c>
      <c r="Y95" s="116">
        <v>3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35</v>
      </c>
      <c r="Y96" s="116">
        <v>29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5</v>
      </c>
      <c r="Y97" s="116">
        <v>6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0</v>
      </c>
      <c r="Y98" s="116">
        <v>0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0</v>
      </c>
      <c r="Y99" s="116">
        <v>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0</v>
      </c>
      <c r="Y100" s="116">
        <v>3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99</v>
      </c>
      <c r="Y101" s="116">
        <v>105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124</v>
      </c>
      <c r="Y104" s="115">
        <v>151</v>
      </c>
      <c r="Z104" s="115"/>
      <c r="AA104" s="115" t="str">
        <f>TEXT(Y104,"###,###")</f>
        <v>151</v>
      </c>
      <c r="AB104" s="115"/>
      <c r="AC104" s="115">
        <f>Y104/($Y$4)*100</f>
        <v>50.841750841750844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135</v>
      </c>
      <c r="Y105" s="115">
        <v>146</v>
      </c>
      <c r="Z105" s="115"/>
      <c r="AA105" s="115" t="str">
        <f>TEXT(Y105,"###,###")</f>
        <v>146</v>
      </c>
      <c r="AB105" s="115"/>
      <c r="AC105" s="115">
        <f>Y105/($Y$4)*100</f>
        <v>49.158249158249156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259</v>
      </c>
      <c r="Y106" s="115">
        <v>297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14</v>
      </c>
      <c r="Y108" s="115">
        <v>13</v>
      </c>
      <c r="Z108" s="115"/>
      <c r="AA108" s="115" t="str">
        <f>TEXT(Y108,"###,###")</f>
        <v>13</v>
      </c>
      <c r="AB108" s="115"/>
      <c r="AC108" s="115">
        <f>Y108/($Y$4)*100</f>
        <v>4.3771043771043772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37</v>
      </c>
      <c r="Y109" s="115">
        <v>35</v>
      </c>
      <c r="Z109" s="115"/>
      <c r="AA109" s="115" t="str">
        <f>TEXT(Y109,"###,###")</f>
        <v>35</v>
      </c>
      <c r="AB109" s="115"/>
      <c r="AC109" s="115">
        <f t="shared" ref="AC109:AC111" si="3">Y109/($Y$4)*100</f>
        <v>11.784511784511785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105</v>
      </c>
      <c r="Y110" s="115">
        <v>140</v>
      </c>
      <c r="Z110" s="115"/>
      <c r="AA110" s="115" t="str">
        <f>TEXT(Y110,"###,###")</f>
        <v>140</v>
      </c>
      <c r="AB110" s="115"/>
      <c r="AC110" s="115">
        <f t="shared" si="3"/>
        <v>47.138047138047142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97</v>
      </c>
      <c r="Y111" s="115">
        <v>109</v>
      </c>
      <c r="Z111" s="115"/>
      <c r="AA111" s="115" t="str">
        <f>TEXT(Y111,"###,###")</f>
        <v>109</v>
      </c>
      <c r="AB111" s="115"/>
      <c r="AC111" s="115">
        <f t="shared" si="3"/>
        <v>36.700336700336699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256</v>
      </c>
      <c r="Y112" s="115">
        <v>297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32</v>
      </c>
      <c r="U114" s="115">
        <v>25</v>
      </c>
      <c r="V114" s="115">
        <v>15</v>
      </c>
      <c r="W114" s="115">
        <v>22</v>
      </c>
      <c r="X114" s="115">
        <v>18</v>
      </c>
      <c r="Y114" s="115">
        <v>28</v>
      </c>
      <c r="Z114" s="115"/>
      <c r="AA114" s="115" t="str">
        <f>TEXT(Y114,"###,###")</f>
        <v>28</v>
      </c>
      <c r="AB114" s="115"/>
      <c r="AC114" s="115">
        <f>Y114/X114-1</f>
        <v>0.55555555555555558</v>
      </c>
      <c r="AD114" s="115"/>
      <c r="AE114" s="115">
        <f>Y114/T114-1</f>
        <v>-0.125</v>
      </c>
      <c r="AF114" s="115"/>
    </row>
    <row r="115" spans="19:32" x14ac:dyDescent="0.25">
      <c r="S115" s="115" t="s">
        <v>104</v>
      </c>
      <c r="T115" s="115">
        <v>42</v>
      </c>
      <c r="U115" s="115">
        <v>32</v>
      </c>
      <c r="V115" s="115">
        <v>24</v>
      </c>
      <c r="W115" s="115">
        <v>25</v>
      </c>
      <c r="X115" s="115">
        <v>21</v>
      </c>
      <c r="Y115" s="115">
        <v>30</v>
      </c>
      <c r="Z115" s="115"/>
      <c r="AA115" s="115" t="str">
        <f>TEXT(Y115,"###,###")</f>
        <v>30</v>
      </c>
      <c r="AB115" s="115"/>
      <c r="AC115" s="115">
        <f>Y115/X115-1</f>
        <v>0.4285714285714286</v>
      </c>
      <c r="AD115" s="115"/>
      <c r="AE115" s="115">
        <f>Y115/T115-1</f>
        <v>-0.2857142857142857</v>
      </c>
      <c r="AF115" s="115"/>
    </row>
    <row r="116" spans="19:32" x14ac:dyDescent="0.25">
      <c r="S116" s="115" t="s">
        <v>56</v>
      </c>
      <c r="T116" s="115">
        <v>74</v>
      </c>
      <c r="U116" s="115">
        <v>57</v>
      </c>
      <c r="V116" s="115">
        <v>39</v>
      </c>
      <c r="W116" s="115">
        <v>47</v>
      </c>
      <c r="X116" s="115">
        <v>39</v>
      </c>
      <c r="Y116" s="115">
        <v>58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38.96</v>
      </c>
      <c r="V118" s="115">
        <v>40.659999999999997</v>
      </c>
      <c r="W118" s="115">
        <v>41.83</v>
      </c>
      <c r="X118" s="115">
        <v>38.299999999999997</v>
      </c>
      <c r="Y118" s="115">
        <v>39.18</v>
      </c>
      <c r="Z118" s="115"/>
      <c r="AA118" s="115" t="str">
        <f>TEXT(Y118,"##.0")</f>
        <v>39.2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268</v>
      </c>
      <c r="V120" s="115">
        <v>224</v>
      </c>
      <c r="W120" s="115">
        <v>188</v>
      </c>
      <c r="X120" s="115">
        <v>175</v>
      </c>
      <c r="Y120" s="115">
        <v>185</v>
      </c>
      <c r="Z120" s="115"/>
      <c r="AA120" s="115" t="str">
        <f>TEXT(Y120,"###,###")</f>
        <v>185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0</v>
      </c>
      <c r="V121" s="115">
        <v>0</v>
      </c>
      <c r="W121" s="115">
        <v>0</v>
      </c>
      <c r="X121" s="115">
        <v>0</v>
      </c>
      <c r="Y121" s="115">
        <v>0</v>
      </c>
      <c r="Z121" s="115"/>
      <c r="AA121" s="115" t="str">
        <f t="shared" ref="AA121:AA128" si="4">TEXT(Y121,"###,###")</f>
        <v/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0</v>
      </c>
      <c r="V122" s="115">
        <v>0</v>
      </c>
      <c r="W122" s="115">
        <v>2</v>
      </c>
      <c r="X122" s="115">
        <v>0</v>
      </c>
      <c r="Y122" s="115">
        <v>3</v>
      </c>
      <c r="Z122" s="115"/>
      <c r="AA122" s="115" t="str">
        <f t="shared" si="4"/>
        <v>3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268</v>
      </c>
      <c r="V124" s="115">
        <v>224</v>
      </c>
      <c r="W124" s="115">
        <v>190</v>
      </c>
      <c r="X124" s="115">
        <v>175</v>
      </c>
      <c r="Y124" s="115">
        <v>188</v>
      </c>
      <c r="Z124" s="115"/>
      <c r="AA124" s="115" t="str">
        <f t="shared" si="4"/>
        <v>188</v>
      </c>
      <c r="AB124" s="115"/>
      <c r="AC124" s="115">
        <f>Y124/$Y$7*100</f>
        <v>100.53475935828877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0</v>
      </c>
      <c r="V125" s="115">
        <v>0</v>
      </c>
      <c r="W125" s="115">
        <v>2</v>
      </c>
      <c r="X125" s="115">
        <v>0</v>
      </c>
      <c r="Y125" s="115">
        <v>3</v>
      </c>
      <c r="Z125" s="115"/>
      <c r="AA125" s="115" t="str">
        <f t="shared" si="4"/>
        <v>3</v>
      </c>
      <c r="AB125" s="115"/>
      <c r="AC125" s="115">
        <f>Y125/$Y$7*100</f>
        <v>1.6042780748663104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133</v>
      </c>
      <c r="V127" s="115">
        <v>95</v>
      </c>
      <c r="W127" s="115">
        <v>92</v>
      </c>
      <c r="X127" s="115">
        <v>81</v>
      </c>
      <c r="Y127" s="115">
        <v>82</v>
      </c>
      <c r="Z127" s="115"/>
      <c r="AA127" s="115" t="str">
        <f t="shared" si="4"/>
        <v>82</v>
      </c>
      <c r="AB127" s="115"/>
      <c r="AC127" s="115">
        <f>Y127/$Y$7*100</f>
        <v>43.850267379679138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140</v>
      </c>
      <c r="V128" s="115">
        <v>132</v>
      </c>
      <c r="W128" s="115">
        <v>105</v>
      </c>
      <c r="X128" s="115">
        <v>101</v>
      </c>
      <c r="Y128" s="115">
        <v>105</v>
      </c>
      <c r="Z128" s="115"/>
      <c r="AA128" s="115" t="str">
        <f t="shared" si="4"/>
        <v>105</v>
      </c>
      <c r="AB128" s="115"/>
      <c r="AC128" s="115">
        <f>Y128/$Y$7*100</f>
        <v>56.149732620320862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37799FC9-862D-46E1-947B-8A71AD40C93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7A68018A-0EC2-416B-91E5-11BE92E54E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B05E28F6-C927-46A6-A929-FE3059B7BB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A99F0679-F762-420F-B590-8B571B98C7F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The Coorong</v>
      </c>
      <c r="T1" s="115"/>
      <c r="U1" s="115"/>
      <c r="V1" s="115"/>
      <c r="W1" s="115"/>
      <c r="X1" s="115"/>
      <c r="Y1" s="115" t="str">
        <f>Y3</f>
        <v>10.59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170</v>
      </c>
      <c r="V3" s="115"/>
      <c r="W3" s="115"/>
      <c r="X3" s="115"/>
      <c r="Y3" s="115" t="s">
        <v>260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10.59'!$Y$3&amp;" "&amp;'Table 10.59'!$U$3&amp;", "&amp;'State data for spotlight'!$C$3&amp;", "&amp;'Table 10.59'!$Y$2</f>
        <v>Table 10.59 The Coorong,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3378</v>
      </c>
      <c r="U4" s="116">
        <v>3397</v>
      </c>
      <c r="V4" s="116">
        <v>3460</v>
      </c>
      <c r="W4" s="116">
        <v>3349</v>
      </c>
      <c r="X4" s="116">
        <v>3156</v>
      </c>
      <c r="Y4" s="116">
        <v>3621</v>
      </c>
      <c r="Z4" s="115"/>
      <c r="AA4" s="115" t="str">
        <f>TEXT(Y4,"###,###")</f>
        <v>3,621</v>
      </c>
      <c r="AB4" s="115"/>
      <c r="AC4" s="115">
        <f t="shared" ref="AC4:AC9" si="0">Y4/X4-1</f>
        <v>0.14733840304182499</v>
      </c>
      <c r="AD4" s="115"/>
      <c r="AE4" s="115">
        <f>Y4/T4-1</f>
        <v>7.1936056838365792E-2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1810</v>
      </c>
      <c r="U5" s="116">
        <v>1866</v>
      </c>
      <c r="V5" s="116">
        <v>1863</v>
      </c>
      <c r="W5" s="116">
        <v>1810</v>
      </c>
      <c r="X5" s="116">
        <v>1676</v>
      </c>
      <c r="Y5" s="116">
        <v>1873</v>
      </c>
      <c r="Z5" s="115"/>
      <c r="AA5" s="115" t="str">
        <f>TEXT(Y5,"###,###")</f>
        <v>1,873</v>
      </c>
      <c r="AB5" s="115"/>
      <c r="AC5" s="115">
        <f t="shared" si="0"/>
        <v>0.11754176610978528</v>
      </c>
      <c r="AD5" s="115"/>
      <c r="AE5" s="115">
        <f t="shared" ref="AE5:AE9" si="1">Y5/T5-1</f>
        <v>3.4806629834254199E-2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1569</v>
      </c>
      <c r="U6" s="116">
        <v>1530</v>
      </c>
      <c r="V6" s="116">
        <v>1598</v>
      </c>
      <c r="W6" s="116">
        <v>1543</v>
      </c>
      <c r="X6" s="116">
        <v>1485</v>
      </c>
      <c r="Y6" s="116">
        <v>1748</v>
      </c>
      <c r="Z6" s="115"/>
      <c r="AA6" s="115" t="str">
        <f>TEXT(Y6,"###,###")</f>
        <v>1,748</v>
      </c>
      <c r="AB6" s="115"/>
      <c r="AC6" s="115">
        <f t="shared" si="0"/>
        <v>0.17710437710437721</v>
      </c>
      <c r="AD6" s="115"/>
      <c r="AE6" s="115">
        <f t="shared" si="1"/>
        <v>0.11408540471637996</v>
      </c>
      <c r="AF6" s="115"/>
    </row>
    <row r="7" spans="1:32" ht="16.5" customHeight="1" thickBot="1" x14ac:dyDescent="0.3">
      <c r="A7" s="46" t="str">
        <f>"QUICK STATS for "&amp;'Table 10.59'!Y2&amp;"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2299</v>
      </c>
      <c r="U7" s="116">
        <v>2336</v>
      </c>
      <c r="V7" s="116">
        <v>2336</v>
      </c>
      <c r="W7" s="116">
        <v>2338</v>
      </c>
      <c r="X7" s="116">
        <v>2212</v>
      </c>
      <c r="Y7" s="116">
        <v>2482</v>
      </c>
      <c r="Z7" s="115"/>
      <c r="AA7" s="115" t="str">
        <f>TEXT(Y7,"###,###")</f>
        <v>2,482</v>
      </c>
      <c r="AB7" s="115"/>
      <c r="AC7" s="115">
        <f t="shared" si="0"/>
        <v>0.12206148282097651</v>
      </c>
      <c r="AD7" s="115"/>
      <c r="AE7" s="115">
        <f t="shared" si="1"/>
        <v>7.9599826011309327E-2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3,621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10.59'!AA7</f>
        <v>2,482</v>
      </c>
      <c r="P8" s="51"/>
      <c r="S8" s="115" t="s">
        <v>96</v>
      </c>
      <c r="T8" s="115">
        <v>25169.82</v>
      </c>
      <c r="U8" s="115">
        <v>27279</v>
      </c>
      <c r="V8" s="115">
        <v>26391.5</v>
      </c>
      <c r="W8" s="115">
        <v>29830.86</v>
      </c>
      <c r="X8" s="115">
        <v>31772</v>
      </c>
      <c r="Y8" s="115">
        <v>30150.3</v>
      </c>
      <c r="Z8" s="115"/>
      <c r="AA8" s="115" t="str">
        <f>TEXT(Y8,"$###,###")</f>
        <v>$30,150</v>
      </c>
      <c r="AB8" s="115"/>
      <c r="AC8" s="115">
        <f t="shared" si="0"/>
        <v>-5.1041797809391887E-2</v>
      </c>
      <c r="AD8" s="115"/>
      <c r="AE8" s="115">
        <f t="shared" si="1"/>
        <v>0.19787507419600137</v>
      </c>
      <c r="AF8" s="115"/>
    </row>
    <row r="9" spans="1:32" x14ac:dyDescent="0.25">
      <c r="A9" s="55" t="s">
        <v>17</v>
      </c>
      <c r="B9" s="56"/>
      <c r="C9" s="57"/>
      <c r="D9" s="58">
        <f>'Table 10.59'!AC104</f>
        <v>67.79895056614194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52.981466559226433</v>
      </c>
      <c r="P9" s="59" t="s">
        <v>97</v>
      </c>
      <c r="S9" s="115" t="s">
        <v>9</v>
      </c>
      <c r="T9" s="115">
        <v>81611966</v>
      </c>
      <c r="U9" s="115">
        <v>85064415</v>
      </c>
      <c r="V9" s="115">
        <v>86023053</v>
      </c>
      <c r="W9" s="115">
        <v>87633542</v>
      </c>
      <c r="X9" s="115">
        <v>86717346</v>
      </c>
      <c r="Y9" s="115">
        <v>104166730</v>
      </c>
      <c r="Z9" s="115"/>
      <c r="AA9" s="115" t="str">
        <f>TEXT(Y9/1000000,"$#,###.0")&amp;" mil"</f>
        <v>$104.2 mil</v>
      </c>
      <c r="AB9" s="115"/>
      <c r="AC9" s="115">
        <f t="shared" si="0"/>
        <v>0.20122137963032216</v>
      </c>
      <c r="AD9" s="115"/>
      <c r="AE9" s="115">
        <f t="shared" si="1"/>
        <v>0.27636589467774852</v>
      </c>
      <c r="AF9" s="115"/>
    </row>
    <row r="10" spans="1:32" x14ac:dyDescent="0.25">
      <c r="A10" s="55" t="s">
        <v>20</v>
      </c>
      <c r="B10" s="56"/>
      <c r="C10" s="57"/>
      <c r="D10" s="58">
        <f>'Table 10.59'!AC105</f>
        <v>12.261806130903064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47.018533440773567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81.748589846897673</v>
      </c>
      <c r="P11" s="59" t="s">
        <v>97</v>
      </c>
      <c r="S11" s="115" t="s">
        <v>32</v>
      </c>
      <c r="T11" s="116">
        <v>2670</v>
      </c>
      <c r="U11" s="116">
        <v>2669</v>
      </c>
      <c r="V11" s="116">
        <v>2771</v>
      </c>
      <c r="W11" s="116">
        <v>2646</v>
      </c>
      <c r="X11" s="116">
        <v>2511</v>
      </c>
      <c r="Y11" s="116">
        <v>2880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10.59'!AC108</f>
        <v>21.568627450980394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29.854955680902499</v>
      </c>
      <c r="P12" s="59" t="s">
        <v>97</v>
      </c>
      <c r="S12" s="115" t="s">
        <v>33</v>
      </c>
      <c r="T12" s="116">
        <v>709</v>
      </c>
      <c r="U12" s="116">
        <v>730</v>
      </c>
      <c r="V12" s="116">
        <v>688</v>
      </c>
      <c r="W12" s="116">
        <v>703</v>
      </c>
      <c r="X12" s="116">
        <v>651</v>
      </c>
      <c r="Y12" s="116">
        <v>741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10.59'!AC109</f>
        <v>18.033692350179507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10.59'!AA118</f>
        <v>44.1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10.59'!AC110</f>
        <v>18.972659486329743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16.800966962127319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10.59'!AC111</f>
        <v>21.485777409555372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83.199033037872681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701</v>
      </c>
      <c r="Z15" s="115"/>
      <c r="AA15" s="117">
        <f t="shared" ref="AA15:AA34" si="2">IF(Y15="np",0,Y15/$Y$34)</f>
        <v>0.19359293012979839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25</v>
      </c>
      <c r="Z16" s="115"/>
      <c r="AA16" s="117">
        <f t="shared" si="2"/>
        <v>6.9041701187517257E-3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101</v>
      </c>
      <c r="Z17" s="115"/>
      <c r="AA17" s="117">
        <f t="shared" si="2"/>
        <v>2.7892847279756973E-2</v>
      </c>
      <c r="AB17" s="115"/>
      <c r="AC17" s="115"/>
      <c r="AD17" s="115"/>
      <c r="AE17" s="115"/>
      <c r="AF17" s="115"/>
    </row>
    <row r="18" spans="1:32" x14ac:dyDescent="0.25">
      <c r="A18" s="85" t="str">
        <f>'Table 10.59'!$S$1&amp;" ("&amp;'Table 10.59'!$T$2&amp;" to "&amp;'Table 10.59'!$Y$2&amp;")"</f>
        <v>The Coorong (2011-12 to 2016-17)</v>
      </c>
      <c r="B18" s="85"/>
      <c r="C18" s="85"/>
      <c r="D18" s="85"/>
      <c r="E18" s="85"/>
      <c r="F18" s="85"/>
      <c r="G18" s="85" t="str">
        <f>'Table 10.59'!$S$1&amp;" ("&amp;'Table 10.59'!$T$2&amp;" to "&amp;'Table 10.59'!$Y$2&amp;")"</f>
        <v>The Coorong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12</v>
      </c>
      <c r="Z18" s="115"/>
      <c r="AA18" s="117">
        <f t="shared" si="2"/>
        <v>3.3140016570008283E-3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107</v>
      </c>
      <c r="Z19" s="115"/>
      <c r="AA19" s="117">
        <f t="shared" si="2"/>
        <v>2.9549848108257386E-2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75</v>
      </c>
      <c r="Z20" s="115"/>
      <c r="AA20" s="117">
        <f t="shared" si="2"/>
        <v>2.0712510356255178E-2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276</v>
      </c>
      <c r="Z21" s="115"/>
      <c r="AA21" s="117">
        <f t="shared" si="2"/>
        <v>7.6222038111019061E-2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198</v>
      </c>
      <c r="Z22" s="115"/>
      <c r="AA22" s="117">
        <f t="shared" si="2"/>
        <v>5.4681027340513673E-2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210</v>
      </c>
      <c r="Z23" s="115"/>
      <c r="AA23" s="117">
        <f t="shared" si="2"/>
        <v>5.7995028997514499E-2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11</v>
      </c>
      <c r="Z24" s="115"/>
      <c r="AA24" s="117">
        <f t="shared" si="2"/>
        <v>3.0378348522507597E-3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60</v>
      </c>
      <c r="Z25" s="115"/>
      <c r="AA25" s="117">
        <f t="shared" si="2"/>
        <v>1.6570008285004142E-2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96</v>
      </c>
      <c r="Z26" s="115"/>
      <c r="AA26" s="117">
        <f t="shared" si="2"/>
        <v>2.6512013256006627E-2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136</v>
      </c>
      <c r="Z27" s="115"/>
      <c r="AA27" s="117">
        <f t="shared" si="2"/>
        <v>3.7558685446009391E-2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134</v>
      </c>
      <c r="Z28" s="115"/>
      <c r="AA28" s="117">
        <f t="shared" si="2"/>
        <v>3.7006351836509251E-2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138</v>
      </c>
      <c r="Z29" s="115"/>
      <c r="AA29" s="117">
        <f t="shared" si="2"/>
        <v>3.811101905550953E-2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197</v>
      </c>
      <c r="Z30" s="115"/>
      <c r="AA30" s="117">
        <f t="shared" si="2"/>
        <v>5.4404860535763599E-2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10.59'!Y2&amp;")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319</v>
      </c>
      <c r="Z31" s="115"/>
      <c r="AA31" s="117">
        <f t="shared" si="2"/>
        <v>8.8097210715272017E-2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18</v>
      </c>
      <c r="Z32" s="115"/>
      <c r="AA32" s="117">
        <f t="shared" si="2"/>
        <v>4.9710024855012429E-3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91</v>
      </c>
      <c r="Z33" s="115"/>
      <c r="AA33" s="117">
        <f t="shared" si="2"/>
        <v>2.5131179232256284E-2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3621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1939</v>
      </c>
      <c r="U37" s="115">
        <v>1981</v>
      </c>
      <c r="V37" s="115">
        <v>1928</v>
      </c>
      <c r="W37" s="115">
        <v>1988</v>
      </c>
      <c r="X37" s="115">
        <v>1883</v>
      </c>
      <c r="Y37" s="115">
        <v>2065</v>
      </c>
      <c r="Z37" s="115"/>
      <c r="AA37" s="115" t="str">
        <f>TEXT(Y37,"###,###")</f>
        <v>2,065</v>
      </c>
      <c r="AB37" s="115"/>
      <c r="AC37" s="115">
        <f>Y37/X37-1</f>
        <v>9.6654275092936892E-2</v>
      </c>
      <c r="AD37" s="115"/>
      <c r="AE37" s="115">
        <f>Y37/T37-1</f>
        <v>6.498194945848379E-2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360</v>
      </c>
      <c r="U38" s="115">
        <v>352</v>
      </c>
      <c r="V38" s="115">
        <v>406</v>
      </c>
      <c r="W38" s="115">
        <v>349</v>
      </c>
      <c r="X38" s="115">
        <v>328</v>
      </c>
      <c r="Y38" s="115">
        <v>417</v>
      </c>
      <c r="Z38" s="115"/>
      <c r="AA38" s="115" t="str">
        <f>TEXT(Y38,"###,###")</f>
        <v>417</v>
      </c>
      <c r="AB38" s="115"/>
      <c r="AC38" s="115">
        <f>Y38/X38-1</f>
        <v>0.27134146341463405</v>
      </c>
      <c r="AD38" s="115"/>
      <c r="AE38" s="115">
        <f>Y38/T38-1</f>
        <v>0.15833333333333344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2299</v>
      </c>
      <c r="U40" s="115">
        <v>2333</v>
      </c>
      <c r="V40" s="115">
        <v>2334</v>
      </c>
      <c r="W40" s="115">
        <v>2337</v>
      </c>
      <c r="X40" s="115">
        <v>2211</v>
      </c>
      <c r="Y40" s="115">
        <v>2482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83.199033037872681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16.800966962127319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3</v>
      </c>
      <c r="Y44" s="116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41</v>
      </c>
      <c r="Y45" s="116">
        <v>55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109</v>
      </c>
      <c r="Y46" s="116">
        <v>131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141</v>
      </c>
      <c r="Y47" s="116">
        <v>175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166</v>
      </c>
      <c r="Y48" s="116">
        <v>182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10.59'!S1&amp;" ("&amp;'Table 10.59'!Y2&amp;") *"</f>
        <v>Number of jobs by age and sex of job holders in The Coorong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154</v>
      </c>
      <c r="Y49" s="116">
        <v>169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146</v>
      </c>
      <c r="Y50" s="116">
        <v>136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152</v>
      </c>
      <c r="Y51" s="116">
        <v>182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147</v>
      </c>
      <c r="Y52" s="116">
        <v>152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183</v>
      </c>
      <c r="Y53" s="116">
        <v>172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172</v>
      </c>
      <c r="Y54" s="116">
        <v>216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112</v>
      </c>
      <c r="Y55" s="116">
        <v>141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77</v>
      </c>
      <c r="Y56" s="116">
        <v>85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47</v>
      </c>
      <c r="Y57" s="116">
        <v>48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16</v>
      </c>
      <c r="Y58" s="116">
        <v>20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7</v>
      </c>
      <c r="Y59" s="116">
        <v>9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3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1675</v>
      </c>
      <c r="Y61" s="116">
        <v>1873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0</v>
      </c>
      <c r="Y63" s="116">
        <v>8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10.59'!S1&amp;" ("&amp;'Table 10.59'!Y2&amp;") *"</f>
        <v>Number of employed persons per occupation of main job by sex in The Coorong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38</v>
      </c>
      <c r="Y64" s="116">
        <v>27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105</v>
      </c>
      <c r="Y65" s="116">
        <v>132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108</v>
      </c>
      <c r="Y66" s="116">
        <v>137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119</v>
      </c>
      <c r="Y67" s="116">
        <v>154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111</v>
      </c>
      <c r="Y68" s="116">
        <v>133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131</v>
      </c>
      <c r="Y69" s="116">
        <v>134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124</v>
      </c>
      <c r="Y70" s="116">
        <v>171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153</v>
      </c>
      <c r="Y71" s="116">
        <v>162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209</v>
      </c>
      <c r="Y72" s="116">
        <v>229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155</v>
      </c>
      <c r="Y73" s="116">
        <v>187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105</v>
      </c>
      <c r="Y74" s="116">
        <v>153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68</v>
      </c>
      <c r="Y75" s="116">
        <v>67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30</v>
      </c>
      <c r="Y76" s="116">
        <v>43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7</v>
      </c>
      <c r="Y77" s="116">
        <v>7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0</v>
      </c>
      <c r="Y78" s="116">
        <v>6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0</v>
      </c>
      <c r="Y79" s="116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1489</v>
      </c>
      <c r="Y80" s="116">
        <v>1748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10.59'!S1</f>
        <v>The Coorong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149</v>
      </c>
      <c r="Y83" s="116">
        <v>156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34</v>
      </c>
      <c r="Y84" s="116">
        <v>51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10.59'!AA4</f>
        <v>3,621</v>
      </c>
      <c r="D85" s="99">
        <f>'Table 10.59'!AC4</f>
        <v>0.14733840304182499</v>
      </c>
      <c r="E85" s="100">
        <f>'Table 10.59'!AC4</f>
        <v>0.14733840304182499</v>
      </c>
      <c r="F85" s="99">
        <f>'Table 10.59'!AE4</f>
        <v>7.1936056838365792E-2</v>
      </c>
      <c r="G85" s="100">
        <f>'Table 10.59'!AE4</f>
        <v>7.1936056838365792E-2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154</v>
      </c>
      <c r="Y85" s="116">
        <v>163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10.59'!AA5</f>
        <v>1,873</v>
      </c>
      <c r="D86" s="99">
        <f>'Table 10.59'!AC5</f>
        <v>0.11754176610978528</v>
      </c>
      <c r="E86" s="100">
        <f>'Table 10.59'!AC5</f>
        <v>0.11754176610978528</v>
      </c>
      <c r="F86" s="99">
        <f>'Table 10.59'!AE5</f>
        <v>3.4806629834254199E-2</v>
      </c>
      <c r="G86" s="100">
        <f>'Table 10.59'!AE5</f>
        <v>3.4806629834254199E-2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26</v>
      </c>
      <c r="Y86" s="116">
        <v>34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10.59'!AA6</f>
        <v>1,748</v>
      </c>
      <c r="D87" s="99">
        <f>'Table 10.59'!AC6</f>
        <v>0.17710437710437721</v>
      </c>
      <c r="E87" s="100">
        <f>'Table 10.59'!AC6</f>
        <v>0.17710437710437721</v>
      </c>
      <c r="F87" s="99">
        <f>'Table 10.59'!AE6</f>
        <v>0.11408540471637996</v>
      </c>
      <c r="G87" s="100">
        <f>'Table 10.59'!AE6</f>
        <v>0.11408540471637996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13</v>
      </c>
      <c r="Y87" s="116">
        <v>15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10.59'!AA7</f>
        <v>2,482</v>
      </c>
      <c r="D88" s="99">
        <f>'Table 10.59'!AC7</f>
        <v>0.12206148282097651</v>
      </c>
      <c r="E88" s="100">
        <f>'Table 10.59'!AC7</f>
        <v>0.12206148282097651</v>
      </c>
      <c r="F88" s="99">
        <f>'Table 10.59'!AE7</f>
        <v>7.9599826011309327E-2</v>
      </c>
      <c r="G88" s="100">
        <f>'Table 10.59'!AE7</f>
        <v>7.9599826011309327E-2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34</v>
      </c>
      <c r="Y88" s="116">
        <v>38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10.59'!AA37</f>
        <v>2,065</v>
      </c>
      <c r="D89" s="99">
        <f>'Table 10.59'!AC37</f>
        <v>9.6654275092936892E-2</v>
      </c>
      <c r="E89" s="100">
        <f>'Table 10.59'!AC37</f>
        <v>9.6654275092936892E-2</v>
      </c>
      <c r="F89" s="99">
        <f>'Table 10.59'!AE37</f>
        <v>6.498194945848379E-2</v>
      </c>
      <c r="G89" s="100">
        <f>'Table 10.59'!AE37</f>
        <v>6.498194945848379E-2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153</v>
      </c>
      <c r="Y89" s="116">
        <v>161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10.59'!AA38</f>
        <v>417</v>
      </c>
      <c r="D90" s="99">
        <f>'Table 10.59'!AC38</f>
        <v>0.27134146341463405</v>
      </c>
      <c r="E90" s="100">
        <f>'Table 10.59'!AC38</f>
        <v>0.27134146341463405</v>
      </c>
      <c r="F90" s="99">
        <f>'Table 10.59'!AE38</f>
        <v>0.15833333333333344</v>
      </c>
      <c r="G90" s="100">
        <f>'Table 10.59'!AE38</f>
        <v>0.15833333333333344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240</v>
      </c>
      <c r="Y90" s="116">
        <v>273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10.59'!AA114</f>
        <v>165</v>
      </c>
      <c r="D91" s="99">
        <f>'Table 10.59'!AC114</f>
        <v>0.13793103448275867</v>
      </c>
      <c r="E91" s="100">
        <f>'Table 10.59'!AC114</f>
        <v>0.13793103448275867</v>
      </c>
      <c r="F91" s="99">
        <f>'Table 10.59'!AE114</f>
        <v>-9.3406593406593408E-2</v>
      </c>
      <c r="G91" s="100">
        <f>'Table 10.59'!AE114</f>
        <v>-9.3406593406593408E-2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1203</v>
      </c>
      <c r="Y91" s="116">
        <v>1315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10.59'!AA115</f>
        <v>252</v>
      </c>
      <c r="D92" s="99">
        <f>'Table 10.59'!AC115</f>
        <v>0.37704918032786883</v>
      </c>
      <c r="E92" s="100">
        <f>'Table 10.59'!AC115</f>
        <v>0.37704918032786883</v>
      </c>
      <c r="F92" s="99">
        <f>'Table 10.59'!AE115</f>
        <v>0.44827586206896552</v>
      </c>
      <c r="G92" s="100">
        <f>'Table 10.59'!AE115</f>
        <v>0.44827586206896552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10.59'!AA8</f>
        <v>$30,150</v>
      </c>
      <c r="D93" s="99">
        <f>'Table 10.59'!AC8</f>
        <v>-5.1041797809391887E-2</v>
      </c>
      <c r="E93" s="100">
        <f>'Table 10.59'!AC8</f>
        <v>-5.1041797809391887E-2</v>
      </c>
      <c r="F93" s="99">
        <f>'Table 10.59'!AE8</f>
        <v>0.19787507419600137</v>
      </c>
      <c r="G93" s="100">
        <f>'Table 10.59'!AE8</f>
        <v>0.19787507419600137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62</v>
      </c>
      <c r="Y93" s="116">
        <v>70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10.59'!AA9</f>
        <v>$104.2 mil</v>
      </c>
      <c r="D94" s="99">
        <f>'Table 10.59'!AC9</f>
        <v>0.20122137963032216</v>
      </c>
      <c r="E94" s="100">
        <f>'Table 10.59'!AC9</f>
        <v>0.20122137963032216</v>
      </c>
      <c r="F94" s="99">
        <f>'Table 10.59'!AE9</f>
        <v>0.27636589467774852</v>
      </c>
      <c r="G94" s="100">
        <f>'Table 10.59'!AE9</f>
        <v>0.27636589467774852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132</v>
      </c>
      <c r="Y94" s="116">
        <v>152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31</v>
      </c>
      <c r="Y95" s="116">
        <v>37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152</v>
      </c>
      <c r="Y96" s="116">
        <v>173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126</v>
      </c>
      <c r="Y97" s="116">
        <v>144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111</v>
      </c>
      <c r="Y98" s="116">
        <v>129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23</v>
      </c>
      <c r="Y99" s="116">
        <v>21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120</v>
      </c>
      <c r="Y100" s="116">
        <v>136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1007</v>
      </c>
      <c r="Y101" s="116">
        <v>1167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2086</v>
      </c>
      <c r="Y104" s="115">
        <v>2455</v>
      </c>
      <c r="Z104" s="115"/>
      <c r="AA104" s="115" t="str">
        <f>TEXT(Y104,"###,###")</f>
        <v>2,455</v>
      </c>
      <c r="AB104" s="115"/>
      <c r="AC104" s="115">
        <f>Y104/($Y$4)*100</f>
        <v>67.79895056614194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382</v>
      </c>
      <c r="Y105" s="115">
        <v>444</v>
      </c>
      <c r="Z105" s="115"/>
      <c r="AA105" s="115" t="str">
        <f>TEXT(Y105,"###,###")</f>
        <v>444</v>
      </c>
      <c r="AB105" s="115"/>
      <c r="AC105" s="115">
        <f>Y105/($Y$4)*100</f>
        <v>12.261806130903064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2468</v>
      </c>
      <c r="Y106" s="115">
        <v>2899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636</v>
      </c>
      <c r="Y108" s="115">
        <v>781</v>
      </c>
      <c r="Z108" s="115"/>
      <c r="AA108" s="115" t="str">
        <f>TEXT(Y108,"###,###")</f>
        <v>781</v>
      </c>
      <c r="AB108" s="115"/>
      <c r="AC108" s="115">
        <f>Y108/($Y$4)*100</f>
        <v>21.568627450980394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614</v>
      </c>
      <c r="Y109" s="115">
        <v>653</v>
      </c>
      <c r="Z109" s="115"/>
      <c r="AA109" s="115" t="str">
        <f>TEXT(Y109,"###,###")</f>
        <v>653</v>
      </c>
      <c r="AB109" s="115"/>
      <c r="AC109" s="115">
        <f t="shared" ref="AC109:AC111" si="3">Y109/($Y$4)*100</f>
        <v>18.033692350179507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523</v>
      </c>
      <c r="Y110" s="115">
        <v>687</v>
      </c>
      <c r="Z110" s="115"/>
      <c r="AA110" s="115" t="str">
        <f>TEXT(Y110,"###,###")</f>
        <v>687</v>
      </c>
      <c r="AB110" s="115"/>
      <c r="AC110" s="115">
        <f t="shared" si="3"/>
        <v>18.972659486329743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689</v>
      </c>
      <c r="Y111" s="115">
        <v>778</v>
      </c>
      <c r="Z111" s="115"/>
      <c r="AA111" s="115" t="str">
        <f>TEXT(Y111,"###,###")</f>
        <v>778</v>
      </c>
      <c r="AB111" s="115"/>
      <c r="AC111" s="115">
        <f t="shared" si="3"/>
        <v>21.485777409555372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3159</v>
      </c>
      <c r="Y112" s="115">
        <v>3621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182</v>
      </c>
      <c r="U114" s="115">
        <v>165</v>
      </c>
      <c r="V114" s="115">
        <v>178</v>
      </c>
      <c r="W114" s="115">
        <v>166</v>
      </c>
      <c r="X114" s="115">
        <v>145</v>
      </c>
      <c r="Y114" s="115">
        <v>165</v>
      </c>
      <c r="Z114" s="115"/>
      <c r="AA114" s="115" t="str">
        <f>TEXT(Y114,"###,###")</f>
        <v>165</v>
      </c>
      <c r="AB114" s="115"/>
      <c r="AC114" s="115">
        <f>Y114/X114-1</f>
        <v>0.13793103448275867</v>
      </c>
      <c r="AD114" s="115"/>
      <c r="AE114" s="115">
        <f>Y114/T114-1</f>
        <v>-9.3406593406593408E-2</v>
      </c>
      <c r="AF114" s="115"/>
    </row>
    <row r="115" spans="19:32" x14ac:dyDescent="0.25">
      <c r="S115" s="115" t="s">
        <v>104</v>
      </c>
      <c r="T115" s="115">
        <v>174</v>
      </c>
      <c r="U115" s="115">
        <v>185</v>
      </c>
      <c r="V115" s="115">
        <v>227</v>
      </c>
      <c r="W115" s="115">
        <v>182</v>
      </c>
      <c r="X115" s="115">
        <v>183</v>
      </c>
      <c r="Y115" s="115">
        <v>252</v>
      </c>
      <c r="Z115" s="115"/>
      <c r="AA115" s="115" t="str">
        <f>TEXT(Y115,"###,###")</f>
        <v>252</v>
      </c>
      <c r="AB115" s="115"/>
      <c r="AC115" s="115">
        <f>Y115/X115-1</f>
        <v>0.37704918032786883</v>
      </c>
      <c r="AD115" s="115"/>
      <c r="AE115" s="115">
        <f>Y115/T115-1</f>
        <v>0.44827586206896552</v>
      </c>
      <c r="AF115" s="115"/>
    </row>
    <row r="116" spans="19:32" x14ac:dyDescent="0.25">
      <c r="S116" s="115" t="s">
        <v>56</v>
      </c>
      <c r="T116" s="115">
        <v>356</v>
      </c>
      <c r="U116" s="115">
        <v>350</v>
      </c>
      <c r="V116" s="115">
        <v>405</v>
      </c>
      <c r="W116" s="115">
        <v>348</v>
      </c>
      <c r="X116" s="115">
        <v>328</v>
      </c>
      <c r="Y116" s="115">
        <v>417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45.51</v>
      </c>
      <c r="V118" s="115">
        <v>41.79</v>
      </c>
      <c r="W118" s="115">
        <v>46.34</v>
      </c>
      <c r="X118" s="115">
        <v>40.71</v>
      </c>
      <c r="Y118" s="115">
        <v>44.05</v>
      </c>
      <c r="Z118" s="115"/>
      <c r="AA118" s="115" t="str">
        <f>TEXT(Y118,"##.0")</f>
        <v>44.1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1606</v>
      </c>
      <c r="V120" s="115">
        <v>1648</v>
      </c>
      <c r="W120" s="115">
        <v>1634</v>
      </c>
      <c r="X120" s="115">
        <v>1557</v>
      </c>
      <c r="Y120" s="115">
        <v>1741</v>
      </c>
      <c r="Z120" s="115"/>
      <c r="AA120" s="115" t="str">
        <f>TEXT(Y120,"###,###")</f>
        <v>1,741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438</v>
      </c>
      <c r="V121" s="115">
        <v>406</v>
      </c>
      <c r="W121" s="115">
        <v>428</v>
      </c>
      <c r="X121" s="115">
        <v>385</v>
      </c>
      <c r="Y121" s="115">
        <v>453</v>
      </c>
      <c r="Z121" s="115"/>
      <c r="AA121" s="115" t="str">
        <f t="shared" ref="AA121:AA128" si="4">TEXT(Y121,"###,###")</f>
        <v>453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293</v>
      </c>
      <c r="V122" s="115">
        <v>282</v>
      </c>
      <c r="W122" s="115">
        <v>278</v>
      </c>
      <c r="X122" s="115">
        <v>261</v>
      </c>
      <c r="Y122" s="115">
        <v>288</v>
      </c>
      <c r="Z122" s="115"/>
      <c r="AA122" s="115" t="str">
        <f t="shared" si="4"/>
        <v>288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1899</v>
      </c>
      <c r="V124" s="115">
        <v>1930</v>
      </c>
      <c r="W124" s="115">
        <v>1912</v>
      </c>
      <c r="X124" s="115">
        <v>1818</v>
      </c>
      <c r="Y124" s="115">
        <v>2029</v>
      </c>
      <c r="Z124" s="115"/>
      <c r="AA124" s="115" t="str">
        <f t="shared" si="4"/>
        <v>2,029</v>
      </c>
      <c r="AB124" s="115"/>
      <c r="AC124" s="115">
        <f>Y124/$Y$7*100</f>
        <v>81.748589846897673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731</v>
      </c>
      <c r="V125" s="115">
        <v>688</v>
      </c>
      <c r="W125" s="115">
        <v>706</v>
      </c>
      <c r="X125" s="115">
        <v>646</v>
      </c>
      <c r="Y125" s="115">
        <v>741</v>
      </c>
      <c r="Z125" s="115"/>
      <c r="AA125" s="115" t="str">
        <f t="shared" si="4"/>
        <v>741</v>
      </c>
      <c r="AB125" s="115"/>
      <c r="AC125" s="115">
        <f>Y125/$Y$7*100</f>
        <v>29.854955680902499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1306</v>
      </c>
      <c r="V127" s="115">
        <v>1283</v>
      </c>
      <c r="W127" s="115">
        <v>1289</v>
      </c>
      <c r="X127" s="115">
        <v>1206</v>
      </c>
      <c r="Y127" s="115">
        <v>1315</v>
      </c>
      <c r="Z127" s="115"/>
      <c r="AA127" s="115" t="str">
        <f t="shared" si="4"/>
        <v>1,315</v>
      </c>
      <c r="AB127" s="115"/>
      <c r="AC127" s="115">
        <f>Y127/$Y$7*100</f>
        <v>52.981466559226433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1028</v>
      </c>
      <c r="V128" s="115">
        <v>1052</v>
      </c>
      <c r="W128" s="115">
        <v>1050</v>
      </c>
      <c r="X128" s="115">
        <v>1007</v>
      </c>
      <c r="Y128" s="115">
        <v>1167</v>
      </c>
      <c r="Z128" s="115"/>
      <c r="AA128" s="115" t="str">
        <f t="shared" si="4"/>
        <v>1,167</v>
      </c>
      <c r="AB128" s="115"/>
      <c r="AC128" s="115">
        <f>Y128/$Y$7*100</f>
        <v>47.018533440773567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2450F5C5-A332-4E96-9986-0FA176EE2EC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0EB9E6BD-57D4-42CD-BAA3-2EDBF47AD2A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9FAA3BC2-CA77-4782-8417-ED2F99AB0F5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571EBC08-E164-4539-BB1D-36C4F7F03E7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Tumby Bay</v>
      </c>
      <c r="T1" s="115"/>
      <c r="U1" s="115"/>
      <c r="V1" s="115"/>
      <c r="W1" s="115"/>
      <c r="X1" s="115"/>
      <c r="Y1" s="115" t="str">
        <f>Y3</f>
        <v>10.60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171</v>
      </c>
      <c r="V3" s="115"/>
      <c r="W3" s="115"/>
      <c r="X3" s="115"/>
      <c r="Y3" s="115" t="s">
        <v>204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10.60'!$Y$3&amp;" "&amp;'Table 10.60'!$U$3&amp;", "&amp;'State data for spotlight'!$C$3&amp;", "&amp;'Table 10.60'!$Y$2</f>
        <v>Table 10.60 Tumby Bay,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1649</v>
      </c>
      <c r="U4" s="116">
        <v>1642</v>
      </c>
      <c r="V4" s="116">
        <v>1660</v>
      </c>
      <c r="W4" s="116">
        <v>1695</v>
      </c>
      <c r="X4" s="116">
        <v>1522</v>
      </c>
      <c r="Y4" s="116">
        <v>1746</v>
      </c>
      <c r="Z4" s="115"/>
      <c r="AA4" s="115" t="str">
        <f>TEXT(Y4,"###,###")</f>
        <v>1,746</v>
      </c>
      <c r="AB4" s="115"/>
      <c r="AC4" s="115">
        <f t="shared" ref="AC4:AC9" si="0">Y4/X4-1</f>
        <v>0.14717477003942192</v>
      </c>
      <c r="AD4" s="115"/>
      <c r="AE4" s="115">
        <f>Y4/T4-1</f>
        <v>5.8823529411764719E-2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908</v>
      </c>
      <c r="U5" s="116">
        <v>877</v>
      </c>
      <c r="V5" s="116">
        <v>882</v>
      </c>
      <c r="W5" s="116">
        <v>900</v>
      </c>
      <c r="X5" s="116">
        <v>796</v>
      </c>
      <c r="Y5" s="116">
        <v>864</v>
      </c>
      <c r="Z5" s="115"/>
      <c r="AA5" s="115" t="str">
        <f>TEXT(Y5,"###,###")</f>
        <v>864</v>
      </c>
      <c r="AB5" s="115"/>
      <c r="AC5" s="115">
        <f t="shared" si="0"/>
        <v>8.5427135678391997E-2</v>
      </c>
      <c r="AD5" s="115"/>
      <c r="AE5" s="115">
        <f t="shared" ref="AE5:AE9" si="1">Y5/T5-1</f>
        <v>-4.8458149779735726E-2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741</v>
      </c>
      <c r="U6" s="116">
        <v>764</v>
      </c>
      <c r="V6" s="116">
        <v>782</v>
      </c>
      <c r="W6" s="116">
        <v>798</v>
      </c>
      <c r="X6" s="116">
        <v>724</v>
      </c>
      <c r="Y6" s="116">
        <v>882</v>
      </c>
      <c r="Z6" s="115"/>
      <c r="AA6" s="115" t="str">
        <f>TEXT(Y6,"###,###")</f>
        <v>882</v>
      </c>
      <c r="AB6" s="115"/>
      <c r="AC6" s="115">
        <f t="shared" si="0"/>
        <v>0.21823204419889497</v>
      </c>
      <c r="AD6" s="115"/>
      <c r="AE6" s="115">
        <f t="shared" si="1"/>
        <v>0.19028340080971651</v>
      </c>
      <c r="AF6" s="115"/>
    </row>
    <row r="7" spans="1:32" ht="16.5" customHeight="1" thickBot="1" x14ac:dyDescent="0.3">
      <c r="A7" s="46" t="str">
        <f>"QUICK STATS for "&amp;'Table 10.60'!Y2&amp;"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1101</v>
      </c>
      <c r="U7" s="116">
        <v>1106</v>
      </c>
      <c r="V7" s="116">
        <v>1122</v>
      </c>
      <c r="W7" s="116">
        <v>1117</v>
      </c>
      <c r="X7" s="116">
        <v>1048</v>
      </c>
      <c r="Y7" s="116">
        <v>1176</v>
      </c>
      <c r="Z7" s="115"/>
      <c r="AA7" s="115" t="str">
        <f>TEXT(Y7,"###,###")</f>
        <v>1,176</v>
      </c>
      <c r="AB7" s="115"/>
      <c r="AC7" s="115">
        <f t="shared" si="0"/>
        <v>0.12213740458015265</v>
      </c>
      <c r="AD7" s="115"/>
      <c r="AE7" s="115">
        <f t="shared" si="1"/>
        <v>6.8119891008174394E-2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1,746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10.60'!AA7</f>
        <v>1,176</v>
      </c>
      <c r="P8" s="51"/>
      <c r="S8" s="115" t="s">
        <v>96</v>
      </c>
      <c r="T8" s="115">
        <v>27358.03</v>
      </c>
      <c r="U8" s="115">
        <v>26094</v>
      </c>
      <c r="V8" s="115">
        <v>25145.5</v>
      </c>
      <c r="W8" s="115">
        <v>25560.43</v>
      </c>
      <c r="X8" s="115">
        <v>29765.58</v>
      </c>
      <c r="Y8" s="115">
        <v>27994.07</v>
      </c>
      <c r="Z8" s="115"/>
      <c r="AA8" s="115" t="str">
        <f>TEXT(Y8,"$###,###")</f>
        <v>$27,994</v>
      </c>
      <c r="AB8" s="115"/>
      <c r="AC8" s="115">
        <f t="shared" si="0"/>
        <v>-5.9515386563944062E-2</v>
      </c>
      <c r="AD8" s="115"/>
      <c r="AE8" s="115">
        <f t="shared" si="1"/>
        <v>2.3248750001370722E-2</v>
      </c>
      <c r="AF8" s="115"/>
    </row>
    <row r="9" spans="1:32" x14ac:dyDescent="0.25">
      <c r="A9" s="55" t="s">
        <v>17</v>
      </c>
      <c r="B9" s="56"/>
      <c r="C9" s="57"/>
      <c r="D9" s="58">
        <f>'Table 10.60'!AC104</f>
        <v>59.27835051546392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50.510204081632651</v>
      </c>
      <c r="P9" s="59" t="s">
        <v>97</v>
      </c>
      <c r="S9" s="115" t="s">
        <v>9</v>
      </c>
      <c r="T9" s="115">
        <v>47163970</v>
      </c>
      <c r="U9" s="115">
        <v>44664830</v>
      </c>
      <c r="V9" s="115">
        <v>48253517</v>
      </c>
      <c r="W9" s="115">
        <v>48571124</v>
      </c>
      <c r="X9" s="115">
        <v>48990974</v>
      </c>
      <c r="Y9" s="115">
        <v>53692176</v>
      </c>
      <c r="Z9" s="115"/>
      <c r="AA9" s="115" t="str">
        <f>TEXT(Y9/1000000,"$#,###.0")&amp;" mil"</f>
        <v>$53.7 mil</v>
      </c>
      <c r="AB9" s="115"/>
      <c r="AC9" s="115">
        <f t="shared" si="0"/>
        <v>9.5960574288643352E-2</v>
      </c>
      <c r="AD9" s="115"/>
      <c r="AE9" s="115">
        <f t="shared" si="1"/>
        <v>0.13841510797331091</v>
      </c>
      <c r="AF9" s="115"/>
    </row>
    <row r="10" spans="1:32" x14ac:dyDescent="0.25">
      <c r="A10" s="55" t="s">
        <v>20</v>
      </c>
      <c r="B10" s="56"/>
      <c r="C10" s="57"/>
      <c r="D10" s="58">
        <f>'Table 10.60'!AC105</f>
        <v>16.781214203894613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49.489795918367349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77.465986394557831</v>
      </c>
      <c r="P11" s="59" t="s">
        <v>97</v>
      </c>
      <c r="S11" s="115" t="s">
        <v>32</v>
      </c>
      <c r="T11" s="116">
        <v>1233</v>
      </c>
      <c r="U11" s="116">
        <v>1228</v>
      </c>
      <c r="V11" s="116">
        <v>1251</v>
      </c>
      <c r="W11" s="116">
        <v>1284</v>
      </c>
      <c r="X11" s="116">
        <v>1143</v>
      </c>
      <c r="Y11" s="116">
        <v>1310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10.60'!AC108</f>
        <v>19.30126002290951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37.074829931972793</v>
      </c>
      <c r="P12" s="59" t="s">
        <v>97</v>
      </c>
      <c r="S12" s="115" t="s">
        <v>33</v>
      </c>
      <c r="T12" s="116">
        <v>412</v>
      </c>
      <c r="U12" s="116">
        <v>409</v>
      </c>
      <c r="V12" s="116">
        <v>415</v>
      </c>
      <c r="W12" s="116">
        <v>406</v>
      </c>
      <c r="X12" s="116">
        <v>383</v>
      </c>
      <c r="Y12" s="116">
        <v>436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10.60'!AC109</f>
        <v>17.06758304696449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10.60'!AA118</f>
        <v>45.2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10.60'!AC110</f>
        <v>12.542955326460481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15.731292517006803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10.60'!AC111</f>
        <v>27.147766323024054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84.268707482993193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209</v>
      </c>
      <c r="Z15" s="115"/>
      <c r="AA15" s="117">
        <f t="shared" ref="AA15:AA34" si="2">IF(Y15="np",0,Y15/$Y$34)</f>
        <v>0.11970217640320734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26</v>
      </c>
      <c r="Z16" s="115"/>
      <c r="AA16" s="117">
        <f t="shared" si="2"/>
        <v>1.4891179839633447E-2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64</v>
      </c>
      <c r="Z17" s="115"/>
      <c r="AA17" s="117">
        <f t="shared" si="2"/>
        <v>3.6655211912943873E-2</v>
      </c>
      <c r="AB17" s="115"/>
      <c r="AC17" s="115"/>
      <c r="AD17" s="115"/>
      <c r="AE17" s="115"/>
      <c r="AF17" s="115"/>
    </row>
    <row r="18" spans="1:32" x14ac:dyDescent="0.25">
      <c r="A18" s="85" t="str">
        <f>'Table 10.60'!$S$1&amp;" ("&amp;'Table 10.60'!$T$2&amp;" to "&amp;'Table 10.60'!$Y$2&amp;")"</f>
        <v>Tumby Bay (2011-12 to 2016-17)</v>
      </c>
      <c r="B18" s="85"/>
      <c r="C18" s="85"/>
      <c r="D18" s="85"/>
      <c r="E18" s="85"/>
      <c r="F18" s="85"/>
      <c r="G18" s="85" t="str">
        <f>'Table 10.60'!$S$1&amp;" ("&amp;'Table 10.60'!$T$2&amp;" to "&amp;'Table 10.60'!$Y$2&amp;")"</f>
        <v>Tumby Bay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7</v>
      </c>
      <c r="Z18" s="115"/>
      <c r="AA18" s="117">
        <f t="shared" si="2"/>
        <v>4.0091638029782356E-3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91</v>
      </c>
      <c r="Z19" s="115"/>
      <c r="AA19" s="117">
        <f t="shared" si="2"/>
        <v>5.211912943871707E-2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51</v>
      </c>
      <c r="Z20" s="115"/>
      <c r="AA20" s="117">
        <f t="shared" si="2"/>
        <v>2.9209621993127148E-2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120</v>
      </c>
      <c r="Z21" s="115"/>
      <c r="AA21" s="117">
        <f t="shared" si="2"/>
        <v>6.8728522336769765E-2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140</v>
      </c>
      <c r="Z22" s="115"/>
      <c r="AA22" s="117">
        <f t="shared" si="2"/>
        <v>8.0183276059564726E-2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96</v>
      </c>
      <c r="Z23" s="115"/>
      <c r="AA23" s="117">
        <f t="shared" si="2"/>
        <v>5.4982817869415807E-2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7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48</v>
      </c>
      <c r="Z25" s="115"/>
      <c r="AA25" s="117">
        <f t="shared" si="2"/>
        <v>2.7491408934707903E-2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21</v>
      </c>
      <c r="Z26" s="115"/>
      <c r="AA26" s="117">
        <f t="shared" si="2"/>
        <v>1.2027491408934709E-2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31</v>
      </c>
      <c r="Z27" s="115"/>
      <c r="AA27" s="117">
        <f t="shared" si="2"/>
        <v>1.7754868270332187E-2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43</v>
      </c>
      <c r="Z28" s="115"/>
      <c r="AA28" s="117">
        <f t="shared" si="2"/>
        <v>2.4627720504009163E-2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80</v>
      </c>
      <c r="Z29" s="115"/>
      <c r="AA29" s="117">
        <f t="shared" si="2"/>
        <v>4.5819014891179836E-2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121</v>
      </c>
      <c r="Z30" s="115"/>
      <c r="AA30" s="117">
        <f t="shared" si="2"/>
        <v>6.9301260022909511E-2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10.60'!Y2&amp;")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139</v>
      </c>
      <c r="Z31" s="115"/>
      <c r="AA31" s="117">
        <f t="shared" si="2"/>
        <v>7.9610538373424966E-2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4</v>
      </c>
      <c r="Z32" s="115"/>
      <c r="AA32" s="117">
        <f t="shared" si="2"/>
        <v>2.2909507445589921E-3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40</v>
      </c>
      <c r="Z33" s="115"/>
      <c r="AA33" s="117">
        <f t="shared" si="2"/>
        <v>2.2909507445589918E-2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1746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928</v>
      </c>
      <c r="U37" s="115">
        <v>910</v>
      </c>
      <c r="V37" s="115">
        <v>932</v>
      </c>
      <c r="W37" s="115">
        <v>911</v>
      </c>
      <c r="X37" s="115">
        <v>904</v>
      </c>
      <c r="Y37" s="115">
        <v>991</v>
      </c>
      <c r="Z37" s="115"/>
      <c r="AA37" s="115" t="str">
        <f>TEXT(Y37,"###,###")</f>
        <v>991</v>
      </c>
      <c r="AB37" s="115"/>
      <c r="AC37" s="115">
        <f>Y37/X37-1</f>
        <v>9.6238938053097245E-2</v>
      </c>
      <c r="AD37" s="115"/>
      <c r="AE37" s="115">
        <f>Y37/T37-1</f>
        <v>6.7887931034482651E-2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175</v>
      </c>
      <c r="U38" s="115">
        <v>189</v>
      </c>
      <c r="V38" s="115">
        <v>188</v>
      </c>
      <c r="W38" s="115">
        <v>201</v>
      </c>
      <c r="X38" s="115">
        <v>144</v>
      </c>
      <c r="Y38" s="115">
        <v>185</v>
      </c>
      <c r="Z38" s="115"/>
      <c r="AA38" s="115" t="str">
        <f>TEXT(Y38,"###,###")</f>
        <v>185</v>
      </c>
      <c r="AB38" s="115"/>
      <c r="AC38" s="115">
        <f>Y38/X38-1</f>
        <v>0.28472222222222232</v>
      </c>
      <c r="AD38" s="115"/>
      <c r="AE38" s="115">
        <f>Y38/T38-1</f>
        <v>5.7142857142857162E-2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1103</v>
      </c>
      <c r="U40" s="115">
        <v>1099</v>
      </c>
      <c r="V40" s="115">
        <v>1120</v>
      </c>
      <c r="W40" s="115">
        <v>1112</v>
      </c>
      <c r="X40" s="115">
        <v>1048</v>
      </c>
      <c r="Y40" s="115">
        <v>1176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84.268707482993193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15.731292517006803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5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14</v>
      </c>
      <c r="Y45" s="116">
        <v>21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43</v>
      </c>
      <c r="Y46" s="116">
        <v>58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59</v>
      </c>
      <c r="Y47" s="116">
        <v>58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72</v>
      </c>
      <c r="Y48" s="116">
        <v>76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10.60'!S1&amp;" ("&amp;'Table 10.60'!Y2&amp;") *"</f>
        <v>Number of jobs by age and sex of job holders in Tumby Bay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54</v>
      </c>
      <c r="Y49" s="116">
        <v>58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70</v>
      </c>
      <c r="Y50" s="116">
        <v>68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70</v>
      </c>
      <c r="Y51" s="116">
        <v>63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108</v>
      </c>
      <c r="Y52" s="116">
        <v>107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76</v>
      </c>
      <c r="Y53" s="116">
        <v>76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91</v>
      </c>
      <c r="Y54" s="116">
        <v>96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55</v>
      </c>
      <c r="Y55" s="116">
        <v>88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38</v>
      </c>
      <c r="Y56" s="116">
        <v>56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14</v>
      </c>
      <c r="Y57" s="116">
        <v>20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13</v>
      </c>
      <c r="Y58" s="116">
        <v>13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0</v>
      </c>
      <c r="Y59" s="116">
        <v>4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794</v>
      </c>
      <c r="Y61" s="116">
        <v>864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0</v>
      </c>
      <c r="Y63" s="116">
        <v>5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10.60'!S1&amp;" ("&amp;'Table 10.60'!Y2&amp;") *"</f>
        <v>Number of employed persons per occupation of main job by sex in Tumby Bay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19</v>
      </c>
      <c r="Y64" s="116">
        <v>26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56</v>
      </c>
      <c r="Y65" s="116">
        <v>66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41</v>
      </c>
      <c r="Y66" s="116">
        <v>60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68</v>
      </c>
      <c r="Y67" s="116">
        <v>79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61</v>
      </c>
      <c r="Y68" s="116">
        <v>71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53</v>
      </c>
      <c r="Y69" s="116">
        <v>61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58</v>
      </c>
      <c r="Y70" s="116">
        <v>79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83</v>
      </c>
      <c r="Y71" s="116">
        <v>106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81</v>
      </c>
      <c r="Y72" s="116">
        <v>78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96</v>
      </c>
      <c r="Y73" s="116">
        <v>100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61</v>
      </c>
      <c r="Y74" s="116">
        <v>80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15</v>
      </c>
      <c r="Y75" s="116">
        <v>29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14</v>
      </c>
      <c r="Y76" s="116">
        <v>19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7</v>
      </c>
      <c r="Y77" s="116">
        <v>15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0</v>
      </c>
      <c r="Y78" s="116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0</v>
      </c>
      <c r="Y79" s="116">
        <v>6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724</v>
      </c>
      <c r="Y80" s="116">
        <v>882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10.60'!S1</f>
        <v>Tumby Bay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39</v>
      </c>
      <c r="Y83" s="116">
        <v>37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33</v>
      </c>
      <c r="Y84" s="116">
        <v>30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10.60'!AA4</f>
        <v>1,746</v>
      </c>
      <c r="D85" s="99">
        <f>'Table 10.60'!AC4</f>
        <v>0.14717477003942192</v>
      </c>
      <c r="E85" s="100">
        <f>'Table 10.60'!AC4</f>
        <v>0.14717477003942192</v>
      </c>
      <c r="F85" s="99">
        <f>'Table 10.60'!AE4</f>
        <v>5.8823529411764719E-2</v>
      </c>
      <c r="G85" s="100">
        <f>'Table 10.60'!AE4</f>
        <v>5.8823529411764719E-2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77</v>
      </c>
      <c r="Y85" s="116">
        <v>87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10.60'!AA5</f>
        <v>864</v>
      </c>
      <c r="D86" s="99">
        <f>'Table 10.60'!AC5</f>
        <v>8.5427135678391997E-2</v>
      </c>
      <c r="E86" s="100">
        <f>'Table 10.60'!AC5</f>
        <v>8.5427135678391997E-2</v>
      </c>
      <c r="F86" s="99">
        <f>'Table 10.60'!AE5</f>
        <v>-4.8458149779735726E-2</v>
      </c>
      <c r="G86" s="100">
        <f>'Table 10.60'!AE5</f>
        <v>-4.8458149779735726E-2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10</v>
      </c>
      <c r="Y86" s="116">
        <v>14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10.60'!AA6</f>
        <v>882</v>
      </c>
      <c r="D87" s="99">
        <f>'Table 10.60'!AC6</f>
        <v>0.21823204419889497</v>
      </c>
      <c r="E87" s="100">
        <f>'Table 10.60'!AC6</f>
        <v>0.21823204419889497</v>
      </c>
      <c r="F87" s="99">
        <f>'Table 10.60'!AE6</f>
        <v>0.19028340080971651</v>
      </c>
      <c r="G87" s="100">
        <f>'Table 10.60'!AE6</f>
        <v>0.19028340080971651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11</v>
      </c>
      <c r="Y87" s="116">
        <v>12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10.60'!AA7</f>
        <v>1,176</v>
      </c>
      <c r="D88" s="99">
        <f>'Table 10.60'!AC7</f>
        <v>0.12213740458015265</v>
      </c>
      <c r="E88" s="100">
        <f>'Table 10.60'!AC7</f>
        <v>0.12213740458015265</v>
      </c>
      <c r="F88" s="99">
        <f>'Table 10.60'!AE7</f>
        <v>6.8119891008174394E-2</v>
      </c>
      <c r="G88" s="100">
        <f>'Table 10.60'!AE7</f>
        <v>6.8119891008174394E-2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14</v>
      </c>
      <c r="Y88" s="116">
        <v>18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10.60'!AA37</f>
        <v>991</v>
      </c>
      <c r="D89" s="99">
        <f>'Table 10.60'!AC37</f>
        <v>9.6238938053097245E-2</v>
      </c>
      <c r="E89" s="100">
        <f>'Table 10.60'!AC37</f>
        <v>9.6238938053097245E-2</v>
      </c>
      <c r="F89" s="99">
        <f>'Table 10.60'!AE37</f>
        <v>6.7887931034482651E-2</v>
      </c>
      <c r="G89" s="100">
        <f>'Table 10.60'!AE37</f>
        <v>6.7887931034482651E-2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67</v>
      </c>
      <c r="Y89" s="116">
        <v>77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10.60'!AA38</f>
        <v>185</v>
      </c>
      <c r="D90" s="99">
        <f>'Table 10.60'!AC38</f>
        <v>0.28472222222222232</v>
      </c>
      <c r="E90" s="100">
        <f>'Table 10.60'!AC38</f>
        <v>0.28472222222222232</v>
      </c>
      <c r="F90" s="99">
        <f>'Table 10.60'!AE38</f>
        <v>5.7142857142857162E-2</v>
      </c>
      <c r="G90" s="100">
        <f>'Table 10.60'!AE38</f>
        <v>5.7142857142857162E-2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97</v>
      </c>
      <c r="Y90" s="116">
        <v>96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10.60'!AA114</f>
        <v>88</v>
      </c>
      <c r="D91" s="99">
        <f>'Table 10.60'!AC114</f>
        <v>0.25714285714285712</v>
      </c>
      <c r="E91" s="100">
        <f>'Table 10.60'!AC114</f>
        <v>0.25714285714285712</v>
      </c>
      <c r="F91" s="99">
        <f>'Table 10.60'!AE114</f>
        <v>3.529411764705892E-2</v>
      </c>
      <c r="G91" s="100">
        <f>'Table 10.60'!AE114</f>
        <v>3.529411764705892E-2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536</v>
      </c>
      <c r="Y91" s="116">
        <v>594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10.60'!AA115</f>
        <v>97</v>
      </c>
      <c r="D92" s="99">
        <f>'Table 10.60'!AC115</f>
        <v>0.25974025974025983</v>
      </c>
      <c r="E92" s="100">
        <f>'Table 10.60'!AC115</f>
        <v>0.25974025974025983</v>
      </c>
      <c r="F92" s="99">
        <f>'Table 10.60'!AE115</f>
        <v>5.4347826086956541E-2</v>
      </c>
      <c r="G92" s="100">
        <f>'Table 10.60'!AE115</f>
        <v>5.4347826086956541E-2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10.60'!AA8</f>
        <v>$27,994</v>
      </c>
      <c r="D93" s="99">
        <f>'Table 10.60'!AC8</f>
        <v>-5.9515386563944062E-2</v>
      </c>
      <c r="E93" s="100">
        <f>'Table 10.60'!AC8</f>
        <v>-5.9515386563944062E-2</v>
      </c>
      <c r="F93" s="99">
        <f>'Table 10.60'!AE8</f>
        <v>2.3248750001370722E-2</v>
      </c>
      <c r="G93" s="100">
        <f>'Table 10.60'!AE8</f>
        <v>2.3248750001370722E-2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25</v>
      </c>
      <c r="Y93" s="116">
        <v>28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10.60'!AA9</f>
        <v>$53.7 mil</v>
      </c>
      <c r="D94" s="99">
        <f>'Table 10.60'!AC9</f>
        <v>9.5960574288643352E-2</v>
      </c>
      <c r="E94" s="100">
        <f>'Table 10.60'!AC9</f>
        <v>9.5960574288643352E-2</v>
      </c>
      <c r="F94" s="99">
        <f>'Table 10.60'!AE9</f>
        <v>0.13841510797331091</v>
      </c>
      <c r="G94" s="100">
        <f>'Table 10.60'!AE9</f>
        <v>0.13841510797331091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89</v>
      </c>
      <c r="Y94" s="116">
        <v>100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17</v>
      </c>
      <c r="Y95" s="116">
        <v>13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78</v>
      </c>
      <c r="Y96" s="116">
        <v>92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70</v>
      </c>
      <c r="Y97" s="116">
        <v>80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52</v>
      </c>
      <c r="Y98" s="116">
        <v>54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7</v>
      </c>
      <c r="Y99" s="116">
        <v>8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35</v>
      </c>
      <c r="Y100" s="116">
        <v>43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512</v>
      </c>
      <c r="Y101" s="116">
        <v>582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867</v>
      </c>
      <c r="Y104" s="115">
        <v>1035</v>
      </c>
      <c r="Z104" s="115"/>
      <c r="AA104" s="115" t="str">
        <f>TEXT(Y104,"###,###")</f>
        <v>1,035</v>
      </c>
      <c r="AB104" s="115"/>
      <c r="AC104" s="115">
        <f>Y104/($Y$4)*100</f>
        <v>59.27835051546392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233</v>
      </c>
      <c r="Y105" s="115">
        <v>293</v>
      </c>
      <c r="Z105" s="115"/>
      <c r="AA105" s="115" t="str">
        <f>TEXT(Y105,"###,###")</f>
        <v>293</v>
      </c>
      <c r="AB105" s="115"/>
      <c r="AC105" s="115">
        <f>Y105/($Y$4)*100</f>
        <v>16.781214203894613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1100</v>
      </c>
      <c r="Y106" s="115">
        <v>1328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307</v>
      </c>
      <c r="Y108" s="115">
        <v>337</v>
      </c>
      <c r="Z108" s="115"/>
      <c r="AA108" s="115" t="str">
        <f>TEXT(Y108,"###,###")</f>
        <v>337</v>
      </c>
      <c r="AB108" s="115"/>
      <c r="AC108" s="115">
        <f>Y108/($Y$4)*100</f>
        <v>19.30126002290951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240</v>
      </c>
      <c r="Y109" s="115">
        <v>298</v>
      </c>
      <c r="Z109" s="115"/>
      <c r="AA109" s="115" t="str">
        <f>TEXT(Y109,"###,###")</f>
        <v>298</v>
      </c>
      <c r="AB109" s="115"/>
      <c r="AC109" s="115">
        <f t="shared" ref="AC109:AC111" si="3">Y109/($Y$4)*100</f>
        <v>17.06758304696449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166</v>
      </c>
      <c r="Y110" s="115">
        <v>219</v>
      </c>
      <c r="Z110" s="115"/>
      <c r="AA110" s="115" t="str">
        <f>TEXT(Y110,"###,###")</f>
        <v>219</v>
      </c>
      <c r="AB110" s="115"/>
      <c r="AC110" s="115">
        <f t="shared" si="3"/>
        <v>12.542955326460481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393</v>
      </c>
      <c r="Y111" s="115">
        <v>474</v>
      </c>
      <c r="Z111" s="115"/>
      <c r="AA111" s="115" t="str">
        <f>TEXT(Y111,"###,###")</f>
        <v>474</v>
      </c>
      <c r="AB111" s="115"/>
      <c r="AC111" s="115">
        <f t="shared" si="3"/>
        <v>27.147766323024054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1521</v>
      </c>
      <c r="Y112" s="115">
        <v>1746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85</v>
      </c>
      <c r="U114" s="115">
        <v>94</v>
      </c>
      <c r="V114" s="115">
        <v>88</v>
      </c>
      <c r="W114" s="115">
        <v>93</v>
      </c>
      <c r="X114" s="115">
        <v>70</v>
      </c>
      <c r="Y114" s="115">
        <v>88</v>
      </c>
      <c r="Z114" s="115"/>
      <c r="AA114" s="115" t="str">
        <f>TEXT(Y114,"###,###")</f>
        <v>88</v>
      </c>
      <c r="AB114" s="115"/>
      <c r="AC114" s="115">
        <f>Y114/X114-1</f>
        <v>0.25714285714285712</v>
      </c>
      <c r="AD114" s="115"/>
      <c r="AE114" s="115">
        <f>Y114/T114-1</f>
        <v>3.529411764705892E-2</v>
      </c>
      <c r="AF114" s="115"/>
    </row>
    <row r="115" spans="19:32" x14ac:dyDescent="0.25">
      <c r="S115" s="115" t="s">
        <v>104</v>
      </c>
      <c r="T115" s="115">
        <v>92</v>
      </c>
      <c r="U115" s="115">
        <v>97</v>
      </c>
      <c r="V115" s="115">
        <v>103</v>
      </c>
      <c r="W115" s="115">
        <v>109</v>
      </c>
      <c r="X115" s="115">
        <v>77</v>
      </c>
      <c r="Y115" s="115">
        <v>97</v>
      </c>
      <c r="Z115" s="115"/>
      <c r="AA115" s="115" t="str">
        <f>TEXT(Y115,"###,###")</f>
        <v>97</v>
      </c>
      <c r="AB115" s="115"/>
      <c r="AC115" s="115">
        <f>Y115/X115-1</f>
        <v>0.25974025974025983</v>
      </c>
      <c r="AD115" s="115"/>
      <c r="AE115" s="115">
        <f>Y115/T115-1</f>
        <v>5.4347826086956541E-2</v>
      </c>
      <c r="AF115" s="115"/>
    </row>
    <row r="116" spans="19:32" x14ac:dyDescent="0.25">
      <c r="S116" s="115" t="s">
        <v>56</v>
      </c>
      <c r="T116" s="115">
        <v>177</v>
      </c>
      <c r="U116" s="115">
        <v>191</v>
      </c>
      <c r="V116" s="115">
        <v>191</v>
      </c>
      <c r="W116" s="115">
        <v>202</v>
      </c>
      <c r="X116" s="115">
        <v>147</v>
      </c>
      <c r="Y116" s="115">
        <v>185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46.12</v>
      </c>
      <c r="V118" s="115">
        <v>43.09</v>
      </c>
      <c r="W118" s="115">
        <v>43.68</v>
      </c>
      <c r="X118" s="115">
        <v>47.84</v>
      </c>
      <c r="Y118" s="115">
        <v>45.18</v>
      </c>
      <c r="Z118" s="115"/>
      <c r="AA118" s="115" t="str">
        <f>TEXT(Y118,"##.0")</f>
        <v>45.2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693</v>
      </c>
      <c r="V120" s="115">
        <v>707</v>
      </c>
      <c r="W120" s="115">
        <v>710</v>
      </c>
      <c r="X120" s="115">
        <v>666</v>
      </c>
      <c r="Y120" s="115">
        <v>740</v>
      </c>
      <c r="Z120" s="115"/>
      <c r="AA120" s="115" t="str">
        <f>TEXT(Y120,"###,###")</f>
        <v>740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253</v>
      </c>
      <c r="V121" s="115">
        <v>267</v>
      </c>
      <c r="W121" s="115">
        <v>255</v>
      </c>
      <c r="X121" s="115">
        <v>239</v>
      </c>
      <c r="Y121" s="115">
        <v>265</v>
      </c>
      <c r="Z121" s="115"/>
      <c r="AA121" s="115" t="str">
        <f t="shared" ref="AA121:AA128" si="4">TEXT(Y121,"###,###")</f>
        <v>265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155</v>
      </c>
      <c r="V122" s="115">
        <v>145</v>
      </c>
      <c r="W122" s="115">
        <v>158</v>
      </c>
      <c r="X122" s="115">
        <v>143</v>
      </c>
      <c r="Y122" s="115">
        <v>171</v>
      </c>
      <c r="Z122" s="115"/>
      <c r="AA122" s="115" t="str">
        <f t="shared" si="4"/>
        <v>171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848</v>
      </c>
      <c r="V124" s="115">
        <v>852</v>
      </c>
      <c r="W124" s="115">
        <v>868</v>
      </c>
      <c r="X124" s="115">
        <v>809</v>
      </c>
      <c r="Y124" s="115">
        <v>911</v>
      </c>
      <c r="Z124" s="115"/>
      <c r="AA124" s="115" t="str">
        <f t="shared" si="4"/>
        <v>911</v>
      </c>
      <c r="AB124" s="115"/>
      <c r="AC124" s="115">
        <f>Y124/$Y$7*100</f>
        <v>77.465986394557831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408</v>
      </c>
      <c r="V125" s="115">
        <v>412</v>
      </c>
      <c r="W125" s="115">
        <v>413</v>
      </c>
      <c r="X125" s="115">
        <v>382</v>
      </c>
      <c r="Y125" s="115">
        <v>436</v>
      </c>
      <c r="Z125" s="115"/>
      <c r="AA125" s="115" t="str">
        <f t="shared" si="4"/>
        <v>436</v>
      </c>
      <c r="AB125" s="115"/>
      <c r="AC125" s="115">
        <f>Y125/$Y$7*100</f>
        <v>37.074829931972793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584</v>
      </c>
      <c r="V127" s="115">
        <v>588</v>
      </c>
      <c r="W127" s="115">
        <v>579</v>
      </c>
      <c r="X127" s="115">
        <v>540</v>
      </c>
      <c r="Y127" s="115">
        <v>594</v>
      </c>
      <c r="Z127" s="115"/>
      <c r="AA127" s="115" t="str">
        <f t="shared" si="4"/>
        <v>594</v>
      </c>
      <c r="AB127" s="115"/>
      <c r="AC127" s="115">
        <f>Y127/$Y$7*100</f>
        <v>50.510204081632651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520</v>
      </c>
      <c r="V128" s="115">
        <v>533</v>
      </c>
      <c r="W128" s="115">
        <v>536</v>
      </c>
      <c r="X128" s="115">
        <v>509</v>
      </c>
      <c r="Y128" s="115">
        <v>582</v>
      </c>
      <c r="Z128" s="115"/>
      <c r="AA128" s="115" t="str">
        <f t="shared" si="4"/>
        <v>582</v>
      </c>
      <c r="AB128" s="115"/>
      <c r="AC128" s="115">
        <f>Y128/$Y$7*100</f>
        <v>49.489795918367349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8B625544-6C41-4783-8D06-A72B718781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1BEC29C1-8550-44C1-811F-838F9B8D92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C901B55E-1FDC-4028-A4E6-A2DAEA0A50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A5D1AEB8-09B4-40AF-9D3E-49A411864D7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Unley</v>
      </c>
      <c r="T1" s="115"/>
      <c r="U1" s="115"/>
      <c r="V1" s="115"/>
      <c r="W1" s="115"/>
      <c r="X1" s="115"/>
      <c r="Y1" s="115" t="str">
        <f>Y3</f>
        <v>10.61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172</v>
      </c>
      <c r="V3" s="115"/>
      <c r="W3" s="115"/>
      <c r="X3" s="115"/>
      <c r="Y3" s="115" t="s">
        <v>261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10.61'!$Y$3&amp;" "&amp;'Table 10.61'!$U$3&amp;", "&amp;'State data for spotlight'!$C$3&amp;", "&amp;'Table 10.61'!$Y$2</f>
        <v>Table 10.61 Unley,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31480</v>
      </c>
      <c r="U4" s="116">
        <v>31222</v>
      </c>
      <c r="V4" s="116">
        <v>30891</v>
      </c>
      <c r="W4" s="116">
        <v>30462</v>
      </c>
      <c r="X4" s="116">
        <v>30426</v>
      </c>
      <c r="Y4" s="116">
        <v>30894</v>
      </c>
      <c r="Z4" s="115"/>
      <c r="AA4" s="115" t="str">
        <f>TEXT(Y4,"###,###")</f>
        <v>30,894</v>
      </c>
      <c r="AB4" s="115"/>
      <c r="AC4" s="115">
        <f t="shared" ref="AC4:AC9" si="0">Y4/X4-1</f>
        <v>1.5381581542102118E-2</v>
      </c>
      <c r="AD4" s="115"/>
      <c r="AE4" s="115">
        <f>Y4/T4-1</f>
        <v>-1.8614993646759892E-2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15200</v>
      </c>
      <c r="U5" s="116">
        <v>14944</v>
      </c>
      <c r="V5" s="116">
        <v>14881</v>
      </c>
      <c r="W5" s="116">
        <v>14699</v>
      </c>
      <c r="X5" s="116">
        <v>14515</v>
      </c>
      <c r="Y5" s="116">
        <v>14804</v>
      </c>
      <c r="Z5" s="115"/>
      <c r="AA5" s="115" t="str">
        <f>TEXT(Y5,"###,###")</f>
        <v>14,804</v>
      </c>
      <c r="AB5" s="115"/>
      <c r="AC5" s="115">
        <f t="shared" si="0"/>
        <v>1.9910437478470655E-2</v>
      </c>
      <c r="AD5" s="115"/>
      <c r="AE5" s="115">
        <f t="shared" ref="AE5:AE9" si="1">Y5/T5-1</f>
        <v>-2.6052631578947327E-2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16280</v>
      </c>
      <c r="U6" s="116">
        <v>16278</v>
      </c>
      <c r="V6" s="116">
        <v>16010</v>
      </c>
      <c r="W6" s="116">
        <v>15763</v>
      </c>
      <c r="X6" s="116">
        <v>15911</v>
      </c>
      <c r="Y6" s="116">
        <v>16090</v>
      </c>
      <c r="Z6" s="115"/>
      <c r="AA6" s="115" t="str">
        <f>TEXT(Y6,"###,###")</f>
        <v>16,090</v>
      </c>
      <c r="AB6" s="115"/>
      <c r="AC6" s="115">
        <f t="shared" si="0"/>
        <v>1.1250078562001109E-2</v>
      </c>
      <c r="AD6" s="115"/>
      <c r="AE6" s="115">
        <f t="shared" si="1"/>
        <v>-1.1670761670761642E-2</v>
      </c>
      <c r="AF6" s="115"/>
    </row>
    <row r="7" spans="1:32" ht="16.5" customHeight="1" thickBot="1" x14ac:dyDescent="0.3">
      <c r="A7" s="46" t="str">
        <f>"QUICK STATS for "&amp;'Table 10.61'!Y2&amp;"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22137</v>
      </c>
      <c r="U7" s="116">
        <v>21896</v>
      </c>
      <c r="V7" s="116">
        <v>21825</v>
      </c>
      <c r="W7" s="116">
        <v>21639</v>
      </c>
      <c r="X7" s="116">
        <v>21613</v>
      </c>
      <c r="Y7" s="116">
        <v>21670</v>
      </c>
      <c r="Z7" s="115"/>
      <c r="AA7" s="115" t="str">
        <f>TEXT(Y7,"###,###")</f>
        <v>21,670</v>
      </c>
      <c r="AB7" s="115"/>
      <c r="AC7" s="115">
        <f t="shared" si="0"/>
        <v>2.6373016240226477E-3</v>
      </c>
      <c r="AD7" s="115"/>
      <c r="AE7" s="115">
        <f t="shared" si="1"/>
        <v>-2.1095902787188869E-2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30,894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10.61'!AA7</f>
        <v>21,670</v>
      </c>
      <c r="P8" s="51"/>
      <c r="S8" s="115" t="s">
        <v>96</v>
      </c>
      <c r="T8" s="115">
        <v>38925</v>
      </c>
      <c r="U8" s="115">
        <v>40325.5</v>
      </c>
      <c r="V8" s="115">
        <v>40959</v>
      </c>
      <c r="W8" s="115">
        <v>42293</v>
      </c>
      <c r="X8" s="115">
        <v>43822</v>
      </c>
      <c r="Y8" s="115">
        <v>44507</v>
      </c>
      <c r="Z8" s="115"/>
      <c r="AA8" s="115" t="str">
        <f>TEXT(Y8,"$###,###")</f>
        <v>$44,507</v>
      </c>
      <c r="AB8" s="115"/>
      <c r="AC8" s="115">
        <f t="shared" si="0"/>
        <v>1.5631418009219189E-2</v>
      </c>
      <c r="AD8" s="115"/>
      <c r="AE8" s="115">
        <f t="shared" si="1"/>
        <v>0.14340398201669879</v>
      </c>
      <c r="AF8" s="115"/>
    </row>
    <row r="9" spans="1:32" x14ac:dyDescent="0.25">
      <c r="A9" s="55" t="s">
        <v>17</v>
      </c>
      <c r="B9" s="56"/>
      <c r="C9" s="57"/>
      <c r="D9" s="58">
        <f>'Table 10.61'!AC104</f>
        <v>69.236744999028943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48.837101984310102</v>
      </c>
      <c r="P9" s="59" t="s">
        <v>97</v>
      </c>
      <c r="S9" s="115" t="s">
        <v>9</v>
      </c>
      <c r="T9" s="115">
        <v>1436701244</v>
      </c>
      <c r="U9" s="115">
        <v>1457169459</v>
      </c>
      <c r="V9" s="115">
        <v>1489007050</v>
      </c>
      <c r="W9" s="115">
        <v>1507678545</v>
      </c>
      <c r="X9" s="115">
        <v>1543746389</v>
      </c>
      <c r="Y9" s="115">
        <v>1585580503</v>
      </c>
      <c r="Z9" s="115"/>
      <c r="AA9" s="115" t="str">
        <f>TEXT(Y9/1000000,"$#,###.0")&amp;" mil"</f>
        <v>$1,585.6 mil</v>
      </c>
      <c r="AB9" s="115"/>
      <c r="AC9" s="115">
        <f t="shared" si="0"/>
        <v>2.7099084602296042E-2</v>
      </c>
      <c r="AD9" s="115"/>
      <c r="AE9" s="115">
        <f t="shared" si="1"/>
        <v>0.10362576048552508</v>
      </c>
      <c r="AF9" s="115"/>
    </row>
    <row r="10" spans="1:32" x14ac:dyDescent="0.25">
      <c r="A10" s="55" t="s">
        <v>20</v>
      </c>
      <c r="B10" s="56"/>
      <c r="C10" s="57"/>
      <c r="D10" s="58">
        <f>'Table 10.61'!AC105</f>
        <v>22.95915064413802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51.162898015689898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91.518227964928485</v>
      </c>
      <c r="P11" s="59" t="s">
        <v>97</v>
      </c>
      <c r="S11" s="115" t="s">
        <v>32</v>
      </c>
      <c r="T11" s="116">
        <v>27676</v>
      </c>
      <c r="U11" s="116">
        <v>27551</v>
      </c>
      <c r="V11" s="116">
        <v>27286</v>
      </c>
      <c r="W11" s="116">
        <v>26953</v>
      </c>
      <c r="X11" s="116">
        <v>26708</v>
      </c>
      <c r="Y11" s="116">
        <v>27146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10.61'!AC108</f>
        <v>14.847543212274228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17.295800646054456</v>
      </c>
      <c r="P12" s="59" t="s">
        <v>97</v>
      </c>
      <c r="S12" s="115" t="s">
        <v>33</v>
      </c>
      <c r="T12" s="116">
        <v>3803</v>
      </c>
      <c r="U12" s="116">
        <v>3672</v>
      </c>
      <c r="V12" s="116">
        <v>3608</v>
      </c>
      <c r="W12" s="116">
        <v>3507</v>
      </c>
      <c r="X12" s="116">
        <v>3719</v>
      </c>
      <c r="Y12" s="116">
        <v>3748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10.61'!AC109</f>
        <v>14.128957079044474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10.61'!AA118</f>
        <v>42.4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10.61'!AC110</f>
        <v>20.958762219201137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16.658975542224272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10.61'!AC111</f>
        <v>42.260633132647115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83.341024457775731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264</v>
      </c>
      <c r="Z15" s="115"/>
      <c r="AA15" s="117">
        <f t="shared" ref="AA15:AA34" si="2">IF(Y15="np",0,Y15/$Y$34)</f>
        <v>8.5453486113808499E-3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286</v>
      </c>
      <c r="Z16" s="115"/>
      <c r="AA16" s="117">
        <f t="shared" si="2"/>
        <v>9.2574609956625874E-3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1203</v>
      </c>
      <c r="Z17" s="115"/>
      <c r="AA17" s="117">
        <f t="shared" si="2"/>
        <v>3.8939599922315014E-2</v>
      </c>
      <c r="AB17" s="115"/>
      <c r="AC17" s="115"/>
      <c r="AD17" s="115"/>
      <c r="AE17" s="115"/>
      <c r="AF17" s="115"/>
    </row>
    <row r="18" spans="1:32" x14ac:dyDescent="0.25">
      <c r="A18" s="85" t="str">
        <f>'Table 10.61'!$S$1&amp;" ("&amp;'Table 10.61'!$T$2&amp;" to "&amp;'Table 10.61'!$Y$2&amp;")"</f>
        <v>Unley (2011-12 to 2016-17)</v>
      </c>
      <c r="B18" s="85"/>
      <c r="C18" s="85"/>
      <c r="D18" s="85"/>
      <c r="E18" s="85"/>
      <c r="F18" s="85"/>
      <c r="G18" s="85" t="str">
        <f>'Table 10.61'!$S$1&amp;" ("&amp;'Table 10.61'!$T$2&amp;" to "&amp;'Table 10.61'!$Y$2&amp;")"</f>
        <v>Unley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204</v>
      </c>
      <c r="Z18" s="115"/>
      <c r="AA18" s="117">
        <f t="shared" si="2"/>
        <v>6.6032239269761123E-3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1014</v>
      </c>
      <c r="Z19" s="115"/>
      <c r="AA19" s="117">
        <f t="shared" si="2"/>
        <v>3.2821907166440088E-2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919</v>
      </c>
      <c r="Z20" s="115"/>
      <c r="AA20" s="117">
        <f t="shared" si="2"/>
        <v>2.9746876416132582E-2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2335</v>
      </c>
      <c r="Z21" s="115"/>
      <c r="AA21" s="117">
        <f t="shared" si="2"/>
        <v>7.5581018968084418E-2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2515</v>
      </c>
      <c r="Z22" s="115"/>
      <c r="AA22" s="117">
        <f t="shared" si="2"/>
        <v>8.1407393021298638E-2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493</v>
      </c>
      <c r="Z23" s="115"/>
      <c r="AA23" s="117">
        <f t="shared" si="2"/>
        <v>1.5957791156858938E-2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508</v>
      </c>
      <c r="Z24" s="115"/>
      <c r="AA24" s="117">
        <f t="shared" si="2"/>
        <v>1.6443322327960121E-2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1239</v>
      </c>
      <c r="Z25" s="115"/>
      <c r="AA25" s="117">
        <f t="shared" si="2"/>
        <v>4.0104874732957853E-2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546</v>
      </c>
      <c r="Z26" s="115"/>
      <c r="AA26" s="117">
        <f t="shared" si="2"/>
        <v>1.7673334628083123E-2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2982</v>
      </c>
      <c r="Z27" s="115"/>
      <c r="AA27" s="117">
        <f t="shared" si="2"/>
        <v>9.6523596814915513E-2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2043</v>
      </c>
      <c r="Z28" s="115"/>
      <c r="AA28" s="117">
        <f t="shared" si="2"/>
        <v>6.6129345503981349E-2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2091</v>
      </c>
      <c r="Z29" s="115"/>
      <c r="AA29" s="117">
        <f t="shared" si="2"/>
        <v>6.7683045251505147E-2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3601</v>
      </c>
      <c r="Z30" s="115"/>
      <c r="AA30" s="117">
        <f t="shared" si="2"/>
        <v>0.11655984980902441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10.61'!Y2&amp;")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4626</v>
      </c>
      <c r="Z31" s="115"/>
      <c r="AA31" s="117">
        <f t="shared" si="2"/>
        <v>0.14973781316760537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612</v>
      </c>
      <c r="Z32" s="115"/>
      <c r="AA32" s="117">
        <f t="shared" si="2"/>
        <v>1.9809671780928337E-2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879</v>
      </c>
      <c r="Z33" s="115"/>
      <c r="AA33" s="117">
        <f t="shared" si="2"/>
        <v>2.8452126626529423E-2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30894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18505</v>
      </c>
      <c r="U37" s="115">
        <v>18113</v>
      </c>
      <c r="V37" s="115">
        <v>18118</v>
      </c>
      <c r="W37" s="115">
        <v>18010</v>
      </c>
      <c r="X37" s="115">
        <v>18187</v>
      </c>
      <c r="Y37" s="115">
        <v>18060</v>
      </c>
      <c r="Z37" s="115"/>
      <c r="AA37" s="115" t="str">
        <f>TEXT(Y37,"###,###")</f>
        <v>18,060</v>
      </c>
      <c r="AB37" s="115"/>
      <c r="AC37" s="115">
        <f>Y37/X37-1</f>
        <v>-6.9830098421950204E-3</v>
      </c>
      <c r="AD37" s="115"/>
      <c r="AE37" s="115">
        <f>Y37/T37-1</f>
        <v>-2.404755471494191E-2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3635</v>
      </c>
      <c r="U38" s="115">
        <v>3780</v>
      </c>
      <c r="V38" s="115">
        <v>3705</v>
      </c>
      <c r="W38" s="115">
        <v>3630</v>
      </c>
      <c r="X38" s="115">
        <v>3428</v>
      </c>
      <c r="Y38" s="115">
        <v>3610</v>
      </c>
      <c r="Z38" s="115"/>
      <c r="AA38" s="115" t="str">
        <f>TEXT(Y38,"###,###")</f>
        <v>3,610</v>
      </c>
      <c r="AB38" s="115"/>
      <c r="AC38" s="115">
        <f>Y38/X38-1</f>
        <v>5.3092182030338497E-2</v>
      </c>
      <c r="AD38" s="115"/>
      <c r="AE38" s="115">
        <f>Y38/T38-1</f>
        <v>-6.8775790921595803E-3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22140</v>
      </c>
      <c r="U40" s="115">
        <v>21893</v>
      </c>
      <c r="V40" s="115">
        <v>21823</v>
      </c>
      <c r="W40" s="115">
        <v>21640</v>
      </c>
      <c r="X40" s="115">
        <v>21615</v>
      </c>
      <c r="Y40" s="115">
        <v>21670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83.341024457775731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16.658975542224272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6</v>
      </c>
      <c r="Y44" s="116">
        <v>13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162</v>
      </c>
      <c r="Y45" s="116">
        <v>137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691</v>
      </c>
      <c r="Y46" s="116">
        <v>752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1229</v>
      </c>
      <c r="Y47" s="116">
        <v>1299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1800</v>
      </c>
      <c r="Y48" s="116">
        <v>1840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10.61'!S1&amp;" ("&amp;'Table 10.61'!Y2&amp;") *"</f>
        <v>Number of jobs by age and sex of job holders in Unley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1630</v>
      </c>
      <c r="Y49" s="116">
        <v>1674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1479</v>
      </c>
      <c r="Y50" s="116">
        <v>1514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1444</v>
      </c>
      <c r="Y51" s="116">
        <v>1473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1457</v>
      </c>
      <c r="Y52" s="116">
        <v>1440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1354</v>
      </c>
      <c r="Y53" s="116">
        <v>1354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1135</v>
      </c>
      <c r="Y54" s="116">
        <v>1147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1027</v>
      </c>
      <c r="Y55" s="116">
        <v>973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630</v>
      </c>
      <c r="Y56" s="116">
        <v>653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269</v>
      </c>
      <c r="Y57" s="116">
        <v>304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104</v>
      </c>
      <c r="Y58" s="116">
        <v>119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53</v>
      </c>
      <c r="Y59" s="116">
        <v>59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39</v>
      </c>
      <c r="Y60" s="116">
        <v>53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14515</v>
      </c>
      <c r="Y61" s="116">
        <v>14804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10</v>
      </c>
      <c r="Y63" s="116">
        <v>16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10.61'!S1&amp;" ("&amp;'Table 10.61'!Y2&amp;") *"</f>
        <v>Number of employed persons per occupation of main job by sex in Unley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229</v>
      </c>
      <c r="Y64" s="116">
        <v>248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902</v>
      </c>
      <c r="Y65" s="116">
        <v>997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1702</v>
      </c>
      <c r="Y66" s="116">
        <v>1655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2044</v>
      </c>
      <c r="Y67" s="116">
        <v>2029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1700</v>
      </c>
      <c r="Y68" s="116">
        <v>1738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1489</v>
      </c>
      <c r="Y69" s="116">
        <v>1550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1522</v>
      </c>
      <c r="Y70" s="116">
        <v>1516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1483</v>
      </c>
      <c r="Y71" s="116">
        <v>1521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1503</v>
      </c>
      <c r="Y72" s="116">
        <v>1506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1407</v>
      </c>
      <c r="Y73" s="116">
        <v>1373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1046</v>
      </c>
      <c r="Y74" s="116">
        <v>1025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513</v>
      </c>
      <c r="Y75" s="116">
        <v>551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158</v>
      </c>
      <c r="Y76" s="116">
        <v>189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83</v>
      </c>
      <c r="Y77" s="116">
        <v>80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41</v>
      </c>
      <c r="Y78" s="116">
        <v>34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67</v>
      </c>
      <c r="Y79" s="116">
        <v>62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15911</v>
      </c>
      <c r="Y80" s="116">
        <v>16090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10.61'!S1</f>
        <v>Unley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1609</v>
      </c>
      <c r="Y83" s="116">
        <v>1646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2997</v>
      </c>
      <c r="Y84" s="116">
        <v>2997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10.61'!AA4</f>
        <v>30,894</v>
      </c>
      <c r="D85" s="99">
        <f>'Table 10.61'!AC4</f>
        <v>1.5381581542102118E-2</v>
      </c>
      <c r="E85" s="100">
        <f>'Table 10.61'!AC4</f>
        <v>1.5381581542102118E-2</v>
      </c>
      <c r="F85" s="99">
        <f>'Table 10.61'!AE4</f>
        <v>-1.8614993646759892E-2</v>
      </c>
      <c r="G85" s="100">
        <f>'Table 10.61'!AE4</f>
        <v>-1.8614993646759892E-2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876</v>
      </c>
      <c r="Y85" s="116">
        <v>885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10.61'!AA5</f>
        <v>14,804</v>
      </c>
      <c r="D86" s="99">
        <f>'Table 10.61'!AC5</f>
        <v>1.9910437478470655E-2</v>
      </c>
      <c r="E86" s="100">
        <f>'Table 10.61'!AC5</f>
        <v>1.9910437478470655E-2</v>
      </c>
      <c r="F86" s="99">
        <f>'Table 10.61'!AE5</f>
        <v>-2.6052631578947327E-2</v>
      </c>
      <c r="G86" s="100">
        <f>'Table 10.61'!AE5</f>
        <v>-2.6052631578947327E-2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619</v>
      </c>
      <c r="Y86" s="116">
        <v>678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10.61'!AA6</f>
        <v>16,090</v>
      </c>
      <c r="D87" s="99">
        <f>'Table 10.61'!AC6</f>
        <v>1.1250078562001109E-2</v>
      </c>
      <c r="E87" s="100">
        <f>'Table 10.61'!AC6</f>
        <v>1.1250078562001109E-2</v>
      </c>
      <c r="F87" s="99">
        <f>'Table 10.61'!AE6</f>
        <v>-1.1670761670761642E-2</v>
      </c>
      <c r="G87" s="100">
        <f>'Table 10.61'!AE6</f>
        <v>-1.1670761670761642E-2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669</v>
      </c>
      <c r="Y87" s="116">
        <v>702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10.61'!AA7</f>
        <v>21,670</v>
      </c>
      <c r="D88" s="99">
        <f>'Table 10.61'!AC7</f>
        <v>2.6373016240226477E-3</v>
      </c>
      <c r="E88" s="100">
        <f>'Table 10.61'!AC7</f>
        <v>2.6373016240226477E-3</v>
      </c>
      <c r="F88" s="99">
        <f>'Table 10.61'!AE7</f>
        <v>-2.1095902787188869E-2</v>
      </c>
      <c r="G88" s="100">
        <f>'Table 10.61'!AE7</f>
        <v>-2.1095902787188869E-2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608</v>
      </c>
      <c r="Y88" s="116">
        <v>621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10.61'!AA37</f>
        <v>18,060</v>
      </c>
      <c r="D89" s="99">
        <f>'Table 10.61'!AC37</f>
        <v>-6.9830098421950204E-3</v>
      </c>
      <c r="E89" s="100">
        <f>'Table 10.61'!AC37</f>
        <v>-6.9830098421950204E-3</v>
      </c>
      <c r="F89" s="99">
        <f>'Table 10.61'!AE37</f>
        <v>-2.404755471494191E-2</v>
      </c>
      <c r="G89" s="100">
        <f>'Table 10.61'!AE37</f>
        <v>-2.404755471494191E-2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225</v>
      </c>
      <c r="Y89" s="116">
        <v>235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10.61'!AA38</f>
        <v>3,610</v>
      </c>
      <c r="D90" s="99">
        <f>'Table 10.61'!AC38</f>
        <v>5.3092182030338497E-2</v>
      </c>
      <c r="E90" s="100">
        <f>'Table 10.61'!AC38</f>
        <v>5.3092182030338497E-2</v>
      </c>
      <c r="F90" s="99">
        <f>'Table 10.61'!AE38</f>
        <v>-6.8775790921595803E-3</v>
      </c>
      <c r="G90" s="100">
        <f>'Table 10.61'!AE38</f>
        <v>-6.8775790921595803E-3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548</v>
      </c>
      <c r="Y90" s="116">
        <v>540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10.61'!AA114</f>
        <v>1,520</v>
      </c>
      <c r="D91" s="99">
        <f>'Table 10.61'!AC114</f>
        <v>5.9233449477351874E-2</v>
      </c>
      <c r="E91" s="100">
        <f>'Table 10.61'!AC114</f>
        <v>5.9233449477351874E-2</v>
      </c>
      <c r="F91" s="99">
        <f>'Table 10.61'!AE114</f>
        <v>4.6265697290150953E-3</v>
      </c>
      <c r="G91" s="100">
        <f>'Table 10.61'!AE114</f>
        <v>4.6265697290150953E-3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10514</v>
      </c>
      <c r="Y91" s="116">
        <v>10583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10.61'!AA115</f>
        <v>2,090</v>
      </c>
      <c r="D92" s="99">
        <f>'Table 10.61'!AC115</f>
        <v>4.8670346211741045E-2</v>
      </c>
      <c r="E92" s="100">
        <f>'Table 10.61'!AC115</f>
        <v>4.8670346211741045E-2</v>
      </c>
      <c r="F92" s="99">
        <f>'Table 10.61'!AE115</f>
        <v>-1.6007532956685444E-2</v>
      </c>
      <c r="G92" s="100">
        <f>'Table 10.61'!AE115</f>
        <v>-1.6007532956685444E-2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10.61'!AA8</f>
        <v>$44,507</v>
      </c>
      <c r="D93" s="99">
        <f>'Table 10.61'!AC8</f>
        <v>1.5631418009219189E-2</v>
      </c>
      <c r="E93" s="100">
        <f>'Table 10.61'!AC8</f>
        <v>1.5631418009219189E-2</v>
      </c>
      <c r="F93" s="99">
        <f>'Table 10.61'!AE8</f>
        <v>0.14340398201669879</v>
      </c>
      <c r="G93" s="100">
        <f>'Table 10.61'!AE8</f>
        <v>0.14340398201669879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1027</v>
      </c>
      <c r="Y93" s="116">
        <v>1065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10.61'!AA9</f>
        <v>$1,585.6 mil</v>
      </c>
      <c r="D94" s="99">
        <f>'Table 10.61'!AC9</f>
        <v>2.7099084602296042E-2</v>
      </c>
      <c r="E94" s="100">
        <f>'Table 10.61'!AC9</f>
        <v>2.7099084602296042E-2</v>
      </c>
      <c r="F94" s="99">
        <f>'Table 10.61'!AE9</f>
        <v>0.10362576048552508</v>
      </c>
      <c r="G94" s="100">
        <f>'Table 10.61'!AE9</f>
        <v>0.10362576048552508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3564</v>
      </c>
      <c r="Y94" s="116">
        <v>3618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250</v>
      </c>
      <c r="Y95" s="116">
        <v>254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1129</v>
      </c>
      <c r="Y96" s="116">
        <v>1151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1836</v>
      </c>
      <c r="Y97" s="116">
        <v>1912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934</v>
      </c>
      <c r="Y98" s="116">
        <v>912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37</v>
      </c>
      <c r="Y99" s="116">
        <v>35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226</v>
      </c>
      <c r="Y100" s="116">
        <v>259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11099</v>
      </c>
      <c r="Y101" s="116">
        <v>11087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20245</v>
      </c>
      <c r="Y104" s="115">
        <v>21390</v>
      </c>
      <c r="Z104" s="115"/>
      <c r="AA104" s="115" t="str">
        <f>TEXT(Y104,"###,###")</f>
        <v>21,390</v>
      </c>
      <c r="AB104" s="115"/>
      <c r="AC104" s="115">
        <f>Y104/($Y$4)*100</f>
        <v>69.236744999028943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7186</v>
      </c>
      <c r="Y105" s="115">
        <v>7093</v>
      </c>
      <c r="Z105" s="115"/>
      <c r="AA105" s="115" t="str">
        <f>TEXT(Y105,"###,###")</f>
        <v>7,093</v>
      </c>
      <c r="AB105" s="115"/>
      <c r="AC105" s="115">
        <f>Y105/($Y$4)*100</f>
        <v>22.95915064413802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27431</v>
      </c>
      <c r="Y106" s="115">
        <v>28483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4129</v>
      </c>
      <c r="Y108" s="115">
        <v>4587</v>
      </c>
      <c r="Z108" s="115"/>
      <c r="AA108" s="115" t="str">
        <f>TEXT(Y108,"###,###")</f>
        <v>4,587</v>
      </c>
      <c r="AB108" s="115"/>
      <c r="AC108" s="115">
        <f>Y108/($Y$4)*100</f>
        <v>14.847543212274228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4045</v>
      </c>
      <c r="Y109" s="115">
        <v>4365</v>
      </c>
      <c r="Z109" s="115"/>
      <c r="AA109" s="115" t="str">
        <f>TEXT(Y109,"###,###")</f>
        <v>4,365</v>
      </c>
      <c r="AB109" s="115"/>
      <c r="AC109" s="115">
        <f t="shared" ref="AC109:AC111" si="3">Y109/($Y$4)*100</f>
        <v>14.128957079044474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6372</v>
      </c>
      <c r="Y110" s="115">
        <v>6475</v>
      </c>
      <c r="Z110" s="115"/>
      <c r="AA110" s="115" t="str">
        <f>TEXT(Y110,"###,###")</f>
        <v>6,475</v>
      </c>
      <c r="AB110" s="115"/>
      <c r="AC110" s="115">
        <f t="shared" si="3"/>
        <v>20.958762219201137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12882</v>
      </c>
      <c r="Y111" s="115">
        <v>13056</v>
      </c>
      <c r="Z111" s="115"/>
      <c r="AA111" s="115" t="str">
        <f>TEXT(Y111,"###,###")</f>
        <v>13,056</v>
      </c>
      <c r="AB111" s="115"/>
      <c r="AC111" s="115">
        <f t="shared" si="3"/>
        <v>42.260633132647115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30426</v>
      </c>
      <c r="Y112" s="115">
        <v>30894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1513</v>
      </c>
      <c r="U114" s="115">
        <v>1570</v>
      </c>
      <c r="V114" s="115">
        <v>1544</v>
      </c>
      <c r="W114" s="115">
        <v>1538</v>
      </c>
      <c r="X114" s="115">
        <v>1435</v>
      </c>
      <c r="Y114" s="115">
        <v>1520</v>
      </c>
      <c r="Z114" s="115"/>
      <c r="AA114" s="115" t="str">
        <f>TEXT(Y114,"###,###")</f>
        <v>1,520</v>
      </c>
      <c r="AB114" s="115"/>
      <c r="AC114" s="115">
        <f>Y114/X114-1</f>
        <v>5.9233449477351874E-2</v>
      </c>
      <c r="AD114" s="115"/>
      <c r="AE114" s="115">
        <f>Y114/T114-1</f>
        <v>4.6265697290150953E-3</v>
      </c>
      <c r="AF114" s="115"/>
    </row>
    <row r="115" spans="19:32" x14ac:dyDescent="0.25">
      <c r="S115" s="115" t="s">
        <v>104</v>
      </c>
      <c r="T115" s="115">
        <v>2124</v>
      </c>
      <c r="U115" s="115">
        <v>2210</v>
      </c>
      <c r="V115" s="115">
        <v>2160</v>
      </c>
      <c r="W115" s="115">
        <v>2094</v>
      </c>
      <c r="X115" s="115">
        <v>1993</v>
      </c>
      <c r="Y115" s="115">
        <v>2090</v>
      </c>
      <c r="Z115" s="115"/>
      <c r="AA115" s="115" t="str">
        <f>TEXT(Y115,"###,###")</f>
        <v>2,090</v>
      </c>
      <c r="AB115" s="115"/>
      <c r="AC115" s="115">
        <f>Y115/X115-1</f>
        <v>4.8670346211741045E-2</v>
      </c>
      <c r="AD115" s="115"/>
      <c r="AE115" s="115">
        <f>Y115/T115-1</f>
        <v>-1.6007532956685444E-2</v>
      </c>
      <c r="AF115" s="115"/>
    </row>
    <row r="116" spans="19:32" x14ac:dyDescent="0.25">
      <c r="S116" s="115" t="s">
        <v>56</v>
      </c>
      <c r="T116" s="115">
        <v>3637</v>
      </c>
      <c r="U116" s="115">
        <v>3780</v>
      </c>
      <c r="V116" s="115">
        <v>3704</v>
      </c>
      <c r="W116" s="115">
        <v>3632</v>
      </c>
      <c r="X116" s="115">
        <v>3428</v>
      </c>
      <c r="Y116" s="115">
        <v>3610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41.63</v>
      </c>
      <c r="V118" s="115">
        <v>43.98</v>
      </c>
      <c r="W118" s="115">
        <v>43.1</v>
      </c>
      <c r="X118" s="115">
        <v>41.38</v>
      </c>
      <c r="Y118" s="115">
        <v>42.44</v>
      </c>
      <c r="Z118" s="115"/>
      <c r="AA118" s="115" t="str">
        <f>TEXT(Y118,"##.0")</f>
        <v>42.4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18229</v>
      </c>
      <c r="V120" s="115">
        <v>18220</v>
      </c>
      <c r="W120" s="115">
        <v>18130</v>
      </c>
      <c r="X120" s="115">
        <v>17895</v>
      </c>
      <c r="Y120" s="115">
        <v>17922</v>
      </c>
      <c r="Z120" s="115"/>
      <c r="AA120" s="115" t="str">
        <f>TEXT(Y120,"###,###")</f>
        <v>17,922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1772</v>
      </c>
      <c r="V121" s="115">
        <v>1720</v>
      </c>
      <c r="W121" s="115">
        <v>1701</v>
      </c>
      <c r="X121" s="115">
        <v>1802</v>
      </c>
      <c r="Y121" s="115">
        <v>1838</v>
      </c>
      <c r="Z121" s="115"/>
      <c r="AA121" s="115" t="str">
        <f t="shared" ref="AA121:AA128" si="4">TEXT(Y121,"###,###")</f>
        <v>1,838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1900</v>
      </c>
      <c r="V122" s="115">
        <v>1888</v>
      </c>
      <c r="W122" s="115">
        <v>1809</v>
      </c>
      <c r="X122" s="115">
        <v>1912</v>
      </c>
      <c r="Y122" s="115">
        <v>1910</v>
      </c>
      <c r="Z122" s="115"/>
      <c r="AA122" s="115" t="str">
        <f t="shared" si="4"/>
        <v>1,910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20129</v>
      </c>
      <c r="V124" s="115">
        <v>20108</v>
      </c>
      <c r="W124" s="115">
        <v>19939</v>
      </c>
      <c r="X124" s="115">
        <v>19807</v>
      </c>
      <c r="Y124" s="115">
        <v>19832</v>
      </c>
      <c r="Z124" s="115"/>
      <c r="AA124" s="115" t="str">
        <f t="shared" si="4"/>
        <v>19,832</v>
      </c>
      <c r="AB124" s="115"/>
      <c r="AC124" s="115">
        <f>Y124/$Y$7*100</f>
        <v>91.518227964928485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3672</v>
      </c>
      <c r="V125" s="115">
        <v>3608</v>
      </c>
      <c r="W125" s="115">
        <v>3510</v>
      </c>
      <c r="X125" s="115">
        <v>3714</v>
      </c>
      <c r="Y125" s="115">
        <v>3748</v>
      </c>
      <c r="Z125" s="115"/>
      <c r="AA125" s="115" t="str">
        <f t="shared" si="4"/>
        <v>3,748</v>
      </c>
      <c r="AB125" s="115"/>
      <c r="AC125" s="115">
        <f>Y125/$Y$7*100</f>
        <v>17.295800646054456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10751</v>
      </c>
      <c r="V127" s="115">
        <v>10723</v>
      </c>
      <c r="W127" s="115">
        <v>10626</v>
      </c>
      <c r="X127" s="115">
        <v>10514</v>
      </c>
      <c r="Y127" s="115">
        <v>10583</v>
      </c>
      <c r="Z127" s="115"/>
      <c r="AA127" s="115" t="str">
        <f t="shared" si="4"/>
        <v>10,583</v>
      </c>
      <c r="AB127" s="115"/>
      <c r="AC127" s="115">
        <f>Y127/$Y$7*100</f>
        <v>48.837101984310102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11145</v>
      </c>
      <c r="V128" s="115">
        <v>11102</v>
      </c>
      <c r="W128" s="115">
        <v>11013</v>
      </c>
      <c r="X128" s="115">
        <v>11099</v>
      </c>
      <c r="Y128" s="115">
        <v>11087</v>
      </c>
      <c r="Z128" s="115"/>
      <c r="AA128" s="115" t="str">
        <f t="shared" si="4"/>
        <v>11,087</v>
      </c>
      <c r="AB128" s="115"/>
      <c r="AC128" s="115">
        <f>Y128/$Y$7*100</f>
        <v>51.162898015689898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C564331D-6131-4B2D-A419-88CF1A3DB1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494A33A7-DA12-48C8-AD0D-47DCD1035E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77F5CA04-B3E8-4787-A86B-72DC62771BF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70238847-FC7B-4905-B323-F379D1D611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Victor Harbor</v>
      </c>
      <c r="T1" s="115"/>
      <c r="U1" s="115"/>
      <c r="V1" s="115"/>
      <c r="W1" s="115"/>
      <c r="X1" s="115"/>
      <c r="Y1" s="115" t="str">
        <f>Y3</f>
        <v>10.62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173</v>
      </c>
      <c r="V3" s="115"/>
      <c r="W3" s="115"/>
      <c r="X3" s="115"/>
      <c r="Y3" s="115" t="s">
        <v>262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10.62'!$Y$3&amp;" "&amp;'Table 10.62'!$U$3&amp;", "&amp;'State data for spotlight'!$C$3&amp;", "&amp;'Table 10.62'!$Y$2</f>
        <v>Table 10.62 Victor Harbor,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7441</v>
      </c>
      <c r="U4" s="116">
        <v>7605</v>
      </c>
      <c r="V4" s="116">
        <v>7945</v>
      </c>
      <c r="W4" s="116">
        <v>7851</v>
      </c>
      <c r="X4" s="116">
        <v>7527</v>
      </c>
      <c r="Y4" s="116">
        <v>7869</v>
      </c>
      <c r="Z4" s="115"/>
      <c r="AA4" s="115" t="str">
        <f>TEXT(Y4,"###,###")</f>
        <v>7,869</v>
      </c>
      <c r="AB4" s="115"/>
      <c r="AC4" s="115">
        <f t="shared" ref="AC4:AC9" si="0">Y4/X4-1</f>
        <v>4.5436428856117983E-2</v>
      </c>
      <c r="AD4" s="115"/>
      <c r="AE4" s="115">
        <f>Y4/T4-1</f>
        <v>5.7519150651794027E-2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3657</v>
      </c>
      <c r="U5" s="116">
        <v>3736</v>
      </c>
      <c r="V5" s="116">
        <v>3945</v>
      </c>
      <c r="W5" s="116">
        <v>3825</v>
      </c>
      <c r="X5" s="116">
        <v>3724</v>
      </c>
      <c r="Y5" s="116">
        <v>3961</v>
      </c>
      <c r="Z5" s="115"/>
      <c r="AA5" s="115" t="str">
        <f>TEXT(Y5,"###,###")</f>
        <v>3,961</v>
      </c>
      <c r="AB5" s="115"/>
      <c r="AC5" s="115">
        <f t="shared" si="0"/>
        <v>6.3641245972072991E-2</v>
      </c>
      <c r="AD5" s="115"/>
      <c r="AE5" s="115">
        <f t="shared" ref="AE5:AE9" si="1">Y5/T5-1</f>
        <v>8.3128247197156169E-2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3785</v>
      </c>
      <c r="U6" s="116">
        <v>3875</v>
      </c>
      <c r="V6" s="116">
        <v>4003</v>
      </c>
      <c r="W6" s="116">
        <v>4027</v>
      </c>
      <c r="X6" s="116">
        <v>3803</v>
      </c>
      <c r="Y6" s="116">
        <v>3908</v>
      </c>
      <c r="Z6" s="115"/>
      <c r="AA6" s="115" t="str">
        <f>TEXT(Y6,"###,###")</f>
        <v>3,908</v>
      </c>
      <c r="AB6" s="115"/>
      <c r="AC6" s="115">
        <f t="shared" si="0"/>
        <v>2.7609781751249063E-2</v>
      </c>
      <c r="AD6" s="115"/>
      <c r="AE6" s="115">
        <f t="shared" si="1"/>
        <v>3.249669749009243E-2</v>
      </c>
      <c r="AF6" s="115"/>
    </row>
    <row r="7" spans="1:32" ht="16.5" customHeight="1" thickBot="1" x14ac:dyDescent="0.3">
      <c r="A7" s="46" t="str">
        <f>"QUICK STATS for "&amp;'Table 10.62'!Y2&amp;"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5550</v>
      </c>
      <c r="U7" s="116">
        <v>5644</v>
      </c>
      <c r="V7" s="116">
        <v>5788</v>
      </c>
      <c r="W7" s="116">
        <v>5713</v>
      </c>
      <c r="X7" s="116">
        <v>5706</v>
      </c>
      <c r="Y7" s="116">
        <v>5897</v>
      </c>
      <c r="Z7" s="115"/>
      <c r="AA7" s="115" t="str">
        <f>TEXT(Y7,"###,###")</f>
        <v>5,897</v>
      </c>
      <c r="AB7" s="115"/>
      <c r="AC7" s="115">
        <f t="shared" si="0"/>
        <v>3.3473536628110701E-2</v>
      </c>
      <c r="AD7" s="115"/>
      <c r="AE7" s="115">
        <f t="shared" si="1"/>
        <v>6.252252252252255E-2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7,869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10.62'!AA7</f>
        <v>5,897</v>
      </c>
      <c r="P8" s="51"/>
      <c r="S8" s="115" t="s">
        <v>96</v>
      </c>
      <c r="T8" s="115">
        <v>26673</v>
      </c>
      <c r="U8" s="115">
        <v>28271.25</v>
      </c>
      <c r="V8" s="115">
        <v>27491</v>
      </c>
      <c r="W8" s="115">
        <v>26730.28</v>
      </c>
      <c r="X8" s="115">
        <v>30631</v>
      </c>
      <c r="Y8" s="115">
        <v>31434.78</v>
      </c>
      <c r="Z8" s="115"/>
      <c r="AA8" s="115" t="str">
        <f>TEXT(Y8,"$###,###")</f>
        <v>$31,435</v>
      </c>
      <c r="AB8" s="115"/>
      <c r="AC8" s="115">
        <f t="shared" si="0"/>
        <v>2.6240736508765572E-2</v>
      </c>
      <c r="AD8" s="115"/>
      <c r="AE8" s="115">
        <f t="shared" si="1"/>
        <v>0.17852435046676418</v>
      </c>
      <c r="AF8" s="115"/>
    </row>
    <row r="9" spans="1:32" x14ac:dyDescent="0.25">
      <c r="A9" s="55" t="s">
        <v>17</v>
      </c>
      <c r="B9" s="56"/>
      <c r="C9" s="57"/>
      <c r="D9" s="58">
        <f>'Table 10.62'!AC104</f>
        <v>71.699072309060881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50.483296591487189</v>
      </c>
      <c r="P9" s="59" t="s">
        <v>97</v>
      </c>
      <c r="S9" s="115" t="s">
        <v>9</v>
      </c>
      <c r="T9" s="115">
        <v>200876254</v>
      </c>
      <c r="U9" s="115">
        <v>215233931</v>
      </c>
      <c r="V9" s="115">
        <v>228091233</v>
      </c>
      <c r="W9" s="115">
        <v>232221386</v>
      </c>
      <c r="X9" s="115">
        <v>232594355</v>
      </c>
      <c r="Y9" s="115">
        <v>239477910</v>
      </c>
      <c r="Z9" s="115"/>
      <c r="AA9" s="115" t="str">
        <f>TEXT(Y9/1000000,"$#,###.0")&amp;" mil"</f>
        <v>$239.5 mil</v>
      </c>
      <c r="AB9" s="115"/>
      <c r="AC9" s="115">
        <f t="shared" si="0"/>
        <v>2.9594677824403837E-2</v>
      </c>
      <c r="AD9" s="115"/>
      <c r="AE9" s="115">
        <f t="shared" si="1"/>
        <v>0.19216634734735738</v>
      </c>
      <c r="AF9" s="115"/>
    </row>
    <row r="10" spans="1:32" x14ac:dyDescent="0.25">
      <c r="A10" s="55" t="s">
        <v>20</v>
      </c>
      <c r="B10" s="56"/>
      <c r="C10" s="57"/>
      <c r="D10" s="58">
        <f>'Table 10.62'!AC105</f>
        <v>15.554708349218451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49.516703408512804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84.432762421570288</v>
      </c>
      <c r="P11" s="59" t="s">
        <v>97</v>
      </c>
      <c r="S11" s="115" t="s">
        <v>32</v>
      </c>
      <c r="T11" s="116">
        <v>6147</v>
      </c>
      <c r="U11" s="116">
        <v>6315</v>
      </c>
      <c r="V11" s="116">
        <v>6621</v>
      </c>
      <c r="W11" s="116">
        <v>6597</v>
      </c>
      <c r="X11" s="116">
        <v>6238</v>
      </c>
      <c r="Y11" s="116">
        <v>6495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10.62'!AC108</f>
        <v>17.244884991739738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23.299983042224859</v>
      </c>
      <c r="P12" s="59" t="s">
        <v>97</v>
      </c>
      <c r="S12" s="115" t="s">
        <v>33</v>
      </c>
      <c r="T12" s="116">
        <v>1296</v>
      </c>
      <c r="U12" s="116">
        <v>1295</v>
      </c>
      <c r="V12" s="116">
        <v>1327</v>
      </c>
      <c r="W12" s="116">
        <v>1259</v>
      </c>
      <c r="X12" s="116">
        <v>1291</v>
      </c>
      <c r="Y12" s="116">
        <v>1374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10.62'!AC109</f>
        <v>16.279069767441861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10.62'!AA118</f>
        <v>45.6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10.62'!AC110</f>
        <v>17.79133307917143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13.566220111921314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10.62'!AC111</f>
        <v>35.938492819926296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86.433779888078689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276</v>
      </c>
      <c r="Z15" s="115"/>
      <c r="AA15" s="117">
        <f t="shared" ref="AA15:AA34" si="2">IF(Y15="np",0,Y15/$Y$34)</f>
        <v>3.5074342356080826E-2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92</v>
      </c>
      <c r="Z16" s="115"/>
      <c r="AA16" s="117">
        <f t="shared" si="2"/>
        <v>1.1691447452026941E-2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312</v>
      </c>
      <c r="Z17" s="115"/>
      <c r="AA17" s="117">
        <f t="shared" si="2"/>
        <v>3.9649256576439189E-2</v>
      </c>
      <c r="AB17" s="115"/>
      <c r="AC17" s="115"/>
      <c r="AD17" s="115"/>
      <c r="AE17" s="115"/>
      <c r="AF17" s="115"/>
    </row>
    <row r="18" spans="1:32" x14ac:dyDescent="0.25">
      <c r="A18" s="85" t="str">
        <f>'Table 10.62'!$S$1&amp;" ("&amp;'Table 10.62'!$T$2&amp;" to "&amp;'Table 10.62'!$Y$2&amp;")"</f>
        <v>Victor Harbor (2011-12 to 2016-17)</v>
      </c>
      <c r="B18" s="85"/>
      <c r="C18" s="85"/>
      <c r="D18" s="85"/>
      <c r="E18" s="85"/>
      <c r="F18" s="85"/>
      <c r="G18" s="85" t="str">
        <f>'Table 10.62'!$S$1&amp;" ("&amp;'Table 10.62'!$T$2&amp;" to "&amp;'Table 10.62'!$Y$2&amp;")"</f>
        <v>Victor Harbor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82</v>
      </c>
      <c r="Z18" s="115"/>
      <c r="AA18" s="117">
        <f t="shared" si="2"/>
        <v>1.0420637946371838E-2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540</v>
      </c>
      <c r="Z19" s="115"/>
      <c r="AA19" s="117">
        <f t="shared" si="2"/>
        <v>6.8623713305375519E-2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136</v>
      </c>
      <c r="Z20" s="115"/>
      <c r="AA20" s="117">
        <f t="shared" si="2"/>
        <v>1.728300927690939E-2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795</v>
      </c>
      <c r="Z21" s="115"/>
      <c r="AA21" s="117">
        <f t="shared" si="2"/>
        <v>0.10102935569958063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827</v>
      </c>
      <c r="Z22" s="115"/>
      <c r="AA22" s="117">
        <f t="shared" si="2"/>
        <v>0.10509594611767696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157</v>
      </c>
      <c r="Z23" s="115"/>
      <c r="AA23" s="117">
        <f t="shared" si="2"/>
        <v>1.9951709238785108E-2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56</v>
      </c>
      <c r="Z24" s="115"/>
      <c r="AA24" s="117">
        <f t="shared" si="2"/>
        <v>7.1165332316685728E-3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262</v>
      </c>
      <c r="Z25" s="115"/>
      <c r="AA25" s="117">
        <f t="shared" si="2"/>
        <v>3.3295209048163681E-2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123</v>
      </c>
      <c r="Z26" s="115"/>
      <c r="AA26" s="117">
        <f t="shared" si="2"/>
        <v>1.5630956919557758E-2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285</v>
      </c>
      <c r="Z27" s="115"/>
      <c r="AA27" s="117">
        <f t="shared" si="2"/>
        <v>3.6218070911170415E-2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476</v>
      </c>
      <c r="Z28" s="115"/>
      <c r="AA28" s="117">
        <f t="shared" si="2"/>
        <v>6.0490532469182873E-2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375</v>
      </c>
      <c r="Z29" s="115"/>
      <c r="AA29" s="117">
        <f t="shared" si="2"/>
        <v>4.7655356462066339E-2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620</v>
      </c>
      <c r="Z30" s="115"/>
      <c r="AA30" s="117">
        <f t="shared" si="2"/>
        <v>7.8790189350616338E-2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10.62'!Y2&amp;")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1080</v>
      </c>
      <c r="Z31" s="115"/>
      <c r="AA31" s="117">
        <f t="shared" si="2"/>
        <v>0.13724742661075104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77</v>
      </c>
      <c r="Z32" s="115"/>
      <c r="AA32" s="117">
        <f t="shared" si="2"/>
        <v>9.7852331935442873E-3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270</v>
      </c>
      <c r="Z33" s="115"/>
      <c r="AA33" s="117">
        <f t="shared" si="2"/>
        <v>3.431185665268776E-2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7869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4805</v>
      </c>
      <c r="U37" s="115">
        <v>4881</v>
      </c>
      <c r="V37" s="115">
        <v>4934</v>
      </c>
      <c r="W37" s="115">
        <v>4822</v>
      </c>
      <c r="X37" s="115">
        <v>4971</v>
      </c>
      <c r="Y37" s="115">
        <v>5097</v>
      </c>
      <c r="Z37" s="115"/>
      <c r="AA37" s="115" t="str">
        <f>TEXT(Y37,"###,###")</f>
        <v>5,097</v>
      </c>
      <c r="AB37" s="115"/>
      <c r="AC37" s="115">
        <f>Y37/X37-1</f>
        <v>2.5347012673506253E-2</v>
      </c>
      <c r="AD37" s="115"/>
      <c r="AE37" s="115">
        <f>Y37/T37-1</f>
        <v>6.0770031217481701E-2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743</v>
      </c>
      <c r="U38" s="115">
        <v>757</v>
      </c>
      <c r="V38" s="115">
        <v>855</v>
      </c>
      <c r="W38" s="115">
        <v>888</v>
      </c>
      <c r="X38" s="115">
        <v>735</v>
      </c>
      <c r="Y38" s="115">
        <v>800</v>
      </c>
      <c r="Z38" s="115"/>
      <c r="AA38" s="115" t="str">
        <f>TEXT(Y38,"###,###")</f>
        <v>800</v>
      </c>
      <c r="AB38" s="115"/>
      <c r="AC38" s="115">
        <f>Y38/X38-1</f>
        <v>8.8435374149659962E-2</v>
      </c>
      <c r="AD38" s="115"/>
      <c r="AE38" s="115">
        <f>Y38/T38-1</f>
        <v>7.6716016150740307E-2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5548</v>
      </c>
      <c r="U40" s="115">
        <v>5638</v>
      </c>
      <c r="V40" s="115">
        <v>5789</v>
      </c>
      <c r="W40" s="115">
        <v>5710</v>
      </c>
      <c r="X40" s="115">
        <v>5706</v>
      </c>
      <c r="Y40" s="115">
        <v>5897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86.433779888078689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13.566220111921314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4</v>
      </c>
      <c r="Y44" s="116">
        <v>7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90</v>
      </c>
      <c r="Y45" s="116">
        <v>110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210</v>
      </c>
      <c r="Y46" s="116">
        <v>238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273</v>
      </c>
      <c r="Y47" s="116">
        <v>312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310</v>
      </c>
      <c r="Y48" s="116">
        <v>350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10.62'!S1&amp;" ("&amp;'Table 10.62'!Y2&amp;") *"</f>
        <v>Number of jobs by age and sex of job holders in Victor Harbor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362</v>
      </c>
      <c r="Y49" s="116">
        <v>346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282</v>
      </c>
      <c r="Y50" s="116">
        <v>310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325</v>
      </c>
      <c r="Y51" s="116">
        <v>331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360</v>
      </c>
      <c r="Y52" s="116">
        <v>373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341</v>
      </c>
      <c r="Y53" s="116">
        <v>343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374</v>
      </c>
      <c r="Y54" s="116">
        <v>404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341</v>
      </c>
      <c r="Y55" s="116">
        <v>357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241</v>
      </c>
      <c r="Y56" s="116">
        <v>265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114</v>
      </c>
      <c r="Y57" s="116">
        <v>123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48</v>
      </c>
      <c r="Y58" s="116">
        <v>56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27</v>
      </c>
      <c r="Y59" s="116">
        <v>28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11</v>
      </c>
      <c r="Y60" s="116">
        <v>10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3724</v>
      </c>
      <c r="Y61" s="116">
        <v>3961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12</v>
      </c>
      <c r="Y63" s="116">
        <v>8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10.62'!S1&amp;" ("&amp;'Table 10.62'!Y2&amp;") *"</f>
        <v>Number of employed persons per occupation of main job by sex in Victor Harbor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120</v>
      </c>
      <c r="Y64" s="116">
        <v>125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188</v>
      </c>
      <c r="Y65" s="116">
        <v>213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233</v>
      </c>
      <c r="Y66" s="116">
        <v>241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303</v>
      </c>
      <c r="Y67" s="116">
        <v>261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263</v>
      </c>
      <c r="Y68" s="116">
        <v>293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301</v>
      </c>
      <c r="Y69" s="116">
        <v>310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367</v>
      </c>
      <c r="Y70" s="116">
        <v>334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395</v>
      </c>
      <c r="Y71" s="116">
        <v>440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441</v>
      </c>
      <c r="Y72" s="116">
        <v>417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413</v>
      </c>
      <c r="Y73" s="116">
        <v>507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385</v>
      </c>
      <c r="Y74" s="116">
        <v>356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192</v>
      </c>
      <c r="Y75" s="116">
        <v>196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80</v>
      </c>
      <c r="Y76" s="116">
        <v>87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68</v>
      </c>
      <c r="Y77" s="116">
        <v>70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28</v>
      </c>
      <c r="Y78" s="116">
        <v>34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29</v>
      </c>
      <c r="Y79" s="116">
        <v>19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3803</v>
      </c>
      <c r="Y80" s="116">
        <v>3908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10.62'!S1</f>
        <v>Victor Harbor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247</v>
      </c>
      <c r="Y83" s="116">
        <v>265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284</v>
      </c>
      <c r="Y84" s="116">
        <v>274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10.62'!AA4</f>
        <v>7,869</v>
      </c>
      <c r="D85" s="99">
        <f>'Table 10.62'!AC4</f>
        <v>4.5436428856117983E-2</v>
      </c>
      <c r="E85" s="100">
        <f>'Table 10.62'!AC4</f>
        <v>4.5436428856117983E-2</v>
      </c>
      <c r="F85" s="99">
        <f>'Table 10.62'!AE4</f>
        <v>5.7519150651794027E-2</v>
      </c>
      <c r="G85" s="100">
        <f>'Table 10.62'!AE4</f>
        <v>5.7519150651794027E-2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394</v>
      </c>
      <c r="Y85" s="116">
        <v>426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10.62'!AA5</f>
        <v>3,961</v>
      </c>
      <c r="D86" s="99">
        <f>'Table 10.62'!AC5</f>
        <v>6.3641245972072991E-2</v>
      </c>
      <c r="E86" s="100">
        <f>'Table 10.62'!AC5</f>
        <v>6.3641245972072991E-2</v>
      </c>
      <c r="F86" s="99">
        <f>'Table 10.62'!AE5</f>
        <v>8.3128247197156169E-2</v>
      </c>
      <c r="G86" s="100">
        <f>'Table 10.62'!AE5</f>
        <v>8.3128247197156169E-2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206</v>
      </c>
      <c r="Y86" s="116">
        <v>203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10.62'!AA6</f>
        <v>3,908</v>
      </c>
      <c r="D87" s="99">
        <f>'Table 10.62'!AC6</f>
        <v>2.7609781751249063E-2</v>
      </c>
      <c r="E87" s="100">
        <f>'Table 10.62'!AC6</f>
        <v>2.7609781751249063E-2</v>
      </c>
      <c r="F87" s="99">
        <f>'Table 10.62'!AE6</f>
        <v>3.249669749009243E-2</v>
      </c>
      <c r="G87" s="100">
        <f>'Table 10.62'!AE6</f>
        <v>3.249669749009243E-2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97</v>
      </c>
      <c r="Y87" s="116">
        <v>90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10.62'!AA7</f>
        <v>5,897</v>
      </c>
      <c r="D88" s="99">
        <f>'Table 10.62'!AC7</f>
        <v>3.3473536628110701E-2</v>
      </c>
      <c r="E88" s="100">
        <f>'Table 10.62'!AC7</f>
        <v>3.3473536628110701E-2</v>
      </c>
      <c r="F88" s="99">
        <f>'Table 10.62'!AE7</f>
        <v>6.252252252252255E-2</v>
      </c>
      <c r="G88" s="100">
        <f>'Table 10.62'!AE7</f>
        <v>6.252252252252255E-2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177</v>
      </c>
      <c r="Y88" s="116">
        <v>197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10.62'!AA37</f>
        <v>5,097</v>
      </c>
      <c r="D89" s="99">
        <f>'Table 10.62'!AC37</f>
        <v>2.5347012673506253E-2</v>
      </c>
      <c r="E89" s="100">
        <f>'Table 10.62'!AC37</f>
        <v>2.5347012673506253E-2</v>
      </c>
      <c r="F89" s="99">
        <f>'Table 10.62'!AE37</f>
        <v>6.0770031217481701E-2</v>
      </c>
      <c r="G89" s="100">
        <f>'Table 10.62'!AE37</f>
        <v>6.0770031217481701E-2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228</v>
      </c>
      <c r="Y89" s="116">
        <v>241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10.62'!AA38</f>
        <v>800</v>
      </c>
      <c r="D90" s="99">
        <f>'Table 10.62'!AC38</f>
        <v>8.8435374149659962E-2</v>
      </c>
      <c r="E90" s="100">
        <f>'Table 10.62'!AC38</f>
        <v>8.8435374149659962E-2</v>
      </c>
      <c r="F90" s="99">
        <f>'Table 10.62'!AE38</f>
        <v>7.6716016150740307E-2</v>
      </c>
      <c r="G90" s="100">
        <f>'Table 10.62'!AE38</f>
        <v>7.6716016150740307E-2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316</v>
      </c>
      <c r="Y90" s="116">
        <v>360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10.62'!AA114</f>
        <v>355</v>
      </c>
      <c r="D91" s="99">
        <f>'Table 10.62'!AC114</f>
        <v>0.13782051282051277</v>
      </c>
      <c r="E91" s="100">
        <f>'Table 10.62'!AC114</f>
        <v>0.13782051282051277</v>
      </c>
      <c r="F91" s="99">
        <f>'Table 10.62'!AE114</f>
        <v>0.19528619528619529</v>
      </c>
      <c r="G91" s="100">
        <f>'Table 10.62'!AE114</f>
        <v>0.19528619528619529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2845</v>
      </c>
      <c r="Y91" s="116">
        <v>2977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10.62'!AA115</f>
        <v>445</v>
      </c>
      <c r="D92" s="99">
        <f>'Table 10.62'!AC115</f>
        <v>5.700712589073631E-2</v>
      </c>
      <c r="E92" s="100">
        <f>'Table 10.62'!AC115</f>
        <v>5.700712589073631E-2</v>
      </c>
      <c r="F92" s="99">
        <f>'Table 10.62'!AE115</f>
        <v>0</v>
      </c>
      <c r="G92" s="100">
        <f>'Table 10.62'!AE115</f>
        <v>0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10.62'!AA8</f>
        <v>$31,435</v>
      </c>
      <c r="D93" s="99">
        <f>'Table 10.62'!AC8</f>
        <v>2.6240736508765572E-2</v>
      </c>
      <c r="E93" s="100">
        <f>'Table 10.62'!AC8</f>
        <v>2.6240736508765572E-2</v>
      </c>
      <c r="F93" s="99">
        <f>'Table 10.62'!AE8</f>
        <v>0.17852435046676418</v>
      </c>
      <c r="G93" s="100">
        <f>'Table 10.62'!AE8</f>
        <v>0.17852435046676418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164</v>
      </c>
      <c r="Y93" s="116">
        <v>178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10.62'!AA9</f>
        <v>$239.5 mil</v>
      </c>
      <c r="D94" s="99">
        <f>'Table 10.62'!AC9</f>
        <v>2.9594677824403837E-2</v>
      </c>
      <c r="E94" s="100">
        <f>'Table 10.62'!AC9</f>
        <v>2.9594677824403837E-2</v>
      </c>
      <c r="F94" s="99">
        <f>'Table 10.62'!AE9</f>
        <v>0.19216634734735738</v>
      </c>
      <c r="G94" s="100">
        <f>'Table 10.62'!AE9</f>
        <v>0.19216634734735738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466</v>
      </c>
      <c r="Y94" s="116">
        <v>468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86</v>
      </c>
      <c r="Y95" s="116">
        <v>78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498</v>
      </c>
      <c r="Y96" s="116">
        <v>530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402</v>
      </c>
      <c r="Y97" s="116">
        <v>431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347</v>
      </c>
      <c r="Y98" s="116">
        <v>348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16</v>
      </c>
      <c r="Y99" s="116">
        <v>10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149</v>
      </c>
      <c r="Y100" s="116">
        <v>158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2857</v>
      </c>
      <c r="Y101" s="116">
        <v>2920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5184</v>
      </c>
      <c r="Y104" s="115">
        <v>5642</v>
      </c>
      <c r="Z104" s="115"/>
      <c r="AA104" s="115" t="str">
        <f>TEXT(Y104,"###,###")</f>
        <v>5,642</v>
      </c>
      <c r="AB104" s="115"/>
      <c r="AC104" s="115">
        <f>Y104/($Y$4)*100</f>
        <v>71.699072309060881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1200</v>
      </c>
      <c r="Y105" s="115">
        <v>1224</v>
      </c>
      <c r="Z105" s="115"/>
      <c r="AA105" s="115" t="str">
        <f>TEXT(Y105,"###,###")</f>
        <v>1,224</v>
      </c>
      <c r="AB105" s="115"/>
      <c r="AC105" s="115">
        <f>Y105/($Y$4)*100</f>
        <v>15.554708349218451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6384</v>
      </c>
      <c r="Y106" s="115">
        <v>6866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1048</v>
      </c>
      <c r="Y108" s="115">
        <v>1357</v>
      </c>
      <c r="Z108" s="115"/>
      <c r="AA108" s="115" t="str">
        <f>TEXT(Y108,"###,###")</f>
        <v>1,357</v>
      </c>
      <c r="AB108" s="115"/>
      <c r="AC108" s="115">
        <f>Y108/($Y$4)*100</f>
        <v>17.244884991739738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1168</v>
      </c>
      <c r="Y109" s="115">
        <v>1281</v>
      </c>
      <c r="Z109" s="115"/>
      <c r="AA109" s="115" t="str">
        <f>TEXT(Y109,"###,###")</f>
        <v>1,281</v>
      </c>
      <c r="AB109" s="115"/>
      <c r="AC109" s="115">
        <f t="shared" ref="AC109:AC111" si="3">Y109/($Y$4)*100</f>
        <v>16.279069767441861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1426</v>
      </c>
      <c r="Y110" s="115">
        <v>1400</v>
      </c>
      <c r="Z110" s="115"/>
      <c r="AA110" s="115" t="str">
        <f>TEXT(Y110,"###,###")</f>
        <v>1,400</v>
      </c>
      <c r="AB110" s="115"/>
      <c r="AC110" s="115">
        <f t="shared" si="3"/>
        <v>17.79133307917143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2744</v>
      </c>
      <c r="Y111" s="115">
        <v>2828</v>
      </c>
      <c r="Z111" s="115"/>
      <c r="AA111" s="115" t="str">
        <f>TEXT(Y111,"###,###")</f>
        <v>2,828</v>
      </c>
      <c r="AB111" s="115"/>
      <c r="AC111" s="115">
        <f t="shared" si="3"/>
        <v>35.938492819926296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7532</v>
      </c>
      <c r="Y112" s="115">
        <v>7869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297</v>
      </c>
      <c r="U114" s="115">
        <v>315</v>
      </c>
      <c r="V114" s="115">
        <v>375</v>
      </c>
      <c r="W114" s="115">
        <v>349</v>
      </c>
      <c r="X114" s="115">
        <v>312</v>
      </c>
      <c r="Y114" s="115">
        <v>355</v>
      </c>
      <c r="Z114" s="115"/>
      <c r="AA114" s="115" t="str">
        <f>TEXT(Y114,"###,###")</f>
        <v>355</v>
      </c>
      <c r="AB114" s="115"/>
      <c r="AC114" s="115">
        <f>Y114/X114-1</f>
        <v>0.13782051282051277</v>
      </c>
      <c r="AD114" s="115"/>
      <c r="AE114" s="115">
        <f>Y114/T114-1</f>
        <v>0.19528619528619529</v>
      </c>
      <c r="AF114" s="115"/>
    </row>
    <row r="115" spans="19:32" x14ac:dyDescent="0.25">
      <c r="S115" s="115" t="s">
        <v>104</v>
      </c>
      <c r="T115" s="115">
        <v>445</v>
      </c>
      <c r="U115" s="115">
        <v>447</v>
      </c>
      <c r="V115" s="115">
        <v>485</v>
      </c>
      <c r="W115" s="115">
        <v>543</v>
      </c>
      <c r="X115" s="115">
        <v>421</v>
      </c>
      <c r="Y115" s="115">
        <v>445</v>
      </c>
      <c r="Z115" s="115"/>
      <c r="AA115" s="115" t="str">
        <f>TEXT(Y115,"###,###")</f>
        <v>445</v>
      </c>
      <c r="AB115" s="115"/>
      <c r="AC115" s="115">
        <f>Y115/X115-1</f>
        <v>5.700712589073631E-2</v>
      </c>
      <c r="AD115" s="115"/>
      <c r="AE115" s="115">
        <f>Y115/T115-1</f>
        <v>0</v>
      </c>
      <c r="AF115" s="115"/>
    </row>
    <row r="116" spans="19:32" x14ac:dyDescent="0.25">
      <c r="S116" s="115" t="s">
        <v>56</v>
      </c>
      <c r="T116" s="115">
        <v>742</v>
      </c>
      <c r="U116" s="115">
        <v>762</v>
      </c>
      <c r="V116" s="115">
        <v>860</v>
      </c>
      <c r="W116" s="115">
        <v>892</v>
      </c>
      <c r="X116" s="115">
        <v>733</v>
      </c>
      <c r="Y116" s="115">
        <v>800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47.18</v>
      </c>
      <c r="V118" s="115">
        <v>48.55</v>
      </c>
      <c r="W118" s="115">
        <v>42.37</v>
      </c>
      <c r="X118" s="115">
        <v>43.68</v>
      </c>
      <c r="Y118" s="115">
        <v>45.61</v>
      </c>
      <c r="Z118" s="115"/>
      <c r="AA118" s="115" t="str">
        <f>TEXT(Y118,"##.0")</f>
        <v>45.6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4350</v>
      </c>
      <c r="V120" s="115">
        <v>4463</v>
      </c>
      <c r="W120" s="115">
        <v>4455</v>
      </c>
      <c r="X120" s="115">
        <v>4411</v>
      </c>
      <c r="Y120" s="115">
        <v>4523</v>
      </c>
      <c r="Z120" s="115"/>
      <c r="AA120" s="115" t="str">
        <f>TEXT(Y120,"###,###")</f>
        <v>4,523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841</v>
      </c>
      <c r="V121" s="115">
        <v>834</v>
      </c>
      <c r="W121" s="115">
        <v>807</v>
      </c>
      <c r="X121" s="115">
        <v>839</v>
      </c>
      <c r="Y121" s="115">
        <v>918</v>
      </c>
      <c r="Z121" s="115"/>
      <c r="AA121" s="115" t="str">
        <f t="shared" ref="AA121:AA128" si="4">TEXT(Y121,"###,###")</f>
        <v>918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447</v>
      </c>
      <c r="V122" s="115">
        <v>492</v>
      </c>
      <c r="W122" s="115">
        <v>448</v>
      </c>
      <c r="X122" s="115">
        <v>457</v>
      </c>
      <c r="Y122" s="115">
        <v>456</v>
      </c>
      <c r="Z122" s="115"/>
      <c r="AA122" s="115" t="str">
        <f t="shared" si="4"/>
        <v>456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4797</v>
      </c>
      <c r="V124" s="115">
        <v>4955</v>
      </c>
      <c r="W124" s="115">
        <v>4903</v>
      </c>
      <c r="X124" s="115">
        <v>4868</v>
      </c>
      <c r="Y124" s="115">
        <v>4979</v>
      </c>
      <c r="Z124" s="115"/>
      <c r="AA124" s="115" t="str">
        <f t="shared" si="4"/>
        <v>4,979</v>
      </c>
      <c r="AB124" s="115"/>
      <c r="AC124" s="115">
        <f>Y124/$Y$7*100</f>
        <v>84.432762421570288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1288</v>
      </c>
      <c r="V125" s="115">
        <v>1326</v>
      </c>
      <c r="W125" s="115">
        <v>1255</v>
      </c>
      <c r="X125" s="115">
        <v>1296</v>
      </c>
      <c r="Y125" s="115">
        <v>1374</v>
      </c>
      <c r="Z125" s="115"/>
      <c r="AA125" s="115" t="str">
        <f t="shared" si="4"/>
        <v>1,374</v>
      </c>
      <c r="AB125" s="115"/>
      <c r="AC125" s="115">
        <f>Y125/$Y$7*100</f>
        <v>23.299983042224859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2808</v>
      </c>
      <c r="V127" s="115">
        <v>2894</v>
      </c>
      <c r="W127" s="115">
        <v>2872</v>
      </c>
      <c r="X127" s="115">
        <v>2849</v>
      </c>
      <c r="Y127" s="115">
        <v>2977</v>
      </c>
      <c r="Z127" s="115"/>
      <c r="AA127" s="115" t="str">
        <f t="shared" si="4"/>
        <v>2,977</v>
      </c>
      <c r="AB127" s="115"/>
      <c r="AC127" s="115">
        <f>Y127/$Y$7*100</f>
        <v>50.483296591487189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2838</v>
      </c>
      <c r="V128" s="115">
        <v>2889</v>
      </c>
      <c r="W128" s="115">
        <v>2844</v>
      </c>
      <c r="X128" s="115">
        <v>2856</v>
      </c>
      <c r="Y128" s="115">
        <v>2920</v>
      </c>
      <c r="Z128" s="115"/>
      <c r="AA128" s="115" t="str">
        <f t="shared" si="4"/>
        <v>2,920</v>
      </c>
      <c r="AB128" s="115"/>
      <c r="AC128" s="115">
        <f>Y128/$Y$7*100</f>
        <v>49.516703408512804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05BD7662-72A2-44D4-A6BF-03D5EA4DE08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D57315DD-3C38-45A4-9FC3-ECD471C4096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3843C720-FC2F-47A0-BBC6-4FBF846238C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9589C628-3F72-40C1-A863-A4E871EC35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Wakefield</v>
      </c>
      <c r="T1" s="115"/>
      <c r="U1" s="115"/>
      <c r="V1" s="115"/>
      <c r="W1" s="115"/>
      <c r="X1" s="115"/>
      <c r="Y1" s="115" t="str">
        <f>Y3</f>
        <v>10.63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174</v>
      </c>
      <c r="V3" s="115"/>
      <c r="W3" s="115"/>
      <c r="X3" s="115"/>
      <c r="Y3" s="115" t="s">
        <v>263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10.63'!$Y$3&amp;" "&amp;'Table 10.63'!$U$3&amp;", "&amp;'State data for spotlight'!$C$3&amp;", "&amp;'Table 10.63'!$Y$2</f>
        <v>Table 10.63 Wakefield,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3958</v>
      </c>
      <c r="U4" s="116">
        <v>4160</v>
      </c>
      <c r="V4" s="116">
        <v>4290</v>
      </c>
      <c r="W4" s="116">
        <v>4297</v>
      </c>
      <c r="X4" s="116">
        <v>3924</v>
      </c>
      <c r="Y4" s="116">
        <v>4455</v>
      </c>
      <c r="Z4" s="115"/>
      <c r="AA4" s="115" t="str">
        <f>TEXT(Y4,"###,###")</f>
        <v>4,455</v>
      </c>
      <c r="AB4" s="115"/>
      <c r="AC4" s="115">
        <f t="shared" ref="AC4:AC9" si="0">Y4/X4-1</f>
        <v>0.1353211009174311</v>
      </c>
      <c r="AD4" s="115"/>
      <c r="AE4" s="115">
        <f>Y4/T4-1</f>
        <v>0.12556846892369888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2179</v>
      </c>
      <c r="U5" s="116">
        <v>2307</v>
      </c>
      <c r="V5" s="116">
        <v>2334</v>
      </c>
      <c r="W5" s="116">
        <v>2371</v>
      </c>
      <c r="X5" s="116">
        <v>2119</v>
      </c>
      <c r="Y5" s="116">
        <v>2448</v>
      </c>
      <c r="Z5" s="115"/>
      <c r="AA5" s="115" t="str">
        <f>TEXT(Y5,"###,###")</f>
        <v>2,448</v>
      </c>
      <c r="AB5" s="115"/>
      <c r="AC5" s="115">
        <f t="shared" si="0"/>
        <v>0.15526191599811234</v>
      </c>
      <c r="AD5" s="115"/>
      <c r="AE5" s="115">
        <f t="shared" ref="AE5:AE9" si="1">Y5/T5-1</f>
        <v>0.12345112436897665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1777</v>
      </c>
      <c r="U6" s="116">
        <v>1851</v>
      </c>
      <c r="V6" s="116">
        <v>1957</v>
      </c>
      <c r="W6" s="116">
        <v>1922</v>
      </c>
      <c r="X6" s="116">
        <v>1799</v>
      </c>
      <c r="Y6" s="116">
        <v>2007</v>
      </c>
      <c r="Z6" s="115"/>
      <c r="AA6" s="115" t="str">
        <f>TEXT(Y6,"###,###")</f>
        <v>2,007</v>
      </c>
      <c r="AB6" s="115"/>
      <c r="AC6" s="115">
        <f t="shared" si="0"/>
        <v>0.11561978877153978</v>
      </c>
      <c r="AD6" s="115"/>
      <c r="AE6" s="115">
        <f t="shared" si="1"/>
        <v>0.12943162633652228</v>
      </c>
      <c r="AF6" s="115"/>
    </row>
    <row r="7" spans="1:32" ht="16.5" customHeight="1" thickBot="1" x14ac:dyDescent="0.3">
      <c r="A7" s="46" t="str">
        <f>"QUICK STATS for "&amp;'Table 10.63'!Y2&amp;"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2827</v>
      </c>
      <c r="U7" s="116">
        <v>2966</v>
      </c>
      <c r="V7" s="116">
        <v>3072</v>
      </c>
      <c r="W7" s="116">
        <v>3127</v>
      </c>
      <c r="X7" s="116">
        <v>2837</v>
      </c>
      <c r="Y7" s="116">
        <v>3156</v>
      </c>
      <c r="Z7" s="115"/>
      <c r="AA7" s="115" t="str">
        <f>TEXT(Y7,"###,###")</f>
        <v>3,156</v>
      </c>
      <c r="AB7" s="115"/>
      <c r="AC7" s="115">
        <f t="shared" si="0"/>
        <v>0.11244272118434973</v>
      </c>
      <c r="AD7" s="115"/>
      <c r="AE7" s="115">
        <f t="shared" si="1"/>
        <v>0.116377785638486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4,455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10.63'!AA7</f>
        <v>3,156</v>
      </c>
      <c r="P8" s="51"/>
      <c r="S8" s="115" t="s">
        <v>96</v>
      </c>
      <c r="T8" s="115">
        <v>31987.17</v>
      </c>
      <c r="U8" s="115">
        <v>32581</v>
      </c>
      <c r="V8" s="115">
        <v>32092.11</v>
      </c>
      <c r="W8" s="115">
        <v>32759.39</v>
      </c>
      <c r="X8" s="115">
        <v>36329</v>
      </c>
      <c r="Y8" s="115">
        <v>34727.14</v>
      </c>
      <c r="Z8" s="115"/>
      <c r="AA8" s="115" t="str">
        <f>TEXT(Y8,"$###,###")</f>
        <v>$34,727</v>
      </c>
      <c r="AB8" s="115"/>
      <c r="AC8" s="115">
        <f t="shared" si="0"/>
        <v>-4.4093148724159814E-2</v>
      </c>
      <c r="AD8" s="115"/>
      <c r="AE8" s="115">
        <f t="shared" si="1"/>
        <v>8.5658406167222756E-2</v>
      </c>
      <c r="AF8" s="115"/>
    </row>
    <row r="9" spans="1:32" x14ac:dyDescent="0.25">
      <c r="A9" s="55" t="s">
        <v>17</v>
      </c>
      <c r="B9" s="56"/>
      <c r="C9" s="57"/>
      <c r="D9" s="58">
        <f>'Table 10.63'!AC104</f>
        <v>70.190796857463525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55.038022813688215</v>
      </c>
      <c r="P9" s="59" t="s">
        <v>97</v>
      </c>
      <c r="S9" s="115" t="s">
        <v>9</v>
      </c>
      <c r="T9" s="115">
        <v>116670105</v>
      </c>
      <c r="U9" s="115">
        <v>124605633</v>
      </c>
      <c r="V9" s="115">
        <v>136068502</v>
      </c>
      <c r="W9" s="115">
        <v>149910241</v>
      </c>
      <c r="X9" s="115">
        <v>126900562</v>
      </c>
      <c r="Y9" s="115">
        <v>149207632</v>
      </c>
      <c r="Z9" s="115"/>
      <c r="AA9" s="115" t="str">
        <f>TEXT(Y9/1000000,"$#,###.0")&amp;" mil"</f>
        <v>$149.2 mil</v>
      </c>
      <c r="AB9" s="115"/>
      <c r="AC9" s="115">
        <f t="shared" si="0"/>
        <v>0.17578385507859284</v>
      </c>
      <c r="AD9" s="115"/>
      <c r="AE9" s="115">
        <f t="shared" si="1"/>
        <v>0.27888486943591939</v>
      </c>
      <c r="AF9" s="115"/>
    </row>
    <row r="10" spans="1:32" x14ac:dyDescent="0.25">
      <c r="A10" s="55" t="s">
        <v>20</v>
      </c>
      <c r="B10" s="56"/>
      <c r="C10" s="57"/>
      <c r="D10" s="58">
        <f>'Table 10.63'!AC105</f>
        <v>14.859708193041527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44.961977186311785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84.949302915082384</v>
      </c>
      <c r="P11" s="59" t="s">
        <v>97</v>
      </c>
      <c r="S11" s="115" t="s">
        <v>32</v>
      </c>
      <c r="T11" s="116">
        <v>3163</v>
      </c>
      <c r="U11" s="116">
        <v>3331</v>
      </c>
      <c r="V11" s="116">
        <v>3460</v>
      </c>
      <c r="W11" s="116">
        <v>3465</v>
      </c>
      <c r="X11" s="116">
        <v>3246</v>
      </c>
      <c r="Y11" s="116">
        <v>3645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10.63'!AC108</f>
        <v>18.787878787878785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25.665399239543724</v>
      </c>
      <c r="P12" s="59" t="s">
        <v>97</v>
      </c>
      <c r="S12" s="115" t="s">
        <v>33</v>
      </c>
      <c r="T12" s="116">
        <v>794</v>
      </c>
      <c r="U12" s="116">
        <v>830</v>
      </c>
      <c r="V12" s="116">
        <v>829</v>
      </c>
      <c r="W12" s="116">
        <v>828</v>
      </c>
      <c r="X12" s="116">
        <v>675</v>
      </c>
      <c r="Y12" s="116">
        <v>810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10.63'!AC109</f>
        <v>15.69023569023569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10.63'!AA118</f>
        <v>43.5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10.63'!AC110</f>
        <v>23.456790123456788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14.131812420785806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10.63'!AC111</f>
        <v>27.11560044893378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85.868187579214194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583</v>
      </c>
      <c r="Z15" s="115"/>
      <c r="AA15" s="117">
        <f t="shared" ref="AA15:AA34" si="2">IF(Y15="np",0,Y15/$Y$34)</f>
        <v>0.1308641975308642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45</v>
      </c>
      <c r="Z16" s="115"/>
      <c r="AA16" s="117">
        <f t="shared" si="2"/>
        <v>1.0101010101010102E-2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410</v>
      </c>
      <c r="Z17" s="115"/>
      <c r="AA17" s="117">
        <f t="shared" si="2"/>
        <v>9.2031425364758696E-2</v>
      </c>
      <c r="AB17" s="115"/>
      <c r="AC17" s="115"/>
      <c r="AD17" s="115"/>
      <c r="AE17" s="115"/>
      <c r="AF17" s="115"/>
    </row>
    <row r="18" spans="1:32" x14ac:dyDescent="0.25">
      <c r="A18" s="85" t="str">
        <f>'Table 10.63'!$S$1&amp;" ("&amp;'Table 10.63'!$T$2&amp;" to "&amp;'Table 10.63'!$Y$2&amp;")"</f>
        <v>Wakefield (2011-12 to 2016-17)</v>
      </c>
      <c r="B18" s="85"/>
      <c r="C18" s="85"/>
      <c r="D18" s="85"/>
      <c r="E18" s="85"/>
      <c r="F18" s="85"/>
      <c r="G18" s="85" t="str">
        <f>'Table 10.63'!$S$1&amp;" ("&amp;'Table 10.63'!$T$2&amp;" to "&amp;'Table 10.63'!$Y$2&amp;")"</f>
        <v>Wakefield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11</v>
      </c>
      <c r="Z18" s="115"/>
      <c r="AA18" s="117">
        <f t="shared" si="2"/>
        <v>2.4691358024691358E-3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156</v>
      </c>
      <c r="Z19" s="115"/>
      <c r="AA19" s="117">
        <f t="shared" si="2"/>
        <v>3.5016835016835016E-2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167</v>
      </c>
      <c r="Z20" s="115"/>
      <c r="AA20" s="117">
        <f t="shared" si="2"/>
        <v>3.7485970819304153E-2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313</v>
      </c>
      <c r="Z21" s="115"/>
      <c r="AA21" s="117">
        <f t="shared" si="2"/>
        <v>7.0258136924803594E-2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127</v>
      </c>
      <c r="Z22" s="115"/>
      <c r="AA22" s="117">
        <f t="shared" si="2"/>
        <v>2.850729517396184E-2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334</v>
      </c>
      <c r="Z23" s="115"/>
      <c r="AA23" s="117">
        <f t="shared" si="2"/>
        <v>7.4971941638608305E-2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6</v>
      </c>
      <c r="Z24" s="115"/>
      <c r="AA24" s="117">
        <f t="shared" si="2"/>
        <v>1.3468013468013469E-3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123</v>
      </c>
      <c r="Z25" s="115"/>
      <c r="AA25" s="117">
        <f t="shared" si="2"/>
        <v>2.7609427609427608E-2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61</v>
      </c>
      <c r="Z26" s="115"/>
      <c r="AA26" s="117">
        <f t="shared" si="2"/>
        <v>1.3692480359147026E-2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134</v>
      </c>
      <c r="Z27" s="115"/>
      <c r="AA27" s="117">
        <f t="shared" si="2"/>
        <v>3.0078563411896745E-2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313</v>
      </c>
      <c r="Z28" s="115"/>
      <c r="AA28" s="117">
        <f t="shared" si="2"/>
        <v>7.0258136924803594E-2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182</v>
      </c>
      <c r="Z29" s="115"/>
      <c r="AA29" s="117">
        <f t="shared" si="2"/>
        <v>4.0852974186307518E-2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325</v>
      </c>
      <c r="Z30" s="115"/>
      <c r="AA30" s="117">
        <f t="shared" si="2"/>
        <v>7.2951739618406286E-2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10.63'!Y2&amp;")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312</v>
      </c>
      <c r="Z31" s="115"/>
      <c r="AA31" s="117">
        <f t="shared" si="2"/>
        <v>7.0033670033670031E-2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56</v>
      </c>
      <c r="Z32" s="115"/>
      <c r="AA32" s="117">
        <f t="shared" si="2"/>
        <v>1.2570145903479237E-2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127</v>
      </c>
      <c r="Z33" s="115"/>
      <c r="AA33" s="117">
        <f t="shared" si="2"/>
        <v>2.850729517396184E-2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4455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2439</v>
      </c>
      <c r="U37" s="115">
        <v>2542</v>
      </c>
      <c r="V37" s="115">
        <v>2638</v>
      </c>
      <c r="W37" s="115">
        <v>2698</v>
      </c>
      <c r="X37" s="115">
        <v>2461</v>
      </c>
      <c r="Y37" s="115">
        <v>2710</v>
      </c>
      <c r="Z37" s="115"/>
      <c r="AA37" s="115" t="str">
        <f>TEXT(Y37,"###,###")</f>
        <v>2,710</v>
      </c>
      <c r="AB37" s="115"/>
      <c r="AC37" s="115">
        <f>Y37/X37-1</f>
        <v>0.10117838277123115</v>
      </c>
      <c r="AD37" s="115"/>
      <c r="AE37" s="115">
        <f>Y37/T37-1</f>
        <v>0.11111111111111116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389</v>
      </c>
      <c r="U38" s="115">
        <v>420</v>
      </c>
      <c r="V38" s="115">
        <v>433</v>
      </c>
      <c r="W38" s="115">
        <v>429</v>
      </c>
      <c r="X38" s="115">
        <v>372</v>
      </c>
      <c r="Y38" s="115">
        <v>446</v>
      </c>
      <c r="Z38" s="115"/>
      <c r="AA38" s="115" t="str">
        <f>TEXT(Y38,"###,###")</f>
        <v>446</v>
      </c>
      <c r="AB38" s="115"/>
      <c r="AC38" s="115">
        <f>Y38/X38-1</f>
        <v>0.19892473118279574</v>
      </c>
      <c r="AD38" s="115"/>
      <c r="AE38" s="115">
        <f>Y38/T38-1</f>
        <v>0.14652956298200515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2828</v>
      </c>
      <c r="U40" s="115">
        <v>2962</v>
      </c>
      <c r="V40" s="115">
        <v>3071</v>
      </c>
      <c r="W40" s="115">
        <v>3127</v>
      </c>
      <c r="X40" s="115">
        <v>2833</v>
      </c>
      <c r="Y40" s="115">
        <v>3156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85.868187579214194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14.131812420785806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6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38</v>
      </c>
      <c r="Y45" s="116">
        <v>33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144</v>
      </c>
      <c r="Y46" s="116">
        <v>178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172</v>
      </c>
      <c r="Y47" s="116">
        <v>229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234</v>
      </c>
      <c r="Y48" s="116">
        <v>223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10.63'!S1&amp;" ("&amp;'Table 10.63'!Y2&amp;") *"</f>
        <v>Number of jobs by age and sex of job holders in Wakefield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209</v>
      </c>
      <c r="Y49" s="116">
        <v>241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192</v>
      </c>
      <c r="Y50" s="116">
        <v>216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198</v>
      </c>
      <c r="Y51" s="116">
        <v>205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201</v>
      </c>
      <c r="Y52" s="116">
        <v>227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190</v>
      </c>
      <c r="Y53" s="116">
        <v>235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175</v>
      </c>
      <c r="Y54" s="116">
        <v>225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184</v>
      </c>
      <c r="Y55" s="116">
        <v>218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86</v>
      </c>
      <c r="Y56" s="116">
        <v>100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51</v>
      </c>
      <c r="Y57" s="116">
        <v>60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19</v>
      </c>
      <c r="Y58" s="116">
        <v>18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11</v>
      </c>
      <c r="Y59" s="116">
        <v>25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10</v>
      </c>
      <c r="Y60" s="116">
        <v>10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2120</v>
      </c>
      <c r="Y61" s="116">
        <v>2448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4</v>
      </c>
      <c r="Y63" s="116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10.63'!S1&amp;" ("&amp;'Table 10.63'!Y2&amp;") *"</f>
        <v>Number of employed persons per occupation of main job by sex in Wakefield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31</v>
      </c>
      <c r="Y64" s="116">
        <v>43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116</v>
      </c>
      <c r="Y65" s="116">
        <v>147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173</v>
      </c>
      <c r="Y66" s="116">
        <v>178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188</v>
      </c>
      <c r="Y67" s="116">
        <v>169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184</v>
      </c>
      <c r="Y68" s="116">
        <v>197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142</v>
      </c>
      <c r="Y69" s="116">
        <v>180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174</v>
      </c>
      <c r="Y70" s="116">
        <v>172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183</v>
      </c>
      <c r="Y71" s="116">
        <v>231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179</v>
      </c>
      <c r="Y72" s="116">
        <v>181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155</v>
      </c>
      <c r="Y73" s="116">
        <v>189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142</v>
      </c>
      <c r="Y74" s="116">
        <v>168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69</v>
      </c>
      <c r="Y75" s="116">
        <v>67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33</v>
      </c>
      <c r="Y76" s="116">
        <v>47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7</v>
      </c>
      <c r="Y77" s="116">
        <v>12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10</v>
      </c>
      <c r="Y78" s="116">
        <v>10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13</v>
      </c>
      <c r="Y79" s="116">
        <v>13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1801</v>
      </c>
      <c r="Y80" s="116">
        <v>2007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10.63'!S1</f>
        <v>Wakefield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125</v>
      </c>
      <c r="Y83" s="116">
        <v>137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72</v>
      </c>
      <c r="Y84" s="116">
        <v>85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10.63'!AA4</f>
        <v>4,455</v>
      </c>
      <c r="D85" s="99">
        <f>'Table 10.63'!AC4</f>
        <v>0.1353211009174311</v>
      </c>
      <c r="E85" s="100">
        <f>'Table 10.63'!AC4</f>
        <v>0.1353211009174311</v>
      </c>
      <c r="F85" s="99">
        <f>'Table 10.63'!AE4</f>
        <v>0.12556846892369888</v>
      </c>
      <c r="G85" s="100">
        <f>'Table 10.63'!AE4</f>
        <v>0.12556846892369888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196</v>
      </c>
      <c r="Y85" s="116">
        <v>224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10.63'!AA5</f>
        <v>2,448</v>
      </c>
      <c r="D86" s="99">
        <f>'Table 10.63'!AC5</f>
        <v>0.15526191599811234</v>
      </c>
      <c r="E86" s="100">
        <f>'Table 10.63'!AC5</f>
        <v>0.15526191599811234</v>
      </c>
      <c r="F86" s="99">
        <f>'Table 10.63'!AE5</f>
        <v>0.12345112436897665</v>
      </c>
      <c r="G86" s="100">
        <f>'Table 10.63'!AE5</f>
        <v>0.12345112436897665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40</v>
      </c>
      <c r="Y86" s="116">
        <v>38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10.63'!AA6</f>
        <v>2,007</v>
      </c>
      <c r="D87" s="99">
        <f>'Table 10.63'!AC6</f>
        <v>0.11561978877153978</v>
      </c>
      <c r="E87" s="100">
        <f>'Table 10.63'!AC6</f>
        <v>0.11561978877153978</v>
      </c>
      <c r="F87" s="99">
        <f>'Table 10.63'!AE6</f>
        <v>0.12943162633652228</v>
      </c>
      <c r="G87" s="100">
        <f>'Table 10.63'!AE6</f>
        <v>0.12943162633652228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39</v>
      </c>
      <c r="Y87" s="116">
        <v>37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10.63'!AA7</f>
        <v>3,156</v>
      </c>
      <c r="D88" s="99">
        <f>'Table 10.63'!AC7</f>
        <v>0.11244272118434973</v>
      </c>
      <c r="E88" s="100">
        <f>'Table 10.63'!AC7</f>
        <v>0.11244272118434973</v>
      </c>
      <c r="F88" s="99">
        <f>'Table 10.63'!AE7</f>
        <v>0.116377785638486</v>
      </c>
      <c r="G88" s="100">
        <f>'Table 10.63'!AE7</f>
        <v>0.116377785638486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24</v>
      </c>
      <c r="Y88" s="116">
        <v>29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10.63'!AA37</f>
        <v>2,710</v>
      </c>
      <c r="D89" s="99">
        <f>'Table 10.63'!AC37</f>
        <v>0.10117838277123115</v>
      </c>
      <c r="E89" s="100">
        <f>'Table 10.63'!AC37</f>
        <v>0.10117838277123115</v>
      </c>
      <c r="F89" s="99">
        <f>'Table 10.63'!AE37</f>
        <v>0.11111111111111116</v>
      </c>
      <c r="G89" s="100">
        <f>'Table 10.63'!AE37</f>
        <v>0.11111111111111116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248</v>
      </c>
      <c r="Y89" s="116">
        <v>274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10.63'!AA38</f>
        <v>446</v>
      </c>
      <c r="D90" s="99">
        <f>'Table 10.63'!AC38</f>
        <v>0.19892473118279574</v>
      </c>
      <c r="E90" s="100">
        <f>'Table 10.63'!AC38</f>
        <v>0.19892473118279574</v>
      </c>
      <c r="F90" s="99">
        <f>'Table 10.63'!AE38</f>
        <v>0.14652956298200515</v>
      </c>
      <c r="G90" s="100">
        <f>'Table 10.63'!AE38</f>
        <v>0.14652956298200515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418</v>
      </c>
      <c r="Y90" s="116">
        <v>433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10.63'!AA114</f>
        <v>226</v>
      </c>
      <c r="D91" s="99">
        <f>'Table 10.63'!AC114</f>
        <v>0.3532934131736527</v>
      </c>
      <c r="E91" s="100">
        <f>'Table 10.63'!AC114</f>
        <v>0.3532934131736527</v>
      </c>
      <c r="F91" s="99">
        <f>'Table 10.63'!AE114</f>
        <v>0.15306122448979598</v>
      </c>
      <c r="G91" s="100">
        <f>'Table 10.63'!AE114</f>
        <v>0.15306122448979598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1556</v>
      </c>
      <c r="Y91" s="116">
        <v>1737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10.63'!AA115</f>
        <v>220</v>
      </c>
      <c r="D92" s="99">
        <f>'Table 10.63'!AC115</f>
        <v>8.3743842364532028E-2</v>
      </c>
      <c r="E92" s="100">
        <f>'Table 10.63'!AC115</f>
        <v>8.3743842364532028E-2</v>
      </c>
      <c r="F92" s="99">
        <f>'Table 10.63'!AE115</f>
        <v>0.17021276595744683</v>
      </c>
      <c r="G92" s="100">
        <f>'Table 10.63'!AE115</f>
        <v>0.17021276595744683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10.63'!AA8</f>
        <v>$34,727</v>
      </c>
      <c r="D93" s="99">
        <f>'Table 10.63'!AC8</f>
        <v>-4.4093148724159814E-2</v>
      </c>
      <c r="E93" s="100">
        <f>'Table 10.63'!AC8</f>
        <v>-4.4093148724159814E-2</v>
      </c>
      <c r="F93" s="99">
        <f>'Table 10.63'!AE8</f>
        <v>8.5658406167222756E-2</v>
      </c>
      <c r="G93" s="100">
        <f>'Table 10.63'!AE8</f>
        <v>8.5658406167222756E-2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65</v>
      </c>
      <c r="Y93" s="116">
        <v>70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10.63'!AA9</f>
        <v>$149.2 mil</v>
      </c>
      <c r="D94" s="99">
        <f>'Table 10.63'!AC9</f>
        <v>0.17578385507859284</v>
      </c>
      <c r="E94" s="100">
        <f>'Table 10.63'!AC9</f>
        <v>0.17578385507859284</v>
      </c>
      <c r="F94" s="99">
        <f>'Table 10.63'!AE9</f>
        <v>0.27888486943591939</v>
      </c>
      <c r="G94" s="100">
        <f>'Table 10.63'!AE9</f>
        <v>0.27888486943591939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175</v>
      </c>
      <c r="Y94" s="116">
        <v>181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51</v>
      </c>
      <c r="Y95" s="116">
        <v>51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220</v>
      </c>
      <c r="Y96" s="116">
        <v>244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175</v>
      </c>
      <c r="Y97" s="116">
        <v>210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97</v>
      </c>
      <c r="Y98" s="116">
        <v>114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21</v>
      </c>
      <c r="Y99" s="116">
        <v>23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175</v>
      </c>
      <c r="Y100" s="116">
        <v>201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1273</v>
      </c>
      <c r="Y101" s="116">
        <v>1419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2698</v>
      </c>
      <c r="Y104" s="115">
        <v>3127</v>
      </c>
      <c r="Z104" s="115"/>
      <c r="AA104" s="115" t="str">
        <f>TEXT(Y104,"###,###")</f>
        <v>3,127</v>
      </c>
      <c r="AB104" s="115"/>
      <c r="AC104" s="115">
        <f>Y104/($Y$4)*100</f>
        <v>70.190796857463525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593</v>
      </c>
      <c r="Y105" s="115">
        <v>662</v>
      </c>
      <c r="Z105" s="115"/>
      <c r="AA105" s="115" t="str">
        <f>TEXT(Y105,"###,###")</f>
        <v>662</v>
      </c>
      <c r="AB105" s="115"/>
      <c r="AC105" s="115">
        <f>Y105/($Y$4)*100</f>
        <v>14.859708193041527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3291</v>
      </c>
      <c r="Y106" s="115">
        <v>3789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634</v>
      </c>
      <c r="Y108" s="115">
        <v>837</v>
      </c>
      <c r="Z108" s="115"/>
      <c r="AA108" s="115" t="str">
        <f>TEXT(Y108,"###,###")</f>
        <v>837</v>
      </c>
      <c r="AB108" s="115"/>
      <c r="AC108" s="115">
        <f>Y108/($Y$4)*100</f>
        <v>18.787878787878785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630</v>
      </c>
      <c r="Y109" s="115">
        <v>699</v>
      </c>
      <c r="Z109" s="115"/>
      <c r="AA109" s="115" t="str">
        <f>TEXT(Y109,"###,###")</f>
        <v>699</v>
      </c>
      <c r="AB109" s="115"/>
      <c r="AC109" s="115">
        <f t="shared" ref="AC109:AC111" si="3">Y109/($Y$4)*100</f>
        <v>15.69023569023569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897</v>
      </c>
      <c r="Y110" s="115">
        <v>1045</v>
      </c>
      <c r="Z110" s="115"/>
      <c r="AA110" s="115" t="str">
        <f>TEXT(Y110,"###,###")</f>
        <v>1,045</v>
      </c>
      <c r="AB110" s="115"/>
      <c r="AC110" s="115">
        <f t="shared" si="3"/>
        <v>23.456790123456788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1128</v>
      </c>
      <c r="Y111" s="115">
        <v>1208</v>
      </c>
      <c r="Z111" s="115"/>
      <c r="AA111" s="115" t="str">
        <f>TEXT(Y111,"###,###")</f>
        <v>1,208</v>
      </c>
      <c r="AB111" s="115"/>
      <c r="AC111" s="115">
        <f t="shared" si="3"/>
        <v>27.11560044893378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3924</v>
      </c>
      <c r="Y112" s="115">
        <v>4455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196</v>
      </c>
      <c r="U114" s="115">
        <v>216</v>
      </c>
      <c r="V114" s="115">
        <v>206</v>
      </c>
      <c r="W114" s="115">
        <v>199</v>
      </c>
      <c r="X114" s="115">
        <v>167</v>
      </c>
      <c r="Y114" s="115">
        <v>226</v>
      </c>
      <c r="Z114" s="115"/>
      <c r="AA114" s="115" t="str">
        <f>TEXT(Y114,"###,###")</f>
        <v>226</v>
      </c>
      <c r="AB114" s="115"/>
      <c r="AC114" s="115">
        <f>Y114/X114-1</f>
        <v>0.3532934131736527</v>
      </c>
      <c r="AD114" s="115"/>
      <c r="AE114" s="115">
        <f>Y114/T114-1</f>
        <v>0.15306122448979598</v>
      </c>
      <c r="AF114" s="115"/>
    </row>
    <row r="115" spans="19:32" x14ac:dyDescent="0.25">
      <c r="S115" s="115" t="s">
        <v>104</v>
      </c>
      <c r="T115" s="115">
        <v>188</v>
      </c>
      <c r="U115" s="115">
        <v>205</v>
      </c>
      <c r="V115" s="115">
        <v>228</v>
      </c>
      <c r="W115" s="115">
        <v>228</v>
      </c>
      <c r="X115" s="115">
        <v>203</v>
      </c>
      <c r="Y115" s="115">
        <v>220</v>
      </c>
      <c r="Z115" s="115"/>
      <c r="AA115" s="115" t="str">
        <f>TEXT(Y115,"###,###")</f>
        <v>220</v>
      </c>
      <c r="AB115" s="115"/>
      <c r="AC115" s="115">
        <f>Y115/X115-1</f>
        <v>8.3743842364532028E-2</v>
      </c>
      <c r="AD115" s="115"/>
      <c r="AE115" s="115">
        <f>Y115/T115-1</f>
        <v>0.17021276595744683</v>
      </c>
      <c r="AF115" s="115"/>
    </row>
    <row r="116" spans="19:32" x14ac:dyDescent="0.25">
      <c r="S116" s="115" t="s">
        <v>56</v>
      </c>
      <c r="T116" s="115">
        <v>384</v>
      </c>
      <c r="U116" s="115">
        <v>421</v>
      </c>
      <c r="V116" s="115">
        <v>434</v>
      </c>
      <c r="W116" s="115">
        <v>427</v>
      </c>
      <c r="X116" s="115">
        <v>370</v>
      </c>
      <c r="Y116" s="115">
        <v>446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40.51</v>
      </c>
      <c r="V118" s="115">
        <v>41.34</v>
      </c>
      <c r="W118" s="115">
        <v>41.2</v>
      </c>
      <c r="X118" s="115">
        <v>45</v>
      </c>
      <c r="Y118" s="115">
        <v>43.54</v>
      </c>
      <c r="Z118" s="115"/>
      <c r="AA118" s="115" t="str">
        <f>TEXT(Y118,"##.0")</f>
        <v>43.5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2135</v>
      </c>
      <c r="V120" s="115">
        <v>2239</v>
      </c>
      <c r="W120" s="115">
        <v>2291</v>
      </c>
      <c r="X120" s="115">
        <v>2160</v>
      </c>
      <c r="Y120" s="115">
        <v>2346</v>
      </c>
      <c r="Z120" s="115"/>
      <c r="AA120" s="115" t="str">
        <f>TEXT(Y120,"###,###")</f>
        <v>2,346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498</v>
      </c>
      <c r="V121" s="115">
        <v>482</v>
      </c>
      <c r="W121" s="115">
        <v>504</v>
      </c>
      <c r="X121" s="115">
        <v>380</v>
      </c>
      <c r="Y121" s="115">
        <v>475</v>
      </c>
      <c r="Z121" s="115"/>
      <c r="AA121" s="115" t="str">
        <f t="shared" ref="AA121:AA128" si="4">TEXT(Y121,"###,###")</f>
        <v>475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335</v>
      </c>
      <c r="V122" s="115">
        <v>341</v>
      </c>
      <c r="W122" s="115">
        <v>327</v>
      </c>
      <c r="X122" s="115">
        <v>291</v>
      </c>
      <c r="Y122" s="115">
        <v>335</v>
      </c>
      <c r="Z122" s="115"/>
      <c r="AA122" s="115" t="str">
        <f t="shared" si="4"/>
        <v>335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2470</v>
      </c>
      <c r="V124" s="115">
        <v>2580</v>
      </c>
      <c r="W124" s="115">
        <v>2618</v>
      </c>
      <c r="X124" s="115">
        <v>2451</v>
      </c>
      <c r="Y124" s="115">
        <v>2681</v>
      </c>
      <c r="Z124" s="115"/>
      <c r="AA124" s="115" t="str">
        <f t="shared" si="4"/>
        <v>2,681</v>
      </c>
      <c r="AB124" s="115"/>
      <c r="AC124" s="115">
        <f>Y124/$Y$7*100</f>
        <v>84.949302915082384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833</v>
      </c>
      <c r="V125" s="115">
        <v>823</v>
      </c>
      <c r="W125" s="115">
        <v>831</v>
      </c>
      <c r="X125" s="115">
        <v>671</v>
      </c>
      <c r="Y125" s="115">
        <v>810</v>
      </c>
      <c r="Z125" s="115"/>
      <c r="AA125" s="115" t="str">
        <f t="shared" si="4"/>
        <v>810</v>
      </c>
      <c r="AB125" s="115"/>
      <c r="AC125" s="115">
        <f>Y125/$Y$7*100</f>
        <v>25.665399239543724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1653</v>
      </c>
      <c r="V127" s="115">
        <v>1691</v>
      </c>
      <c r="W127" s="115">
        <v>1742</v>
      </c>
      <c r="X127" s="115">
        <v>1558</v>
      </c>
      <c r="Y127" s="115">
        <v>1737</v>
      </c>
      <c r="Z127" s="115"/>
      <c r="AA127" s="115" t="str">
        <f t="shared" si="4"/>
        <v>1,737</v>
      </c>
      <c r="AB127" s="115"/>
      <c r="AC127" s="115">
        <f>Y127/$Y$7*100</f>
        <v>55.038022813688215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1314</v>
      </c>
      <c r="V128" s="115">
        <v>1382</v>
      </c>
      <c r="W128" s="115">
        <v>1383</v>
      </c>
      <c r="X128" s="115">
        <v>1277</v>
      </c>
      <c r="Y128" s="115">
        <v>1419</v>
      </c>
      <c r="Z128" s="115"/>
      <c r="AA128" s="115" t="str">
        <f t="shared" si="4"/>
        <v>1,419</v>
      </c>
      <c r="AB128" s="115"/>
      <c r="AC128" s="115">
        <f>Y128/$Y$7*100</f>
        <v>44.961977186311785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F2AE1341-A807-4D64-B53D-C8C672CB37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9B92BDB8-3008-40C1-911B-8427FEC7F7B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A6222AB2-32AB-4818-B902-5E227F73359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E248F82F-E897-45FD-AE2E-70B995357CD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Walkerville</v>
      </c>
      <c r="T1" s="115"/>
      <c r="U1" s="115"/>
      <c r="V1" s="115"/>
      <c r="W1" s="115"/>
      <c r="X1" s="115"/>
      <c r="Y1" s="115" t="str">
        <f>Y3</f>
        <v>10.64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175</v>
      </c>
      <c r="V3" s="115"/>
      <c r="W3" s="115"/>
      <c r="X3" s="115"/>
      <c r="Y3" s="115" t="s">
        <v>264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10.64'!$Y$3&amp;" "&amp;'Table 10.64'!$U$3&amp;", "&amp;'State data for spotlight'!$C$3&amp;", "&amp;'Table 10.64'!$Y$2</f>
        <v>Table 10.64 Walkerville,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5577</v>
      </c>
      <c r="U4" s="116">
        <v>5666</v>
      </c>
      <c r="V4" s="116">
        <v>5715</v>
      </c>
      <c r="W4" s="116">
        <v>5665</v>
      </c>
      <c r="X4" s="116">
        <v>5579</v>
      </c>
      <c r="Y4" s="116">
        <v>5669</v>
      </c>
      <c r="Z4" s="115"/>
      <c r="AA4" s="115" t="str">
        <f>TEXT(Y4,"###,###")</f>
        <v>5,669</v>
      </c>
      <c r="AB4" s="115"/>
      <c r="AC4" s="115">
        <f t="shared" ref="AC4:AC9" si="0">Y4/X4-1</f>
        <v>1.6131923283742688E-2</v>
      </c>
      <c r="AD4" s="115"/>
      <c r="AE4" s="115">
        <f>Y4/T4-1</f>
        <v>1.6496324188631784E-2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2819</v>
      </c>
      <c r="U5" s="116">
        <v>2868</v>
      </c>
      <c r="V5" s="116">
        <v>2881</v>
      </c>
      <c r="W5" s="116">
        <v>2807</v>
      </c>
      <c r="X5" s="116">
        <v>2775</v>
      </c>
      <c r="Y5" s="116">
        <v>2841</v>
      </c>
      <c r="Z5" s="115"/>
      <c r="AA5" s="115" t="str">
        <f>TEXT(Y5,"###,###")</f>
        <v>2,841</v>
      </c>
      <c r="AB5" s="115"/>
      <c r="AC5" s="115">
        <f t="shared" si="0"/>
        <v>2.3783783783783763E-2</v>
      </c>
      <c r="AD5" s="115"/>
      <c r="AE5" s="115">
        <f t="shared" ref="AE5:AE9" si="1">Y5/T5-1</f>
        <v>7.8041858815183218E-3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2760</v>
      </c>
      <c r="U6" s="116">
        <v>2803</v>
      </c>
      <c r="V6" s="116">
        <v>2830</v>
      </c>
      <c r="W6" s="116">
        <v>2862</v>
      </c>
      <c r="X6" s="116">
        <v>2806</v>
      </c>
      <c r="Y6" s="116">
        <v>2828</v>
      </c>
      <c r="Z6" s="115"/>
      <c r="AA6" s="115" t="str">
        <f>TEXT(Y6,"###,###")</f>
        <v>2,828</v>
      </c>
      <c r="AB6" s="115"/>
      <c r="AC6" s="115">
        <f t="shared" si="0"/>
        <v>7.8403421240198501E-3</v>
      </c>
      <c r="AD6" s="115"/>
      <c r="AE6" s="115">
        <f t="shared" si="1"/>
        <v>2.4637681159420222E-2</v>
      </c>
      <c r="AF6" s="115"/>
    </row>
    <row r="7" spans="1:32" ht="16.5" customHeight="1" thickBot="1" x14ac:dyDescent="0.3">
      <c r="A7" s="46" t="str">
        <f>"QUICK STATS for "&amp;'Table 10.64'!Y2&amp;"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3930</v>
      </c>
      <c r="U7" s="116">
        <v>3922</v>
      </c>
      <c r="V7" s="116">
        <v>3989</v>
      </c>
      <c r="W7" s="116">
        <v>3945</v>
      </c>
      <c r="X7" s="116">
        <v>3956</v>
      </c>
      <c r="Y7" s="116">
        <v>4023</v>
      </c>
      <c r="Z7" s="115"/>
      <c r="AA7" s="115" t="str">
        <f>TEXT(Y7,"###,###")</f>
        <v>4,023</v>
      </c>
      <c r="AB7" s="115"/>
      <c r="AC7" s="115">
        <f t="shared" si="0"/>
        <v>1.6936299292214407E-2</v>
      </c>
      <c r="AD7" s="115"/>
      <c r="AE7" s="115">
        <f t="shared" si="1"/>
        <v>2.3664122137404542E-2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5,669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10.64'!AA7</f>
        <v>4,023</v>
      </c>
      <c r="P8" s="51"/>
      <c r="S8" s="115" t="s">
        <v>96</v>
      </c>
      <c r="T8" s="115">
        <v>36302.959999999999</v>
      </c>
      <c r="U8" s="115">
        <v>36651.64</v>
      </c>
      <c r="V8" s="115">
        <v>38279.379999999997</v>
      </c>
      <c r="W8" s="115">
        <v>39199</v>
      </c>
      <c r="X8" s="115">
        <v>43200.2</v>
      </c>
      <c r="Y8" s="115">
        <v>45492</v>
      </c>
      <c r="Z8" s="115"/>
      <c r="AA8" s="115" t="str">
        <f>TEXT(Y8,"$###,###")</f>
        <v>$45,492</v>
      </c>
      <c r="AB8" s="115"/>
      <c r="AC8" s="115">
        <f t="shared" si="0"/>
        <v>5.3050680320924526E-2</v>
      </c>
      <c r="AD8" s="115"/>
      <c r="AE8" s="115">
        <f t="shared" si="1"/>
        <v>0.25312095762990139</v>
      </c>
      <c r="AF8" s="115"/>
    </row>
    <row r="9" spans="1:32" x14ac:dyDescent="0.25">
      <c r="A9" s="55" t="s">
        <v>17</v>
      </c>
      <c r="B9" s="56"/>
      <c r="C9" s="57"/>
      <c r="D9" s="58">
        <f>'Table 10.64'!AC104</f>
        <v>67.701534662197915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50.410141685309476</v>
      </c>
      <c r="P9" s="59" t="s">
        <v>97</v>
      </c>
      <c r="S9" s="115" t="s">
        <v>9</v>
      </c>
      <c r="T9" s="115">
        <v>275768045</v>
      </c>
      <c r="U9" s="115">
        <v>283565854</v>
      </c>
      <c r="V9" s="115">
        <v>297608368</v>
      </c>
      <c r="W9" s="115">
        <v>307457277</v>
      </c>
      <c r="X9" s="115">
        <v>322109798</v>
      </c>
      <c r="Y9" s="115">
        <v>339568450</v>
      </c>
      <c r="Z9" s="115"/>
      <c r="AA9" s="115" t="str">
        <f>TEXT(Y9/1000000,"$#,###.0")&amp;" mil"</f>
        <v>$339.6 mil</v>
      </c>
      <c r="AB9" s="115"/>
      <c r="AC9" s="115">
        <f t="shared" si="0"/>
        <v>5.4200934303774373E-2</v>
      </c>
      <c r="AD9" s="115"/>
      <c r="AE9" s="115">
        <f t="shared" si="1"/>
        <v>0.23135532255015256</v>
      </c>
      <c r="AF9" s="115"/>
    </row>
    <row r="10" spans="1:32" x14ac:dyDescent="0.25">
      <c r="A10" s="55" t="s">
        <v>20</v>
      </c>
      <c r="B10" s="56"/>
      <c r="C10" s="57"/>
      <c r="D10" s="58">
        <f>'Table 10.64'!AC105</f>
        <v>23.54912683012877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49.589858314690524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90.753169276659207</v>
      </c>
      <c r="P11" s="59" t="s">
        <v>97</v>
      </c>
      <c r="S11" s="115" t="s">
        <v>32</v>
      </c>
      <c r="T11" s="116">
        <v>4772</v>
      </c>
      <c r="U11" s="116">
        <v>4858</v>
      </c>
      <c r="V11" s="116">
        <v>4922</v>
      </c>
      <c r="W11" s="116">
        <v>4889</v>
      </c>
      <c r="X11" s="116">
        <v>4836</v>
      </c>
      <c r="Y11" s="116">
        <v>4918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10.64'!AC108</f>
        <v>17.58687599223849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18.667660949540142</v>
      </c>
      <c r="P12" s="59" t="s">
        <v>97</v>
      </c>
      <c r="S12" s="115" t="s">
        <v>33</v>
      </c>
      <c r="T12" s="116">
        <v>810</v>
      </c>
      <c r="U12" s="116">
        <v>811</v>
      </c>
      <c r="V12" s="116">
        <v>787</v>
      </c>
      <c r="W12" s="116">
        <v>780</v>
      </c>
      <c r="X12" s="116">
        <v>742</v>
      </c>
      <c r="Y12" s="116">
        <v>751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10.64'!AC109</f>
        <v>13.300405715293703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10.64'!AA118</f>
        <v>43.6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10.64'!AC110</f>
        <v>20.444522843535015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16.256524981357195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10.64'!AC111</f>
        <v>39.918856941259484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83.743475018642798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59</v>
      </c>
      <c r="Z15" s="115"/>
      <c r="AA15" s="117">
        <f t="shared" ref="AA15:AA34" si="2">IF(Y15="np",0,Y15/$Y$34)</f>
        <v>1.0407479273240431E-2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41</v>
      </c>
      <c r="Z16" s="115"/>
      <c r="AA16" s="117">
        <f t="shared" si="2"/>
        <v>7.2323161051331807E-3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249</v>
      </c>
      <c r="Z17" s="115"/>
      <c r="AA17" s="117">
        <f t="shared" si="2"/>
        <v>4.3923090492150291E-2</v>
      </c>
      <c r="AB17" s="115"/>
      <c r="AC17" s="115"/>
      <c r="AD17" s="115"/>
      <c r="AE17" s="115"/>
      <c r="AF17" s="115"/>
    </row>
    <row r="18" spans="1:32" x14ac:dyDescent="0.25">
      <c r="A18" s="85" t="str">
        <f>'Table 10.64'!$S$1&amp;" ("&amp;'Table 10.64'!$T$2&amp;" to "&amp;'Table 10.64'!$Y$2&amp;")"</f>
        <v>Walkerville (2011-12 to 2016-17)</v>
      </c>
      <c r="B18" s="85"/>
      <c r="C18" s="85"/>
      <c r="D18" s="85"/>
      <c r="E18" s="85"/>
      <c r="F18" s="85"/>
      <c r="G18" s="85" t="str">
        <f>'Table 10.64'!$S$1&amp;" ("&amp;'Table 10.64'!$T$2&amp;" to "&amp;'Table 10.64'!$Y$2&amp;")"</f>
        <v>Walkerville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31</v>
      </c>
      <c r="Z18" s="115"/>
      <c r="AA18" s="117">
        <f t="shared" si="2"/>
        <v>5.4683365672958196E-3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173</v>
      </c>
      <c r="Z19" s="115"/>
      <c r="AA19" s="117">
        <f t="shared" si="2"/>
        <v>3.0516846004586345E-2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184</v>
      </c>
      <c r="Z20" s="115"/>
      <c r="AA20" s="117">
        <f t="shared" si="2"/>
        <v>3.2457223496207444E-2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398</v>
      </c>
      <c r="Z21" s="115"/>
      <c r="AA21" s="117">
        <f t="shared" si="2"/>
        <v>7.0206385605926971E-2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399</v>
      </c>
      <c r="Z22" s="115"/>
      <c r="AA22" s="117">
        <f t="shared" si="2"/>
        <v>7.0382783559710713E-2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85</v>
      </c>
      <c r="Z23" s="115"/>
      <c r="AA23" s="117">
        <f t="shared" si="2"/>
        <v>1.499382607161757E-2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93</v>
      </c>
      <c r="Z24" s="115"/>
      <c r="AA24" s="117">
        <f t="shared" si="2"/>
        <v>1.640500970188746E-2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224</v>
      </c>
      <c r="Z25" s="115"/>
      <c r="AA25" s="117">
        <f t="shared" si="2"/>
        <v>3.9513141647556892E-2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142</v>
      </c>
      <c r="Z26" s="115"/>
      <c r="AA26" s="117">
        <f t="shared" si="2"/>
        <v>2.5048509437290527E-2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526</v>
      </c>
      <c r="Z27" s="115"/>
      <c r="AA27" s="117">
        <f t="shared" si="2"/>
        <v>9.2785323690245197E-2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321</v>
      </c>
      <c r="Z28" s="115"/>
      <c r="AA28" s="117">
        <f t="shared" si="2"/>
        <v>5.6623743164579292E-2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379</v>
      </c>
      <c r="Z29" s="115"/>
      <c r="AA29" s="117">
        <f t="shared" si="2"/>
        <v>6.6854824484035985E-2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597</v>
      </c>
      <c r="Z30" s="115"/>
      <c r="AA30" s="117">
        <f t="shared" si="2"/>
        <v>0.10530957840889045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10.64'!Y2&amp;")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1004</v>
      </c>
      <c r="Z31" s="115"/>
      <c r="AA31" s="117">
        <f t="shared" si="2"/>
        <v>0.17710354559887106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110</v>
      </c>
      <c r="Z32" s="115"/>
      <c r="AA32" s="117">
        <f t="shared" si="2"/>
        <v>1.940377491621097E-2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139</v>
      </c>
      <c r="Z33" s="115"/>
      <c r="AA33" s="117">
        <f t="shared" si="2"/>
        <v>2.451931557593932E-2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5669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3269</v>
      </c>
      <c r="U37" s="115">
        <v>3194</v>
      </c>
      <c r="V37" s="115">
        <v>3276</v>
      </c>
      <c r="W37" s="115">
        <v>3249</v>
      </c>
      <c r="X37" s="115">
        <v>3307</v>
      </c>
      <c r="Y37" s="115">
        <v>3369</v>
      </c>
      <c r="Z37" s="115"/>
      <c r="AA37" s="115" t="str">
        <f>TEXT(Y37,"###,###")</f>
        <v>3,369</v>
      </c>
      <c r="AB37" s="115"/>
      <c r="AC37" s="115">
        <f>Y37/X37-1</f>
        <v>1.8748110069549462E-2</v>
      </c>
      <c r="AD37" s="115"/>
      <c r="AE37" s="115">
        <f>Y37/T37-1</f>
        <v>3.0590394616090588E-2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665</v>
      </c>
      <c r="U38" s="115">
        <v>729</v>
      </c>
      <c r="V38" s="115">
        <v>711</v>
      </c>
      <c r="W38" s="115">
        <v>696</v>
      </c>
      <c r="X38" s="115">
        <v>649</v>
      </c>
      <c r="Y38" s="115">
        <v>654</v>
      </c>
      <c r="Z38" s="115"/>
      <c r="AA38" s="115" t="str">
        <f>TEXT(Y38,"###,###")</f>
        <v>654</v>
      </c>
      <c r="AB38" s="115"/>
      <c r="AC38" s="115">
        <f>Y38/X38-1</f>
        <v>7.7041602465330872E-3</v>
      </c>
      <c r="AD38" s="115"/>
      <c r="AE38" s="115">
        <f>Y38/T38-1</f>
        <v>-1.6541353383458635E-2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3934</v>
      </c>
      <c r="U40" s="115">
        <v>3923</v>
      </c>
      <c r="V40" s="115">
        <v>3987</v>
      </c>
      <c r="W40" s="115">
        <v>3945</v>
      </c>
      <c r="X40" s="115">
        <v>3956</v>
      </c>
      <c r="Y40" s="115">
        <v>4023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83.743475018642798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16.256524981357195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29</v>
      </c>
      <c r="Y45" s="116">
        <v>28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131</v>
      </c>
      <c r="Y46" s="116">
        <v>124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290</v>
      </c>
      <c r="Y47" s="116">
        <v>308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358</v>
      </c>
      <c r="Y48" s="116">
        <v>338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10.64'!S1&amp;" ("&amp;'Table 10.64'!Y2&amp;") *"</f>
        <v>Number of jobs by age and sex of job holders in Walkerville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243</v>
      </c>
      <c r="Y49" s="116">
        <v>315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245</v>
      </c>
      <c r="Y50" s="116">
        <v>242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238</v>
      </c>
      <c r="Y51" s="116">
        <v>228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274</v>
      </c>
      <c r="Y52" s="116">
        <v>286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245</v>
      </c>
      <c r="Y53" s="116">
        <v>251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237</v>
      </c>
      <c r="Y54" s="116">
        <v>210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211</v>
      </c>
      <c r="Y55" s="116">
        <v>217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147</v>
      </c>
      <c r="Y56" s="116">
        <v>138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67</v>
      </c>
      <c r="Y57" s="116">
        <v>88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38</v>
      </c>
      <c r="Y58" s="116">
        <v>35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18</v>
      </c>
      <c r="Y59" s="116">
        <v>20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9</v>
      </c>
      <c r="Y60" s="116">
        <v>10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2773</v>
      </c>
      <c r="Y61" s="116">
        <v>2841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0</v>
      </c>
      <c r="Y63" s="116">
        <v>6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10.64'!S1&amp;" ("&amp;'Table 10.64'!Y2&amp;") *"</f>
        <v>Number of employed persons per occupation of main job by sex in Walkerville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35</v>
      </c>
      <c r="Y64" s="116">
        <v>39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185</v>
      </c>
      <c r="Y65" s="116">
        <v>148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309</v>
      </c>
      <c r="Y66" s="116">
        <v>311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313</v>
      </c>
      <c r="Y67" s="116">
        <v>302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249</v>
      </c>
      <c r="Y68" s="116">
        <v>281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215</v>
      </c>
      <c r="Y69" s="116">
        <v>240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229</v>
      </c>
      <c r="Y70" s="116">
        <v>218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298</v>
      </c>
      <c r="Y71" s="116">
        <v>281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245</v>
      </c>
      <c r="Y72" s="116">
        <v>280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279</v>
      </c>
      <c r="Y73" s="116">
        <v>258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193</v>
      </c>
      <c r="Y74" s="116">
        <v>219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117</v>
      </c>
      <c r="Y75" s="116">
        <v>133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66</v>
      </c>
      <c r="Y76" s="116">
        <v>68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20</v>
      </c>
      <c r="Y77" s="116">
        <v>12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19</v>
      </c>
      <c r="Y78" s="116">
        <v>22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19</v>
      </c>
      <c r="Y79" s="116">
        <v>12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2802</v>
      </c>
      <c r="Y80" s="116">
        <v>2828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10.64'!S1</f>
        <v>Walkerville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343</v>
      </c>
      <c r="Y83" s="116">
        <v>341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577</v>
      </c>
      <c r="Y84" s="116">
        <v>606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10.64'!AA4</f>
        <v>5,669</v>
      </c>
      <c r="D85" s="99">
        <f>'Table 10.64'!AC4</f>
        <v>1.6131923283742688E-2</v>
      </c>
      <c r="E85" s="100">
        <f>'Table 10.64'!AC4</f>
        <v>1.6131923283742688E-2</v>
      </c>
      <c r="F85" s="99">
        <f>'Table 10.64'!AE4</f>
        <v>1.6496324188631784E-2</v>
      </c>
      <c r="G85" s="100">
        <f>'Table 10.64'!AE4</f>
        <v>1.6496324188631784E-2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148</v>
      </c>
      <c r="Y85" s="116">
        <v>151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10.64'!AA5</f>
        <v>2,841</v>
      </c>
      <c r="D86" s="99">
        <f>'Table 10.64'!AC5</f>
        <v>2.3783783783783763E-2</v>
      </c>
      <c r="E86" s="100">
        <f>'Table 10.64'!AC5</f>
        <v>2.3783783783783763E-2</v>
      </c>
      <c r="F86" s="99">
        <f>'Table 10.64'!AE5</f>
        <v>7.8041858815183218E-3</v>
      </c>
      <c r="G86" s="100">
        <f>'Table 10.64'!AE5</f>
        <v>7.8041858815183218E-3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115</v>
      </c>
      <c r="Y86" s="116">
        <v>134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10.64'!AA6</f>
        <v>2,828</v>
      </c>
      <c r="D87" s="99">
        <f>'Table 10.64'!AC6</f>
        <v>7.8403421240198501E-3</v>
      </c>
      <c r="E87" s="100">
        <f>'Table 10.64'!AC6</f>
        <v>7.8403421240198501E-3</v>
      </c>
      <c r="F87" s="99">
        <f>'Table 10.64'!AE6</f>
        <v>2.4637681159420222E-2</v>
      </c>
      <c r="G87" s="100">
        <f>'Table 10.64'!AE6</f>
        <v>2.4637681159420222E-2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111</v>
      </c>
      <c r="Y87" s="116">
        <v>122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10.64'!AA7</f>
        <v>4,023</v>
      </c>
      <c r="D88" s="99">
        <f>'Table 10.64'!AC7</f>
        <v>1.6936299292214407E-2</v>
      </c>
      <c r="E88" s="100">
        <f>'Table 10.64'!AC7</f>
        <v>1.6936299292214407E-2</v>
      </c>
      <c r="F88" s="99">
        <f>'Table 10.64'!AE7</f>
        <v>2.3664122137404542E-2</v>
      </c>
      <c r="G88" s="100">
        <f>'Table 10.64'!AE7</f>
        <v>2.3664122137404542E-2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110</v>
      </c>
      <c r="Y88" s="116">
        <v>94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10.64'!AA37</f>
        <v>3,369</v>
      </c>
      <c r="D89" s="99">
        <f>'Table 10.64'!AC37</f>
        <v>1.8748110069549462E-2</v>
      </c>
      <c r="E89" s="100">
        <f>'Table 10.64'!AC37</f>
        <v>1.8748110069549462E-2</v>
      </c>
      <c r="F89" s="99">
        <f>'Table 10.64'!AE37</f>
        <v>3.0590394616090588E-2</v>
      </c>
      <c r="G89" s="100">
        <f>'Table 10.64'!AE37</f>
        <v>3.0590394616090588E-2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44</v>
      </c>
      <c r="Y89" s="116">
        <v>44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10.64'!AA38</f>
        <v>654</v>
      </c>
      <c r="D90" s="99">
        <f>'Table 10.64'!AC38</f>
        <v>7.7041602465330872E-3</v>
      </c>
      <c r="E90" s="100">
        <f>'Table 10.64'!AC38</f>
        <v>7.7041602465330872E-3</v>
      </c>
      <c r="F90" s="99">
        <f>'Table 10.64'!AE38</f>
        <v>-1.6541353383458635E-2</v>
      </c>
      <c r="G90" s="100">
        <f>'Table 10.64'!AE38</f>
        <v>-1.6541353383458635E-2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100</v>
      </c>
      <c r="Y90" s="116">
        <v>102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10.64'!AA114</f>
        <v>303</v>
      </c>
      <c r="D91" s="99">
        <f>'Table 10.64'!AC114</f>
        <v>0.10181818181818181</v>
      </c>
      <c r="E91" s="100">
        <f>'Table 10.64'!AC114</f>
        <v>0.10181818181818181</v>
      </c>
      <c r="F91" s="99">
        <f>'Table 10.64'!AE114</f>
        <v>8.2142857142857073E-2</v>
      </c>
      <c r="G91" s="100">
        <f>'Table 10.64'!AE114</f>
        <v>8.2142857142857073E-2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2006</v>
      </c>
      <c r="Y91" s="116">
        <v>2028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10.64'!AA115</f>
        <v>351</v>
      </c>
      <c r="D92" s="99">
        <f>'Table 10.64'!AC115</f>
        <v>-6.149732620320858E-2</v>
      </c>
      <c r="E92" s="100">
        <f>'Table 10.64'!AC115</f>
        <v>-6.149732620320858E-2</v>
      </c>
      <c r="F92" s="99">
        <f>'Table 10.64'!AE115</f>
        <v>-8.59375E-2</v>
      </c>
      <c r="G92" s="100">
        <f>'Table 10.64'!AE115</f>
        <v>-8.59375E-2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10.64'!AA8</f>
        <v>$45,492</v>
      </c>
      <c r="D93" s="99">
        <f>'Table 10.64'!AC8</f>
        <v>5.3050680320924526E-2</v>
      </c>
      <c r="E93" s="100">
        <f>'Table 10.64'!AC8</f>
        <v>5.3050680320924526E-2</v>
      </c>
      <c r="F93" s="99">
        <f>'Table 10.64'!AE8</f>
        <v>0.25312095762990139</v>
      </c>
      <c r="G93" s="100">
        <f>'Table 10.64'!AE8</f>
        <v>0.25312095762990139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195</v>
      </c>
      <c r="Y93" s="116">
        <v>197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10.64'!AA9</f>
        <v>$339.6 mil</v>
      </c>
      <c r="D94" s="99">
        <f>'Table 10.64'!AC9</f>
        <v>5.4200934303774373E-2</v>
      </c>
      <c r="E94" s="100">
        <f>'Table 10.64'!AC9</f>
        <v>5.4200934303774373E-2</v>
      </c>
      <c r="F94" s="99">
        <f>'Table 10.64'!AE9</f>
        <v>0.23135532255015256</v>
      </c>
      <c r="G94" s="100">
        <f>'Table 10.64'!AE9</f>
        <v>0.23135532255015256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635</v>
      </c>
      <c r="Y94" s="116">
        <v>665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29</v>
      </c>
      <c r="Y95" s="116">
        <v>31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164</v>
      </c>
      <c r="Y96" s="116">
        <v>185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352</v>
      </c>
      <c r="Y97" s="116">
        <v>348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153</v>
      </c>
      <c r="Y98" s="116">
        <v>148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0</v>
      </c>
      <c r="Y99" s="116">
        <v>3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39</v>
      </c>
      <c r="Y100" s="116">
        <v>43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1955</v>
      </c>
      <c r="Y101" s="116">
        <v>1995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3734</v>
      </c>
      <c r="Y104" s="115">
        <v>3838</v>
      </c>
      <c r="Z104" s="115"/>
      <c r="AA104" s="115" t="str">
        <f>TEXT(Y104,"###,###")</f>
        <v>3,838</v>
      </c>
      <c r="AB104" s="115"/>
      <c r="AC104" s="115">
        <f>Y104/($Y$4)*100</f>
        <v>67.701534662197915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1275</v>
      </c>
      <c r="Y105" s="115">
        <v>1335</v>
      </c>
      <c r="Z105" s="115"/>
      <c r="AA105" s="115" t="str">
        <f>TEXT(Y105,"###,###")</f>
        <v>1,335</v>
      </c>
      <c r="AB105" s="115"/>
      <c r="AC105" s="115">
        <f>Y105/($Y$4)*100</f>
        <v>23.54912683012877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5009</v>
      </c>
      <c r="Y106" s="115">
        <v>5173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911</v>
      </c>
      <c r="Y108" s="115">
        <v>997</v>
      </c>
      <c r="Z108" s="115"/>
      <c r="AA108" s="115" t="str">
        <f>TEXT(Y108,"###,###")</f>
        <v>997</v>
      </c>
      <c r="AB108" s="115"/>
      <c r="AC108" s="115">
        <f>Y108/($Y$4)*100</f>
        <v>17.58687599223849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765</v>
      </c>
      <c r="Y109" s="115">
        <v>754</v>
      </c>
      <c r="Z109" s="115"/>
      <c r="AA109" s="115" t="str">
        <f>TEXT(Y109,"###,###")</f>
        <v>754</v>
      </c>
      <c r="AB109" s="115"/>
      <c r="AC109" s="115">
        <f t="shared" ref="AC109:AC111" si="3">Y109/($Y$4)*100</f>
        <v>13.300405715293703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1120</v>
      </c>
      <c r="Y110" s="115">
        <v>1159</v>
      </c>
      <c r="Z110" s="115"/>
      <c r="AA110" s="115" t="str">
        <f>TEXT(Y110,"###,###")</f>
        <v>1,159</v>
      </c>
      <c r="AB110" s="115"/>
      <c r="AC110" s="115">
        <f t="shared" si="3"/>
        <v>20.444522843535015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2215</v>
      </c>
      <c r="Y111" s="115">
        <v>2263</v>
      </c>
      <c r="Z111" s="115"/>
      <c r="AA111" s="115" t="str">
        <f>TEXT(Y111,"###,###")</f>
        <v>2,263</v>
      </c>
      <c r="AB111" s="115"/>
      <c r="AC111" s="115">
        <f t="shared" si="3"/>
        <v>39.918856941259484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5574</v>
      </c>
      <c r="Y112" s="115">
        <v>5669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280</v>
      </c>
      <c r="U114" s="115">
        <v>329</v>
      </c>
      <c r="V114" s="115">
        <v>324</v>
      </c>
      <c r="W114" s="115">
        <v>304</v>
      </c>
      <c r="X114" s="115">
        <v>275</v>
      </c>
      <c r="Y114" s="115">
        <v>303</v>
      </c>
      <c r="Z114" s="115"/>
      <c r="AA114" s="115" t="str">
        <f>TEXT(Y114,"###,###")</f>
        <v>303</v>
      </c>
      <c r="AB114" s="115"/>
      <c r="AC114" s="115">
        <f>Y114/X114-1</f>
        <v>0.10181818181818181</v>
      </c>
      <c r="AD114" s="115"/>
      <c r="AE114" s="115">
        <f>Y114/T114-1</f>
        <v>8.2142857142857073E-2</v>
      </c>
      <c r="AF114" s="115"/>
    </row>
    <row r="115" spans="19:32" x14ac:dyDescent="0.25">
      <c r="S115" s="115" t="s">
        <v>104</v>
      </c>
      <c r="T115" s="115">
        <v>384</v>
      </c>
      <c r="U115" s="115">
        <v>395</v>
      </c>
      <c r="V115" s="115">
        <v>388</v>
      </c>
      <c r="W115" s="115">
        <v>396</v>
      </c>
      <c r="X115" s="115">
        <v>374</v>
      </c>
      <c r="Y115" s="115">
        <v>351</v>
      </c>
      <c r="Z115" s="115"/>
      <c r="AA115" s="115" t="str">
        <f>TEXT(Y115,"###,###")</f>
        <v>351</v>
      </c>
      <c r="AB115" s="115"/>
      <c r="AC115" s="115">
        <f>Y115/X115-1</f>
        <v>-6.149732620320858E-2</v>
      </c>
      <c r="AD115" s="115"/>
      <c r="AE115" s="115">
        <f>Y115/T115-1</f>
        <v>-8.59375E-2</v>
      </c>
      <c r="AF115" s="115"/>
    </row>
    <row r="116" spans="19:32" x14ac:dyDescent="0.25">
      <c r="S116" s="115" t="s">
        <v>56</v>
      </c>
      <c r="T116" s="115">
        <v>664</v>
      </c>
      <c r="U116" s="115">
        <v>724</v>
      </c>
      <c r="V116" s="115">
        <v>712</v>
      </c>
      <c r="W116" s="115">
        <v>700</v>
      </c>
      <c r="X116" s="115">
        <v>649</v>
      </c>
      <c r="Y116" s="115">
        <v>654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40.700000000000003</v>
      </c>
      <c r="V118" s="115">
        <v>42.69</v>
      </c>
      <c r="W118" s="115">
        <v>45.54</v>
      </c>
      <c r="X118" s="115">
        <v>42.68</v>
      </c>
      <c r="Y118" s="115">
        <v>43.56</v>
      </c>
      <c r="Z118" s="115"/>
      <c r="AA118" s="115" t="str">
        <f>TEXT(Y118,"##.0")</f>
        <v>43.6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3111</v>
      </c>
      <c r="V120" s="115">
        <v>3202</v>
      </c>
      <c r="W120" s="115">
        <v>3165</v>
      </c>
      <c r="X120" s="115">
        <v>3220</v>
      </c>
      <c r="Y120" s="115">
        <v>3272</v>
      </c>
      <c r="Z120" s="115"/>
      <c r="AA120" s="115" t="str">
        <f>TEXT(Y120,"###,###")</f>
        <v>3,272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403</v>
      </c>
      <c r="V121" s="115">
        <v>399</v>
      </c>
      <c r="W121" s="115">
        <v>395</v>
      </c>
      <c r="X121" s="115">
        <v>376</v>
      </c>
      <c r="Y121" s="115">
        <v>372</v>
      </c>
      <c r="Z121" s="115"/>
      <c r="AA121" s="115" t="str">
        <f t="shared" ref="AA121:AA128" si="4">TEXT(Y121,"###,###")</f>
        <v>372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408</v>
      </c>
      <c r="V122" s="115">
        <v>395</v>
      </c>
      <c r="W122" s="115">
        <v>388</v>
      </c>
      <c r="X122" s="115">
        <v>361</v>
      </c>
      <c r="Y122" s="115">
        <v>379</v>
      </c>
      <c r="Z122" s="115"/>
      <c r="AA122" s="115" t="str">
        <f t="shared" si="4"/>
        <v>379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3519</v>
      </c>
      <c r="V124" s="115">
        <v>3597</v>
      </c>
      <c r="W124" s="115">
        <v>3553</v>
      </c>
      <c r="X124" s="115">
        <v>3581</v>
      </c>
      <c r="Y124" s="115">
        <v>3651</v>
      </c>
      <c r="Z124" s="115"/>
      <c r="AA124" s="115" t="str">
        <f t="shared" si="4"/>
        <v>3,651</v>
      </c>
      <c r="AB124" s="115"/>
      <c r="AC124" s="115">
        <f>Y124/$Y$7*100</f>
        <v>90.753169276659207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811</v>
      </c>
      <c r="V125" s="115">
        <v>794</v>
      </c>
      <c r="W125" s="115">
        <v>783</v>
      </c>
      <c r="X125" s="115">
        <v>737</v>
      </c>
      <c r="Y125" s="115">
        <v>751</v>
      </c>
      <c r="Z125" s="115"/>
      <c r="AA125" s="115" t="str">
        <f t="shared" si="4"/>
        <v>751</v>
      </c>
      <c r="AB125" s="115"/>
      <c r="AC125" s="115">
        <f>Y125/$Y$7*100</f>
        <v>18.667660949540142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2009</v>
      </c>
      <c r="V127" s="115">
        <v>2023</v>
      </c>
      <c r="W127" s="115">
        <v>1979</v>
      </c>
      <c r="X127" s="115">
        <v>2007</v>
      </c>
      <c r="Y127" s="115">
        <v>2028</v>
      </c>
      <c r="Z127" s="115"/>
      <c r="AA127" s="115" t="str">
        <f t="shared" si="4"/>
        <v>2,028</v>
      </c>
      <c r="AB127" s="115"/>
      <c r="AC127" s="115">
        <f>Y127/$Y$7*100</f>
        <v>50.410141685309476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1912</v>
      </c>
      <c r="V128" s="115">
        <v>1969</v>
      </c>
      <c r="W128" s="115">
        <v>1966</v>
      </c>
      <c r="X128" s="115">
        <v>1954</v>
      </c>
      <c r="Y128" s="115">
        <v>1995</v>
      </c>
      <c r="Z128" s="115"/>
      <c r="AA128" s="115" t="str">
        <f t="shared" si="4"/>
        <v>1,995</v>
      </c>
      <c r="AB128" s="115"/>
      <c r="AC128" s="115">
        <f>Y128/$Y$7*100</f>
        <v>49.589858314690524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B4D1CBDA-AF7D-472B-AB13-0520C5ABFF4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1E425262-BB1B-4FB1-B479-868B7448E0F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78456E35-26E4-4190-A4E5-D626B853906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D8108436-59EF-486F-B3D3-834BE4A3FDC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Wattle Range</v>
      </c>
      <c r="T1" s="115"/>
      <c r="U1" s="115"/>
      <c r="V1" s="115"/>
      <c r="W1" s="115"/>
      <c r="X1" s="115"/>
      <c r="Y1" s="115" t="str">
        <f>Y3</f>
        <v>10.65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176</v>
      </c>
      <c r="V3" s="115"/>
      <c r="W3" s="115"/>
      <c r="X3" s="115"/>
      <c r="Y3" s="115" t="s">
        <v>265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10.65'!$Y$3&amp;" "&amp;'Table 10.65'!$U$3&amp;", "&amp;'State data for spotlight'!$C$3&amp;", "&amp;'Table 10.65'!$Y$2</f>
        <v>Table 10.65 Wattle Range,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6964</v>
      </c>
      <c r="U4" s="116">
        <v>7202</v>
      </c>
      <c r="V4" s="116">
        <v>7373</v>
      </c>
      <c r="W4" s="116">
        <v>7442</v>
      </c>
      <c r="X4" s="116">
        <v>7333</v>
      </c>
      <c r="Y4" s="116">
        <v>8160</v>
      </c>
      <c r="Z4" s="115"/>
      <c r="AA4" s="115" t="str">
        <f>TEXT(Y4,"###,###")</f>
        <v>8,160</v>
      </c>
      <c r="AB4" s="115"/>
      <c r="AC4" s="115">
        <f t="shared" ref="AC4:AC9" si="0">Y4/X4-1</f>
        <v>0.11277785353879732</v>
      </c>
      <c r="AD4" s="115"/>
      <c r="AE4" s="115">
        <f>Y4/T4-1</f>
        <v>0.17174037909247564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3762</v>
      </c>
      <c r="U5" s="116">
        <v>3918</v>
      </c>
      <c r="V5" s="116">
        <v>4004</v>
      </c>
      <c r="W5" s="116">
        <v>4019</v>
      </c>
      <c r="X5" s="116">
        <v>3934</v>
      </c>
      <c r="Y5" s="116">
        <v>4367</v>
      </c>
      <c r="Z5" s="115"/>
      <c r="AA5" s="115" t="str">
        <f>TEXT(Y5,"###,###")</f>
        <v>4,367</v>
      </c>
      <c r="AB5" s="115"/>
      <c r="AC5" s="115">
        <f t="shared" si="0"/>
        <v>0.11006609049313676</v>
      </c>
      <c r="AD5" s="115"/>
      <c r="AE5" s="115">
        <f t="shared" ref="AE5:AE9" si="1">Y5/T5-1</f>
        <v>0.16081871345029231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3198</v>
      </c>
      <c r="U6" s="116">
        <v>3282</v>
      </c>
      <c r="V6" s="116">
        <v>3373</v>
      </c>
      <c r="W6" s="116">
        <v>3423</v>
      </c>
      <c r="X6" s="116">
        <v>3404</v>
      </c>
      <c r="Y6" s="116">
        <v>3793</v>
      </c>
      <c r="Z6" s="115"/>
      <c r="AA6" s="115" t="str">
        <f>TEXT(Y6,"###,###")</f>
        <v>3,793</v>
      </c>
      <c r="AB6" s="115"/>
      <c r="AC6" s="115">
        <f t="shared" si="0"/>
        <v>0.11427732079905994</v>
      </c>
      <c r="AD6" s="115"/>
      <c r="AE6" s="115">
        <f t="shared" si="1"/>
        <v>0.18605378361475933</v>
      </c>
      <c r="AF6" s="115"/>
    </row>
    <row r="7" spans="1:32" ht="16.5" customHeight="1" thickBot="1" x14ac:dyDescent="0.3">
      <c r="A7" s="46" t="str">
        <f>"QUICK STATS for "&amp;'Table 10.65'!Y2&amp;"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4889</v>
      </c>
      <c r="U7" s="116">
        <v>4920</v>
      </c>
      <c r="V7" s="116">
        <v>5004</v>
      </c>
      <c r="W7" s="116">
        <v>5053</v>
      </c>
      <c r="X7" s="116">
        <v>5005</v>
      </c>
      <c r="Y7" s="116">
        <v>5406</v>
      </c>
      <c r="Z7" s="115"/>
      <c r="AA7" s="115" t="str">
        <f>TEXT(Y7,"###,###")</f>
        <v>5,406</v>
      </c>
      <c r="AB7" s="115"/>
      <c r="AC7" s="115">
        <f t="shared" si="0"/>
        <v>8.0119880119880138E-2</v>
      </c>
      <c r="AD7" s="115"/>
      <c r="AE7" s="115">
        <f t="shared" si="1"/>
        <v>0.10574759664553079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8,160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10.65'!AA7</f>
        <v>5,406</v>
      </c>
      <c r="P8" s="51"/>
      <c r="S8" s="115" t="s">
        <v>96</v>
      </c>
      <c r="T8" s="115">
        <v>28670</v>
      </c>
      <c r="U8" s="115">
        <v>29777.919999999998</v>
      </c>
      <c r="V8" s="115">
        <v>29477.82</v>
      </c>
      <c r="W8" s="115">
        <v>30012.7</v>
      </c>
      <c r="X8" s="115">
        <v>31053</v>
      </c>
      <c r="Y8" s="115">
        <v>31004.06</v>
      </c>
      <c r="Z8" s="115"/>
      <c r="AA8" s="115" t="str">
        <f>TEXT(Y8,"$###,###")</f>
        <v>$31,004</v>
      </c>
      <c r="AB8" s="115"/>
      <c r="AC8" s="115">
        <f t="shared" si="0"/>
        <v>-1.576015199819647E-3</v>
      </c>
      <c r="AD8" s="115"/>
      <c r="AE8" s="115">
        <f t="shared" si="1"/>
        <v>8.1411231252179972E-2</v>
      </c>
      <c r="AF8" s="115"/>
    </row>
    <row r="9" spans="1:32" x14ac:dyDescent="0.25">
      <c r="A9" s="55" t="s">
        <v>17</v>
      </c>
      <c r="B9" s="56"/>
      <c r="C9" s="57"/>
      <c r="D9" s="58">
        <f>'Table 10.65'!AC104</f>
        <v>71.409313725490193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53.440621531631514</v>
      </c>
      <c r="P9" s="59" t="s">
        <v>97</v>
      </c>
      <c r="S9" s="115" t="s">
        <v>9</v>
      </c>
      <c r="T9" s="115">
        <v>212256210</v>
      </c>
      <c r="U9" s="115">
        <v>198480906</v>
      </c>
      <c r="V9" s="115">
        <v>215221872</v>
      </c>
      <c r="W9" s="115">
        <v>229908463</v>
      </c>
      <c r="X9" s="115">
        <v>238090964</v>
      </c>
      <c r="Y9" s="115">
        <v>254311753</v>
      </c>
      <c r="Z9" s="115"/>
      <c r="AA9" s="115" t="str">
        <f>TEXT(Y9/1000000,"$#,###.0")&amp;" mil"</f>
        <v>$254.3 mil</v>
      </c>
      <c r="AB9" s="115"/>
      <c r="AC9" s="115">
        <f t="shared" si="0"/>
        <v>6.8128536788989669E-2</v>
      </c>
      <c r="AD9" s="115"/>
      <c r="AE9" s="115">
        <f t="shared" si="1"/>
        <v>0.19813574830154557</v>
      </c>
      <c r="AF9" s="115"/>
    </row>
    <row r="10" spans="1:32" x14ac:dyDescent="0.25">
      <c r="A10" s="55" t="s">
        <v>20</v>
      </c>
      <c r="B10" s="56"/>
      <c r="C10" s="57"/>
      <c r="D10" s="58">
        <f>'Table 10.65'!AC105</f>
        <v>13.982843137254902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46.559378468368479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88.087310395856449</v>
      </c>
      <c r="P11" s="59" t="s">
        <v>97</v>
      </c>
      <c r="S11" s="115" t="s">
        <v>32</v>
      </c>
      <c r="T11" s="116">
        <v>5856</v>
      </c>
      <c r="U11" s="116">
        <v>6116</v>
      </c>
      <c r="V11" s="116">
        <v>6281</v>
      </c>
      <c r="W11" s="116">
        <v>6335</v>
      </c>
      <c r="X11" s="116">
        <v>6300</v>
      </c>
      <c r="Y11" s="116">
        <v>6957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10.65'!AC108</f>
        <v>16.78921568627451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22.253052164261931</v>
      </c>
      <c r="P12" s="59" t="s">
        <v>97</v>
      </c>
      <c r="S12" s="115" t="s">
        <v>33</v>
      </c>
      <c r="T12" s="116">
        <v>1103</v>
      </c>
      <c r="U12" s="116">
        <v>1088</v>
      </c>
      <c r="V12" s="116">
        <v>1091</v>
      </c>
      <c r="W12" s="116">
        <v>1107</v>
      </c>
      <c r="X12" s="116">
        <v>1038</v>
      </c>
      <c r="Y12" s="116">
        <v>1203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10.65'!AC109</f>
        <v>20.453431372549019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10.65'!AA118</f>
        <v>43.2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10.65'!AC110</f>
        <v>21.16421568627451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18.997410284868664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10.65'!AC111</f>
        <v>26.985294117647058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81.002589715131336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1477</v>
      </c>
      <c r="Z15" s="115"/>
      <c r="AA15" s="117">
        <f t="shared" ref="AA15:AA34" si="2">IF(Y15="np",0,Y15/$Y$34)</f>
        <v>0.18100490196078431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26</v>
      </c>
      <c r="Z16" s="115"/>
      <c r="AA16" s="117">
        <f t="shared" si="2"/>
        <v>3.1862745098039215E-3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725</v>
      </c>
      <c r="Z17" s="115"/>
      <c r="AA17" s="117">
        <f t="shared" si="2"/>
        <v>8.8848039215686278E-2</v>
      </c>
      <c r="AB17" s="115"/>
      <c r="AC17" s="115"/>
      <c r="AD17" s="115"/>
      <c r="AE17" s="115"/>
      <c r="AF17" s="115"/>
    </row>
    <row r="18" spans="1:32" x14ac:dyDescent="0.25">
      <c r="A18" s="85" t="str">
        <f>'Table 10.65'!$S$1&amp;" ("&amp;'Table 10.65'!$T$2&amp;" to "&amp;'Table 10.65'!$Y$2&amp;")"</f>
        <v>Wattle Range (2011-12 to 2016-17)</v>
      </c>
      <c r="B18" s="85"/>
      <c r="C18" s="85"/>
      <c r="D18" s="85"/>
      <c r="E18" s="85"/>
      <c r="F18" s="85"/>
      <c r="G18" s="85" t="str">
        <f>'Table 10.65'!$S$1&amp;" ("&amp;'Table 10.65'!$T$2&amp;" to "&amp;'Table 10.65'!$Y$2&amp;")"</f>
        <v>Wattle Range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40</v>
      </c>
      <c r="Z18" s="115"/>
      <c r="AA18" s="117">
        <f t="shared" si="2"/>
        <v>4.9019607843137254E-3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387</v>
      </c>
      <c r="Z19" s="115"/>
      <c r="AA19" s="117">
        <f t="shared" si="2"/>
        <v>4.7426470588235292E-2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248</v>
      </c>
      <c r="Z20" s="115"/>
      <c r="AA20" s="117">
        <f t="shared" si="2"/>
        <v>3.0392156862745098E-2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600</v>
      </c>
      <c r="Z21" s="115"/>
      <c r="AA21" s="117">
        <f t="shared" si="2"/>
        <v>7.3529411764705885E-2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529</v>
      </c>
      <c r="Z22" s="115"/>
      <c r="AA22" s="117">
        <f t="shared" si="2"/>
        <v>6.4828431372549025E-2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248</v>
      </c>
      <c r="Z23" s="115"/>
      <c r="AA23" s="117">
        <f t="shared" si="2"/>
        <v>3.0392156862745098E-2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22</v>
      </c>
      <c r="Z24" s="115"/>
      <c r="AA24" s="117">
        <f t="shared" si="2"/>
        <v>2.696078431372549E-3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159</v>
      </c>
      <c r="Z25" s="115"/>
      <c r="AA25" s="117">
        <f t="shared" si="2"/>
        <v>1.9485294117647059E-2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77</v>
      </c>
      <c r="Z26" s="115"/>
      <c r="AA26" s="117">
        <f t="shared" si="2"/>
        <v>9.436274509803921E-3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180</v>
      </c>
      <c r="Z27" s="115"/>
      <c r="AA27" s="117">
        <f t="shared" si="2"/>
        <v>2.2058823529411766E-2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470</v>
      </c>
      <c r="Z28" s="115"/>
      <c r="AA28" s="117">
        <f t="shared" si="2"/>
        <v>5.7598039215686271E-2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304</v>
      </c>
      <c r="Z29" s="115"/>
      <c r="AA29" s="117">
        <f t="shared" si="2"/>
        <v>3.7254901960784313E-2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487</v>
      </c>
      <c r="Z30" s="115"/>
      <c r="AA30" s="117">
        <f t="shared" si="2"/>
        <v>5.9681372549019611E-2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10.65'!Y2&amp;")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666</v>
      </c>
      <c r="Z31" s="115"/>
      <c r="AA31" s="117">
        <f t="shared" si="2"/>
        <v>8.1617647058823531E-2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76</v>
      </c>
      <c r="Z32" s="115"/>
      <c r="AA32" s="117">
        <f t="shared" si="2"/>
        <v>9.3137254901960783E-3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207</v>
      </c>
      <c r="Z33" s="115"/>
      <c r="AA33" s="117">
        <f t="shared" si="2"/>
        <v>2.5367647058823529E-2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8160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4145</v>
      </c>
      <c r="U37" s="115">
        <v>4069</v>
      </c>
      <c r="V37" s="115">
        <v>4132</v>
      </c>
      <c r="W37" s="115">
        <v>4165</v>
      </c>
      <c r="X37" s="115">
        <v>4133</v>
      </c>
      <c r="Y37" s="115">
        <v>4379</v>
      </c>
      <c r="Z37" s="115"/>
      <c r="AA37" s="115" t="str">
        <f>TEXT(Y37,"###,###")</f>
        <v>4,379</v>
      </c>
      <c r="AB37" s="115"/>
      <c r="AC37" s="115">
        <f>Y37/X37-1</f>
        <v>5.9520929107186094E-2</v>
      </c>
      <c r="AD37" s="115"/>
      <c r="AE37" s="115">
        <f>Y37/T37-1</f>
        <v>5.6453558504221846E-2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745</v>
      </c>
      <c r="U38" s="115">
        <v>848</v>
      </c>
      <c r="V38" s="115">
        <v>869</v>
      </c>
      <c r="W38" s="115">
        <v>888</v>
      </c>
      <c r="X38" s="115">
        <v>877</v>
      </c>
      <c r="Y38" s="115">
        <v>1027</v>
      </c>
      <c r="Z38" s="115"/>
      <c r="AA38" s="115" t="str">
        <f>TEXT(Y38,"###,###")</f>
        <v>1,027</v>
      </c>
      <c r="AB38" s="115"/>
      <c r="AC38" s="115">
        <f>Y38/X38-1</f>
        <v>0.17103762827822111</v>
      </c>
      <c r="AD38" s="115"/>
      <c r="AE38" s="115">
        <f>Y38/T38-1</f>
        <v>0.37852348993288598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4890</v>
      </c>
      <c r="U40" s="115">
        <v>4917</v>
      </c>
      <c r="V40" s="115">
        <v>5001</v>
      </c>
      <c r="W40" s="115">
        <v>5053</v>
      </c>
      <c r="X40" s="115">
        <v>5010</v>
      </c>
      <c r="Y40" s="115">
        <v>5406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81.002589715131336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18.997410284868664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9</v>
      </c>
      <c r="Y44" s="116">
        <v>14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71</v>
      </c>
      <c r="Y45" s="116">
        <v>97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291</v>
      </c>
      <c r="Y46" s="116">
        <v>302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368</v>
      </c>
      <c r="Y47" s="116">
        <v>454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465</v>
      </c>
      <c r="Y48" s="116">
        <v>462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10.65'!S1&amp;" ("&amp;'Table 10.65'!Y2&amp;") *"</f>
        <v>Number of jobs by age and sex of job holders in Wattle Range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341</v>
      </c>
      <c r="Y49" s="116">
        <v>354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370</v>
      </c>
      <c r="Y50" s="116">
        <v>398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364</v>
      </c>
      <c r="Y51" s="116">
        <v>347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398</v>
      </c>
      <c r="Y52" s="116">
        <v>450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395</v>
      </c>
      <c r="Y53" s="116">
        <v>447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300</v>
      </c>
      <c r="Y54" s="116">
        <v>414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296</v>
      </c>
      <c r="Y55" s="116">
        <v>310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159</v>
      </c>
      <c r="Y56" s="116">
        <v>178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51</v>
      </c>
      <c r="Y57" s="116">
        <v>78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30</v>
      </c>
      <c r="Y58" s="116">
        <v>30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17</v>
      </c>
      <c r="Y59" s="116">
        <v>23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9</v>
      </c>
      <c r="Y60" s="116">
        <v>7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3931</v>
      </c>
      <c r="Y61" s="116">
        <v>4367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0</v>
      </c>
      <c r="Y63" s="116">
        <v>10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10.65'!S1&amp;" ("&amp;'Table 10.65'!Y2&amp;") *"</f>
        <v>Number of employed persons per occupation of main job by sex in Wattle Range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111</v>
      </c>
      <c r="Y64" s="116">
        <v>116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280</v>
      </c>
      <c r="Y65" s="116">
        <v>289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308</v>
      </c>
      <c r="Y66" s="116">
        <v>327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317</v>
      </c>
      <c r="Y67" s="116">
        <v>335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313</v>
      </c>
      <c r="Y68" s="116">
        <v>345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316</v>
      </c>
      <c r="Y69" s="116">
        <v>316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329</v>
      </c>
      <c r="Y70" s="116">
        <v>376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374</v>
      </c>
      <c r="Y71" s="116">
        <v>443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358</v>
      </c>
      <c r="Y72" s="116">
        <v>399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294</v>
      </c>
      <c r="Y73" s="116">
        <v>362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208</v>
      </c>
      <c r="Y74" s="116">
        <v>239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96</v>
      </c>
      <c r="Y75" s="116">
        <v>112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54</v>
      </c>
      <c r="Y76" s="116">
        <v>67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22</v>
      </c>
      <c r="Y77" s="116">
        <v>30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15</v>
      </c>
      <c r="Y78" s="116">
        <v>17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8</v>
      </c>
      <c r="Y79" s="116">
        <v>10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3401</v>
      </c>
      <c r="Y80" s="116">
        <v>3793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10.65'!S1</f>
        <v>Wattle Range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183</v>
      </c>
      <c r="Y83" s="116">
        <v>203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131</v>
      </c>
      <c r="Y84" s="116">
        <v>151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10.65'!AA4</f>
        <v>8,160</v>
      </c>
      <c r="D85" s="99">
        <f>'Table 10.65'!AC4</f>
        <v>0.11277785353879732</v>
      </c>
      <c r="E85" s="100">
        <f>'Table 10.65'!AC4</f>
        <v>0.11277785353879732</v>
      </c>
      <c r="F85" s="99">
        <f>'Table 10.65'!AE4</f>
        <v>0.17174037909247564</v>
      </c>
      <c r="G85" s="100">
        <f>'Table 10.65'!AE4</f>
        <v>0.17174037909247564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491</v>
      </c>
      <c r="Y85" s="116">
        <v>533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10.65'!AA5</f>
        <v>4,367</v>
      </c>
      <c r="D86" s="99">
        <f>'Table 10.65'!AC5</f>
        <v>0.11006609049313676</v>
      </c>
      <c r="E86" s="100">
        <f>'Table 10.65'!AC5</f>
        <v>0.11006609049313676</v>
      </c>
      <c r="F86" s="99">
        <f>'Table 10.65'!AE5</f>
        <v>0.16081871345029231</v>
      </c>
      <c r="G86" s="100">
        <f>'Table 10.65'!AE5</f>
        <v>0.16081871345029231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80</v>
      </c>
      <c r="Y86" s="116">
        <v>105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10.65'!AA6</f>
        <v>3,793</v>
      </c>
      <c r="D87" s="99">
        <f>'Table 10.65'!AC6</f>
        <v>0.11427732079905994</v>
      </c>
      <c r="E87" s="100">
        <f>'Table 10.65'!AC6</f>
        <v>0.11427732079905994</v>
      </c>
      <c r="F87" s="99">
        <f>'Table 10.65'!AE6</f>
        <v>0.18605378361475933</v>
      </c>
      <c r="G87" s="100">
        <f>'Table 10.65'!AE6</f>
        <v>0.18605378361475933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40</v>
      </c>
      <c r="Y87" s="116">
        <v>43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10.65'!AA7</f>
        <v>5,406</v>
      </c>
      <c r="D88" s="99">
        <f>'Table 10.65'!AC7</f>
        <v>8.0119880119880138E-2</v>
      </c>
      <c r="E88" s="100">
        <f>'Table 10.65'!AC7</f>
        <v>8.0119880119880138E-2</v>
      </c>
      <c r="F88" s="99">
        <f>'Table 10.65'!AE7</f>
        <v>0.10574759664553079</v>
      </c>
      <c r="G88" s="100">
        <f>'Table 10.65'!AE7</f>
        <v>0.10574759664553079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98</v>
      </c>
      <c r="Y88" s="116">
        <v>95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10.65'!AA37</f>
        <v>4,379</v>
      </c>
      <c r="D89" s="99">
        <f>'Table 10.65'!AC37</f>
        <v>5.9520929107186094E-2</v>
      </c>
      <c r="E89" s="100">
        <f>'Table 10.65'!AC37</f>
        <v>5.9520929107186094E-2</v>
      </c>
      <c r="F89" s="99">
        <f>'Table 10.65'!AE37</f>
        <v>5.6453558504221846E-2</v>
      </c>
      <c r="G89" s="100">
        <f>'Table 10.65'!AE37</f>
        <v>5.6453558504221846E-2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293</v>
      </c>
      <c r="Y89" s="116">
        <v>310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10.65'!AA38</f>
        <v>1,027</v>
      </c>
      <c r="D90" s="99">
        <f>'Table 10.65'!AC38</f>
        <v>0.17103762827822111</v>
      </c>
      <c r="E90" s="100">
        <f>'Table 10.65'!AC38</f>
        <v>0.17103762827822111</v>
      </c>
      <c r="F90" s="99">
        <f>'Table 10.65'!AE38</f>
        <v>0.37852348993288598</v>
      </c>
      <c r="G90" s="100">
        <f>'Table 10.65'!AE38</f>
        <v>0.37852348993288598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706</v>
      </c>
      <c r="Y90" s="116">
        <v>766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10.65'!AA114</f>
        <v>487</v>
      </c>
      <c r="D91" s="99">
        <f>'Table 10.65'!AC114</f>
        <v>0.14051522248243553</v>
      </c>
      <c r="E91" s="100">
        <f>'Table 10.65'!AC114</f>
        <v>0.14051522248243553</v>
      </c>
      <c r="F91" s="99">
        <f>'Table 10.65'!AE114</f>
        <v>0.36033519553072635</v>
      </c>
      <c r="G91" s="100">
        <f>'Table 10.65'!AE114</f>
        <v>0.36033519553072635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2677</v>
      </c>
      <c r="Y91" s="116">
        <v>2889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10.65'!AA115</f>
        <v>540</v>
      </c>
      <c r="D92" s="99">
        <f>'Table 10.65'!AC115</f>
        <v>0.19205298013245042</v>
      </c>
      <c r="E92" s="100">
        <f>'Table 10.65'!AC115</f>
        <v>0.19205298013245042</v>
      </c>
      <c r="F92" s="99">
        <f>'Table 10.65'!AE115</f>
        <v>0.40259740259740262</v>
      </c>
      <c r="G92" s="100">
        <f>'Table 10.65'!AE115</f>
        <v>0.40259740259740262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10.65'!AA8</f>
        <v>$31,004</v>
      </c>
      <c r="D93" s="99">
        <f>'Table 10.65'!AC8</f>
        <v>-1.576015199819647E-3</v>
      </c>
      <c r="E93" s="100">
        <f>'Table 10.65'!AC8</f>
        <v>-1.576015199819647E-3</v>
      </c>
      <c r="F93" s="99">
        <f>'Table 10.65'!AE8</f>
        <v>8.1411231252179972E-2</v>
      </c>
      <c r="G93" s="100">
        <f>'Table 10.65'!AE8</f>
        <v>8.1411231252179972E-2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113</v>
      </c>
      <c r="Y93" s="116">
        <v>131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10.65'!AA9</f>
        <v>$254.3 mil</v>
      </c>
      <c r="D94" s="99">
        <f>'Table 10.65'!AC9</f>
        <v>6.8128536788989669E-2</v>
      </c>
      <c r="E94" s="100">
        <f>'Table 10.65'!AC9</f>
        <v>6.8128536788989669E-2</v>
      </c>
      <c r="F94" s="99">
        <f>'Table 10.65'!AE9</f>
        <v>0.19813574830154557</v>
      </c>
      <c r="G94" s="100">
        <f>'Table 10.65'!AE9</f>
        <v>0.19813574830154557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286</v>
      </c>
      <c r="Y94" s="116">
        <v>329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89</v>
      </c>
      <c r="Y95" s="116">
        <v>93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389</v>
      </c>
      <c r="Y96" s="116">
        <v>432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318</v>
      </c>
      <c r="Y97" s="116">
        <v>355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258</v>
      </c>
      <c r="Y98" s="116">
        <v>272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32</v>
      </c>
      <c r="Y99" s="116">
        <v>23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322</v>
      </c>
      <c r="Y100" s="116">
        <v>352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2329</v>
      </c>
      <c r="Y101" s="116">
        <v>2517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5141</v>
      </c>
      <c r="Y104" s="115">
        <v>5827</v>
      </c>
      <c r="Z104" s="115"/>
      <c r="AA104" s="115" t="str">
        <f>TEXT(Y104,"###,###")</f>
        <v>5,827</v>
      </c>
      <c r="AB104" s="115"/>
      <c r="AC104" s="115">
        <f>Y104/($Y$4)*100</f>
        <v>71.409313725490193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1022</v>
      </c>
      <c r="Y105" s="115">
        <v>1141</v>
      </c>
      <c r="Z105" s="115"/>
      <c r="AA105" s="115" t="str">
        <f>TEXT(Y105,"###,###")</f>
        <v>1,141</v>
      </c>
      <c r="AB105" s="115"/>
      <c r="AC105" s="115">
        <f>Y105/($Y$4)*100</f>
        <v>13.982843137254902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6163</v>
      </c>
      <c r="Y106" s="115">
        <v>6968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1143</v>
      </c>
      <c r="Y108" s="115">
        <v>1370</v>
      </c>
      <c r="Z108" s="115"/>
      <c r="AA108" s="115" t="str">
        <f>TEXT(Y108,"###,###")</f>
        <v>1,370</v>
      </c>
      <c r="AB108" s="115"/>
      <c r="AC108" s="115">
        <f>Y108/($Y$4)*100</f>
        <v>16.78921568627451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1533</v>
      </c>
      <c r="Y109" s="115">
        <v>1669</v>
      </c>
      <c r="Z109" s="115"/>
      <c r="AA109" s="115" t="str">
        <f>TEXT(Y109,"###,###")</f>
        <v>1,669</v>
      </c>
      <c r="AB109" s="115"/>
      <c r="AC109" s="115">
        <f t="shared" ref="AC109:AC111" si="3">Y109/($Y$4)*100</f>
        <v>20.453431372549019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1481</v>
      </c>
      <c r="Y110" s="115">
        <v>1727</v>
      </c>
      <c r="Z110" s="115"/>
      <c r="AA110" s="115" t="str">
        <f>TEXT(Y110,"###,###")</f>
        <v>1,727</v>
      </c>
      <c r="AB110" s="115"/>
      <c r="AC110" s="115">
        <f t="shared" si="3"/>
        <v>21.16421568627451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2014</v>
      </c>
      <c r="Y111" s="115">
        <v>2202</v>
      </c>
      <c r="Z111" s="115"/>
      <c r="AA111" s="115" t="str">
        <f>TEXT(Y111,"###,###")</f>
        <v>2,202</v>
      </c>
      <c r="AB111" s="115"/>
      <c r="AC111" s="115">
        <f t="shared" si="3"/>
        <v>26.985294117647058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7333</v>
      </c>
      <c r="Y112" s="115">
        <v>8160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358</v>
      </c>
      <c r="U114" s="115">
        <v>442</v>
      </c>
      <c r="V114" s="115">
        <v>431</v>
      </c>
      <c r="W114" s="115">
        <v>442</v>
      </c>
      <c r="X114" s="115">
        <v>427</v>
      </c>
      <c r="Y114" s="115">
        <v>487</v>
      </c>
      <c r="Z114" s="115"/>
      <c r="AA114" s="115" t="str">
        <f>TEXT(Y114,"###,###")</f>
        <v>487</v>
      </c>
      <c r="AB114" s="115"/>
      <c r="AC114" s="115">
        <f>Y114/X114-1</f>
        <v>0.14051522248243553</v>
      </c>
      <c r="AD114" s="115"/>
      <c r="AE114" s="115">
        <f>Y114/T114-1</f>
        <v>0.36033519553072635</v>
      </c>
      <c r="AF114" s="115"/>
    </row>
    <row r="115" spans="19:32" x14ac:dyDescent="0.25">
      <c r="S115" s="115" t="s">
        <v>104</v>
      </c>
      <c r="T115" s="115">
        <v>385</v>
      </c>
      <c r="U115" s="115">
        <v>407</v>
      </c>
      <c r="V115" s="115">
        <v>438</v>
      </c>
      <c r="W115" s="115">
        <v>454</v>
      </c>
      <c r="X115" s="115">
        <v>453</v>
      </c>
      <c r="Y115" s="115">
        <v>540</v>
      </c>
      <c r="Z115" s="115"/>
      <c r="AA115" s="115" t="str">
        <f>TEXT(Y115,"###,###")</f>
        <v>540</v>
      </c>
      <c r="AB115" s="115"/>
      <c r="AC115" s="115">
        <f>Y115/X115-1</f>
        <v>0.19205298013245042</v>
      </c>
      <c r="AD115" s="115"/>
      <c r="AE115" s="115">
        <f>Y115/T115-1</f>
        <v>0.40259740259740262</v>
      </c>
      <c r="AF115" s="115"/>
    </row>
    <row r="116" spans="19:32" x14ac:dyDescent="0.25">
      <c r="S116" s="115" t="s">
        <v>56</v>
      </c>
      <c r="T116" s="115">
        <v>743</v>
      </c>
      <c r="U116" s="115">
        <v>849</v>
      </c>
      <c r="V116" s="115">
        <v>869</v>
      </c>
      <c r="W116" s="115">
        <v>896</v>
      </c>
      <c r="X116" s="115">
        <v>880</v>
      </c>
      <c r="Y116" s="115">
        <v>1027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43.4</v>
      </c>
      <c r="V118" s="115">
        <v>42.58</v>
      </c>
      <c r="W118" s="115">
        <v>39.85</v>
      </c>
      <c r="X118" s="115">
        <v>45.55</v>
      </c>
      <c r="Y118" s="115">
        <v>43.2</v>
      </c>
      <c r="Z118" s="115"/>
      <c r="AA118" s="115" t="str">
        <f>TEXT(Y118,"##.0")</f>
        <v>43.2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3829</v>
      </c>
      <c r="V120" s="115">
        <v>3914</v>
      </c>
      <c r="W120" s="115">
        <v>3944</v>
      </c>
      <c r="X120" s="115">
        <v>3967</v>
      </c>
      <c r="Y120" s="115">
        <v>4203</v>
      </c>
      <c r="Z120" s="115"/>
      <c r="AA120" s="115" t="str">
        <f>TEXT(Y120,"###,###")</f>
        <v>4,203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612</v>
      </c>
      <c r="V121" s="115">
        <v>615</v>
      </c>
      <c r="W121" s="115">
        <v>625</v>
      </c>
      <c r="X121" s="115">
        <v>573</v>
      </c>
      <c r="Y121" s="115">
        <v>644</v>
      </c>
      <c r="Z121" s="115"/>
      <c r="AA121" s="115" t="str">
        <f t="shared" ref="AA121:AA128" si="4">TEXT(Y121,"###,###")</f>
        <v>644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474</v>
      </c>
      <c r="V122" s="115">
        <v>478</v>
      </c>
      <c r="W122" s="115">
        <v>484</v>
      </c>
      <c r="X122" s="115">
        <v>464</v>
      </c>
      <c r="Y122" s="115">
        <v>559</v>
      </c>
      <c r="Z122" s="115"/>
      <c r="AA122" s="115" t="str">
        <f t="shared" si="4"/>
        <v>559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4303</v>
      </c>
      <c r="V124" s="115">
        <v>4392</v>
      </c>
      <c r="W124" s="115">
        <v>4428</v>
      </c>
      <c r="X124" s="115">
        <v>4431</v>
      </c>
      <c r="Y124" s="115">
        <v>4762</v>
      </c>
      <c r="Z124" s="115"/>
      <c r="AA124" s="115" t="str">
        <f t="shared" si="4"/>
        <v>4,762</v>
      </c>
      <c r="AB124" s="115"/>
      <c r="AC124" s="115">
        <f>Y124/$Y$7*100</f>
        <v>88.087310395856449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1086</v>
      </c>
      <c r="V125" s="115">
        <v>1093</v>
      </c>
      <c r="W125" s="115">
        <v>1109</v>
      </c>
      <c r="X125" s="115">
        <v>1037</v>
      </c>
      <c r="Y125" s="115">
        <v>1203</v>
      </c>
      <c r="Z125" s="115"/>
      <c r="AA125" s="115" t="str">
        <f t="shared" si="4"/>
        <v>1,203</v>
      </c>
      <c r="AB125" s="115"/>
      <c r="AC125" s="115">
        <f>Y125/$Y$7*100</f>
        <v>22.253052164261931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2660</v>
      </c>
      <c r="V127" s="115">
        <v>2710</v>
      </c>
      <c r="W127" s="115">
        <v>2705</v>
      </c>
      <c r="X127" s="115">
        <v>2672</v>
      </c>
      <c r="Y127" s="115">
        <v>2889</v>
      </c>
      <c r="Z127" s="115"/>
      <c r="AA127" s="115" t="str">
        <f t="shared" si="4"/>
        <v>2,889</v>
      </c>
      <c r="AB127" s="115"/>
      <c r="AC127" s="115">
        <f>Y127/$Y$7*100</f>
        <v>53.440621531631514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2258</v>
      </c>
      <c r="V128" s="115">
        <v>2295</v>
      </c>
      <c r="W128" s="115">
        <v>2349</v>
      </c>
      <c r="X128" s="115">
        <v>2328</v>
      </c>
      <c r="Y128" s="115">
        <v>2517</v>
      </c>
      <c r="Z128" s="115"/>
      <c r="AA128" s="115" t="str">
        <f t="shared" si="4"/>
        <v>2,517</v>
      </c>
      <c r="AB128" s="115"/>
      <c r="AC128" s="115">
        <f>Y128/$Y$7*100</f>
        <v>46.559378468368479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76D269B4-2290-4497-AE52-51229234AC8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3AA54196-A22D-49BB-8A56-69256C6E61B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F25864D4-00C0-411D-8E6F-7701501536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0FCE1D06-E454-46EE-80BA-5F5E77FBE9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West Torrens</v>
      </c>
      <c r="T1" s="115"/>
      <c r="U1" s="115"/>
      <c r="V1" s="115"/>
      <c r="W1" s="115"/>
      <c r="X1" s="115"/>
      <c r="Y1" s="115" t="str">
        <f>Y3</f>
        <v>10.66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177</v>
      </c>
      <c r="V3" s="115"/>
      <c r="W3" s="115"/>
      <c r="X3" s="115"/>
      <c r="Y3" s="115" t="s">
        <v>266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10.66'!$Y$3&amp;" "&amp;'Table 10.66'!$U$3&amp;", "&amp;'State data for spotlight'!$C$3&amp;", "&amp;'Table 10.66'!$Y$2</f>
        <v>Table 10.66 West Torrens,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45288</v>
      </c>
      <c r="U4" s="116">
        <v>45463</v>
      </c>
      <c r="V4" s="116">
        <v>45433</v>
      </c>
      <c r="W4" s="116">
        <v>45176</v>
      </c>
      <c r="X4" s="116">
        <v>44815</v>
      </c>
      <c r="Y4" s="116">
        <v>46338</v>
      </c>
      <c r="Z4" s="115"/>
      <c r="AA4" s="115" t="str">
        <f>TEXT(Y4,"###,###")</f>
        <v>46,338</v>
      </c>
      <c r="AB4" s="115"/>
      <c r="AC4" s="115">
        <f t="shared" ref="AC4:AC9" si="0">Y4/X4-1</f>
        <v>3.3984157090259925E-2</v>
      </c>
      <c r="AD4" s="115"/>
      <c r="AE4" s="115">
        <f>Y4/T4-1</f>
        <v>2.3184949655537856E-2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23225</v>
      </c>
      <c r="U5" s="116">
        <v>23362</v>
      </c>
      <c r="V5" s="116">
        <v>23210</v>
      </c>
      <c r="W5" s="116">
        <v>22992</v>
      </c>
      <c r="X5" s="116">
        <v>22762</v>
      </c>
      <c r="Y5" s="116">
        <v>23462</v>
      </c>
      <c r="Z5" s="115"/>
      <c r="AA5" s="115" t="str">
        <f>TEXT(Y5,"###,###")</f>
        <v>23,462</v>
      </c>
      <c r="AB5" s="115"/>
      <c r="AC5" s="115">
        <f t="shared" si="0"/>
        <v>3.075300940163439E-2</v>
      </c>
      <c r="AD5" s="115"/>
      <c r="AE5" s="115">
        <f t="shared" ref="AE5:AE9" si="1">Y5/T5-1</f>
        <v>1.0204520990312105E-2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22063</v>
      </c>
      <c r="U6" s="116">
        <v>22101</v>
      </c>
      <c r="V6" s="116">
        <v>22223</v>
      </c>
      <c r="W6" s="116">
        <v>22184</v>
      </c>
      <c r="X6" s="116">
        <v>22053</v>
      </c>
      <c r="Y6" s="116">
        <v>22876</v>
      </c>
      <c r="Z6" s="115"/>
      <c r="AA6" s="115" t="str">
        <f>TEXT(Y6,"###,###")</f>
        <v>22,876</v>
      </c>
      <c r="AB6" s="115"/>
      <c r="AC6" s="115">
        <f t="shared" si="0"/>
        <v>3.731918559833125E-2</v>
      </c>
      <c r="AD6" s="115"/>
      <c r="AE6" s="115">
        <f t="shared" si="1"/>
        <v>3.6849023251597668E-2</v>
      </c>
      <c r="AF6" s="115"/>
    </row>
    <row r="7" spans="1:32" ht="16.5" customHeight="1" thickBot="1" x14ac:dyDescent="0.3">
      <c r="A7" s="46" t="str">
        <f>"QUICK STATS for "&amp;'Table 10.66'!Y2&amp;"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32138</v>
      </c>
      <c r="U7" s="116">
        <v>32272</v>
      </c>
      <c r="V7" s="116">
        <v>32381</v>
      </c>
      <c r="W7" s="116">
        <v>32195</v>
      </c>
      <c r="X7" s="116">
        <v>32148</v>
      </c>
      <c r="Y7" s="116">
        <v>32501</v>
      </c>
      <c r="Z7" s="115"/>
      <c r="AA7" s="115" t="str">
        <f>TEXT(Y7,"###,###")</f>
        <v>32,501</v>
      </c>
      <c r="AB7" s="115"/>
      <c r="AC7" s="115">
        <f t="shared" si="0"/>
        <v>1.0980465347766533E-2</v>
      </c>
      <c r="AD7" s="115"/>
      <c r="AE7" s="115">
        <f t="shared" si="1"/>
        <v>1.1295040139398749E-2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46,338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10.66'!AA7</f>
        <v>32,501</v>
      </c>
      <c r="P8" s="51"/>
      <c r="S8" s="115" t="s">
        <v>96</v>
      </c>
      <c r="T8" s="115">
        <v>36113.74</v>
      </c>
      <c r="U8" s="115">
        <v>37687</v>
      </c>
      <c r="V8" s="115">
        <v>37656</v>
      </c>
      <c r="W8" s="115">
        <v>39098.370000000003</v>
      </c>
      <c r="X8" s="115">
        <v>39737</v>
      </c>
      <c r="Y8" s="115">
        <v>40104</v>
      </c>
      <c r="Z8" s="115"/>
      <c r="AA8" s="115" t="str">
        <f>TEXT(Y8,"$###,###")</f>
        <v>$40,104</v>
      </c>
      <c r="AB8" s="115"/>
      <c r="AC8" s="115">
        <f t="shared" si="0"/>
        <v>9.2357248911594247E-3</v>
      </c>
      <c r="AD8" s="115"/>
      <c r="AE8" s="115">
        <f t="shared" si="1"/>
        <v>0.11049146391373488</v>
      </c>
      <c r="AF8" s="115"/>
    </row>
    <row r="9" spans="1:32" x14ac:dyDescent="0.25">
      <c r="A9" s="55" t="s">
        <v>17</v>
      </c>
      <c r="B9" s="56"/>
      <c r="C9" s="57"/>
      <c r="D9" s="58">
        <f>'Table 10.66'!AC104</f>
        <v>75.033449868358588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51.081505184455864</v>
      </c>
      <c r="P9" s="59" t="s">
        <v>97</v>
      </c>
      <c r="S9" s="115" t="s">
        <v>9</v>
      </c>
      <c r="T9" s="115">
        <v>1480226723</v>
      </c>
      <c r="U9" s="115">
        <v>1550013217</v>
      </c>
      <c r="V9" s="115">
        <v>1591006022</v>
      </c>
      <c r="W9" s="115">
        <v>1626348541</v>
      </c>
      <c r="X9" s="115">
        <v>1669191363</v>
      </c>
      <c r="Y9" s="115">
        <v>1716150859.5999999</v>
      </c>
      <c r="Z9" s="115"/>
      <c r="AA9" s="115" t="str">
        <f>TEXT(Y9/1000000,"$#,###.0")&amp;" mil"</f>
        <v>$1,716.2 mil</v>
      </c>
      <c r="AB9" s="115"/>
      <c r="AC9" s="115">
        <f t="shared" si="0"/>
        <v>2.8133081467424326E-2</v>
      </c>
      <c r="AD9" s="115"/>
      <c r="AE9" s="115">
        <f t="shared" si="1"/>
        <v>0.15938378420965704</v>
      </c>
      <c r="AF9" s="115"/>
    </row>
    <row r="10" spans="1:32" x14ac:dyDescent="0.25">
      <c r="A10" s="55" t="s">
        <v>20</v>
      </c>
      <c r="B10" s="56"/>
      <c r="C10" s="57"/>
      <c r="D10" s="58">
        <f>'Table 10.66'!AC105</f>
        <v>17.760801070395786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48.918494815544136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93.175594597089315</v>
      </c>
      <c r="P11" s="59" t="s">
        <v>97</v>
      </c>
      <c r="S11" s="115" t="s">
        <v>32</v>
      </c>
      <c r="T11" s="116">
        <v>40745</v>
      </c>
      <c r="U11" s="116">
        <v>41059</v>
      </c>
      <c r="V11" s="116">
        <v>40985</v>
      </c>
      <c r="W11" s="116">
        <v>40886</v>
      </c>
      <c r="X11" s="116">
        <v>40421</v>
      </c>
      <c r="Y11" s="116">
        <v>41748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10.66'!AC108</f>
        <v>12.786481937071088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14.122642380234455</v>
      </c>
      <c r="P12" s="59" t="s">
        <v>97</v>
      </c>
      <c r="S12" s="115" t="s">
        <v>33</v>
      </c>
      <c r="T12" s="116">
        <v>4542</v>
      </c>
      <c r="U12" s="116">
        <v>4401</v>
      </c>
      <c r="V12" s="116">
        <v>4447</v>
      </c>
      <c r="W12" s="116">
        <v>4289</v>
      </c>
      <c r="X12" s="116">
        <v>4394</v>
      </c>
      <c r="Y12" s="116">
        <v>4590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10.66'!AC109</f>
        <v>14.305753377357677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10.66'!AA118</f>
        <v>39.9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10.66'!AC110</f>
        <v>21.584876343389876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17.064090335681978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10.66'!AC111</f>
        <v>44.117139280935739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82.935909664318018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356</v>
      </c>
      <c r="Z15" s="115"/>
      <c r="AA15" s="117">
        <f t="shared" ref="AA15:AA34" si="2">IF(Y15="np",0,Y15/$Y$34)</f>
        <v>7.682679442358324E-3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272</v>
      </c>
      <c r="Z16" s="115"/>
      <c r="AA16" s="117">
        <f t="shared" si="2"/>
        <v>5.869912382925461E-3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2288</v>
      </c>
      <c r="Z17" s="115"/>
      <c r="AA17" s="117">
        <f t="shared" si="2"/>
        <v>4.9376321809314172E-2</v>
      </c>
      <c r="AB17" s="115"/>
      <c r="AC17" s="115"/>
      <c r="AD17" s="115"/>
      <c r="AE17" s="115"/>
      <c r="AF17" s="115"/>
    </row>
    <row r="18" spans="1:32" x14ac:dyDescent="0.25">
      <c r="A18" s="85" t="str">
        <f>'Table 10.66'!$S$1&amp;" ("&amp;'Table 10.66'!$T$2&amp;" to "&amp;'Table 10.66'!$Y$2&amp;")"</f>
        <v>West Torrens (2011-12 to 2016-17)</v>
      </c>
      <c r="B18" s="85"/>
      <c r="C18" s="85"/>
      <c r="D18" s="85"/>
      <c r="E18" s="85"/>
      <c r="F18" s="85"/>
      <c r="G18" s="85" t="str">
        <f>'Table 10.66'!$S$1&amp;" ("&amp;'Table 10.66'!$T$2&amp;" to "&amp;'Table 10.66'!$Y$2&amp;")"</f>
        <v>West Torrens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328</v>
      </c>
      <c r="Z18" s="115"/>
      <c r="AA18" s="117">
        <f t="shared" si="2"/>
        <v>7.078423755880703E-3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2191</v>
      </c>
      <c r="Z19" s="115"/>
      <c r="AA19" s="117">
        <f t="shared" si="2"/>
        <v>4.728300746687384E-2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1633</v>
      </c>
      <c r="Z20" s="115"/>
      <c r="AA20" s="117">
        <f t="shared" si="2"/>
        <v>3.5241054857784108E-2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4271</v>
      </c>
      <c r="Z21" s="115"/>
      <c r="AA21" s="117">
        <f t="shared" si="2"/>
        <v>9.2170572748068544E-2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4440</v>
      </c>
      <c r="Z22" s="115"/>
      <c r="AA22" s="117">
        <f t="shared" si="2"/>
        <v>9.5817687427165607E-2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1588</v>
      </c>
      <c r="Z23" s="115"/>
      <c r="AA23" s="117">
        <f t="shared" si="2"/>
        <v>3.4269929647373645E-2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707</v>
      </c>
      <c r="Z24" s="115"/>
      <c r="AA24" s="117">
        <f t="shared" si="2"/>
        <v>1.5257456083559929E-2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1693</v>
      </c>
      <c r="Z25" s="115"/>
      <c r="AA25" s="117">
        <f t="shared" si="2"/>
        <v>3.6535888471664724E-2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625</v>
      </c>
      <c r="Z26" s="115"/>
      <c r="AA26" s="117">
        <f t="shared" si="2"/>
        <v>1.3487850144589754E-2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2912</v>
      </c>
      <c r="Z27" s="115"/>
      <c r="AA27" s="117">
        <f t="shared" si="2"/>
        <v>6.2842591393672584E-2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4322</v>
      </c>
      <c r="Z28" s="115"/>
      <c r="AA28" s="117">
        <f t="shared" si="2"/>
        <v>9.3271181319867058E-2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2896</v>
      </c>
      <c r="Z29" s="115"/>
      <c r="AA29" s="117">
        <f t="shared" si="2"/>
        <v>6.2497302429971084E-2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3849</v>
      </c>
      <c r="Z30" s="115"/>
      <c r="AA30" s="117">
        <f t="shared" si="2"/>
        <v>8.3063576330441535E-2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10.66'!Y2&amp;")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5829</v>
      </c>
      <c r="Z31" s="115"/>
      <c r="AA31" s="117">
        <f t="shared" si="2"/>
        <v>0.12579308558850189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1041</v>
      </c>
      <c r="Z32" s="115"/>
      <c r="AA32" s="117">
        <f t="shared" si="2"/>
        <v>2.2465363200828693E-2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1564</v>
      </c>
      <c r="Z33" s="115"/>
      <c r="AA33" s="117">
        <f t="shared" si="2"/>
        <v>3.3751996201821399E-2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46338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26955</v>
      </c>
      <c r="U37" s="115">
        <v>26893</v>
      </c>
      <c r="V37" s="115">
        <v>27106</v>
      </c>
      <c r="W37" s="115">
        <v>26942</v>
      </c>
      <c r="X37" s="115">
        <v>27093</v>
      </c>
      <c r="Y37" s="115">
        <v>26955</v>
      </c>
      <c r="Z37" s="115"/>
      <c r="AA37" s="115" t="str">
        <f>TEXT(Y37,"###,###")</f>
        <v>26,955</v>
      </c>
      <c r="AB37" s="115"/>
      <c r="AC37" s="115">
        <f>Y37/X37-1</f>
        <v>-5.0935666039197969E-3</v>
      </c>
      <c r="AD37" s="115"/>
      <c r="AE37" s="115">
        <f>Y37/T37-1</f>
        <v>0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5183</v>
      </c>
      <c r="U38" s="115">
        <v>5380</v>
      </c>
      <c r="V38" s="115">
        <v>5273</v>
      </c>
      <c r="W38" s="115">
        <v>5254</v>
      </c>
      <c r="X38" s="115">
        <v>5055</v>
      </c>
      <c r="Y38" s="115">
        <v>5546</v>
      </c>
      <c r="Z38" s="115"/>
      <c r="AA38" s="115" t="str">
        <f>TEXT(Y38,"###,###")</f>
        <v>5,546</v>
      </c>
      <c r="AB38" s="115"/>
      <c r="AC38" s="115">
        <f>Y38/X38-1</f>
        <v>9.7131552917903097E-2</v>
      </c>
      <c r="AD38" s="115"/>
      <c r="AE38" s="115">
        <f>Y38/T38-1</f>
        <v>7.0036658306000366E-2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32138</v>
      </c>
      <c r="U40" s="115">
        <v>32273</v>
      </c>
      <c r="V40" s="115">
        <v>32379</v>
      </c>
      <c r="W40" s="115">
        <v>32196</v>
      </c>
      <c r="X40" s="115">
        <v>32148</v>
      </c>
      <c r="Y40" s="115">
        <v>32501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82.935909664318018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17.064090335681978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11</v>
      </c>
      <c r="Y44" s="116">
        <v>11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271</v>
      </c>
      <c r="Y45" s="116">
        <v>246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1086</v>
      </c>
      <c r="Y46" s="116">
        <v>1098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2255</v>
      </c>
      <c r="Y47" s="116">
        <v>2395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3595</v>
      </c>
      <c r="Y48" s="116">
        <v>3617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10.66'!S1&amp;" ("&amp;'Table 10.66'!Y2&amp;") *"</f>
        <v>Number of jobs by age and sex of job holders in West Torrens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3487</v>
      </c>
      <c r="Y49" s="116">
        <v>3622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2596</v>
      </c>
      <c r="Y50" s="116">
        <v>2758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2146</v>
      </c>
      <c r="Y51" s="116">
        <v>2152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2024</v>
      </c>
      <c r="Y52" s="116">
        <v>2120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1777</v>
      </c>
      <c r="Y53" s="116">
        <v>1806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1524</v>
      </c>
      <c r="Y54" s="116">
        <v>1541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1011</v>
      </c>
      <c r="Y55" s="116">
        <v>1073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535</v>
      </c>
      <c r="Y56" s="116">
        <v>584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188</v>
      </c>
      <c r="Y57" s="116">
        <v>207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117</v>
      </c>
      <c r="Y58" s="116">
        <v>116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75</v>
      </c>
      <c r="Y59" s="116">
        <v>66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68</v>
      </c>
      <c r="Y60" s="116">
        <v>50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22762</v>
      </c>
      <c r="Y61" s="116">
        <v>23462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14</v>
      </c>
      <c r="Y63" s="116">
        <v>14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10.66'!S1&amp;" ("&amp;'Table 10.66'!Y2&amp;") *"</f>
        <v>Number of employed persons per occupation of main job by sex in West Torrens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399</v>
      </c>
      <c r="Y64" s="116">
        <v>380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1107</v>
      </c>
      <c r="Y65" s="116">
        <v>1263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2434</v>
      </c>
      <c r="Y66" s="116">
        <v>2624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3503</v>
      </c>
      <c r="Y67" s="116">
        <v>3571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3007</v>
      </c>
      <c r="Y68" s="116">
        <v>3075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2250</v>
      </c>
      <c r="Y69" s="116">
        <v>2274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2073</v>
      </c>
      <c r="Y70" s="116">
        <v>2093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1964</v>
      </c>
      <c r="Y71" s="116">
        <v>2118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1845</v>
      </c>
      <c r="Y72" s="116">
        <v>1902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1569</v>
      </c>
      <c r="Y73" s="116">
        <v>1622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1061</v>
      </c>
      <c r="Y74" s="116">
        <v>1073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438</v>
      </c>
      <c r="Y75" s="116">
        <v>482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165</v>
      </c>
      <c r="Y76" s="116">
        <v>167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78</v>
      </c>
      <c r="Y77" s="116">
        <v>79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89</v>
      </c>
      <c r="Y78" s="116">
        <v>76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58</v>
      </c>
      <c r="Y79" s="116">
        <v>63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22053</v>
      </c>
      <c r="Y80" s="116">
        <v>22876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10.66'!S1</f>
        <v>West Torrens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1786</v>
      </c>
      <c r="Y83" s="116">
        <v>1867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2710</v>
      </c>
      <c r="Y84" s="116">
        <v>2763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10.66'!AA4</f>
        <v>46,338</v>
      </c>
      <c r="D85" s="99">
        <f>'Table 10.66'!AC4</f>
        <v>3.3984157090259925E-2</v>
      </c>
      <c r="E85" s="100">
        <f>'Table 10.66'!AC4</f>
        <v>3.3984157090259925E-2</v>
      </c>
      <c r="F85" s="99">
        <f>'Table 10.66'!AE4</f>
        <v>2.3184949655537856E-2</v>
      </c>
      <c r="G85" s="100">
        <f>'Table 10.66'!AE4</f>
        <v>2.3184949655537856E-2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2336</v>
      </c>
      <c r="Y85" s="116">
        <v>2382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10.66'!AA5</f>
        <v>23,462</v>
      </c>
      <c r="D86" s="99">
        <f>'Table 10.66'!AC5</f>
        <v>3.075300940163439E-2</v>
      </c>
      <c r="E86" s="100">
        <f>'Table 10.66'!AC5</f>
        <v>3.075300940163439E-2</v>
      </c>
      <c r="F86" s="99">
        <f>'Table 10.66'!AE5</f>
        <v>1.0204520990312105E-2</v>
      </c>
      <c r="G86" s="100">
        <f>'Table 10.66'!AE5</f>
        <v>1.0204520990312105E-2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1189</v>
      </c>
      <c r="Y86" s="116">
        <v>1329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10.66'!AA6</f>
        <v>22,876</v>
      </c>
      <c r="D87" s="99">
        <f>'Table 10.66'!AC6</f>
        <v>3.731918559833125E-2</v>
      </c>
      <c r="E87" s="100">
        <f>'Table 10.66'!AC6</f>
        <v>3.731918559833125E-2</v>
      </c>
      <c r="F87" s="99">
        <f>'Table 10.66'!AE6</f>
        <v>3.6849023251597668E-2</v>
      </c>
      <c r="G87" s="100">
        <f>'Table 10.66'!AE6</f>
        <v>3.6849023251597668E-2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1097</v>
      </c>
      <c r="Y87" s="116">
        <v>1116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10.66'!AA7</f>
        <v>32,501</v>
      </c>
      <c r="D88" s="99">
        <f>'Table 10.66'!AC7</f>
        <v>1.0980465347766533E-2</v>
      </c>
      <c r="E88" s="100">
        <f>'Table 10.66'!AC7</f>
        <v>1.0980465347766533E-2</v>
      </c>
      <c r="F88" s="99">
        <f>'Table 10.66'!AE7</f>
        <v>1.1295040139398749E-2</v>
      </c>
      <c r="G88" s="100">
        <f>'Table 10.66'!AE7</f>
        <v>1.1295040139398749E-2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1106</v>
      </c>
      <c r="Y88" s="116">
        <v>1084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10.66'!AA37</f>
        <v>26,955</v>
      </c>
      <c r="D89" s="99">
        <f>'Table 10.66'!AC37</f>
        <v>-5.0935666039197969E-3</v>
      </c>
      <c r="E89" s="100">
        <f>'Table 10.66'!AC37</f>
        <v>-5.0935666039197969E-3</v>
      </c>
      <c r="F89" s="99">
        <f>'Table 10.66'!AE37</f>
        <v>0</v>
      </c>
      <c r="G89" s="100">
        <f>'Table 10.66'!AE37</f>
        <v>0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934</v>
      </c>
      <c r="Y89" s="116">
        <v>954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10.66'!AA38</f>
        <v>5,546</v>
      </c>
      <c r="D90" s="99">
        <f>'Table 10.66'!AC38</f>
        <v>9.7131552917903097E-2</v>
      </c>
      <c r="E90" s="100">
        <f>'Table 10.66'!AC38</f>
        <v>9.7131552917903097E-2</v>
      </c>
      <c r="F90" s="99">
        <f>'Table 10.66'!AE38</f>
        <v>7.0036658306000366E-2</v>
      </c>
      <c r="G90" s="100">
        <f>'Table 10.66'!AE38</f>
        <v>7.0036658306000366E-2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1663</v>
      </c>
      <c r="Y90" s="116">
        <v>1694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10.66'!AA114</f>
        <v>2,467</v>
      </c>
      <c r="D91" s="99">
        <f>'Table 10.66'!AC114</f>
        <v>8.3443126921387778E-2</v>
      </c>
      <c r="E91" s="100">
        <f>'Table 10.66'!AC114</f>
        <v>8.3443126921387778E-2</v>
      </c>
      <c r="F91" s="99">
        <f>'Table 10.66'!AE114</f>
        <v>5.5175363558597201E-2</v>
      </c>
      <c r="G91" s="100">
        <f>'Table 10.66'!AE114</f>
        <v>5.5175363558597201E-2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16475</v>
      </c>
      <c r="Y91" s="116">
        <v>16602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10.66'!AA115</f>
        <v>3,079</v>
      </c>
      <c r="D92" s="99">
        <f>'Table 10.66'!AC115</f>
        <v>0.10795250089960406</v>
      </c>
      <c r="E92" s="100">
        <f>'Table 10.66'!AC115</f>
        <v>0.10795250089960406</v>
      </c>
      <c r="F92" s="99">
        <f>'Table 10.66'!AE115</f>
        <v>8.2630098452883161E-2</v>
      </c>
      <c r="G92" s="100">
        <f>'Table 10.66'!AE115</f>
        <v>8.2630098452883161E-2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10.66'!AA8</f>
        <v>$40,104</v>
      </c>
      <c r="D93" s="99">
        <f>'Table 10.66'!AC8</f>
        <v>9.2357248911594247E-3</v>
      </c>
      <c r="E93" s="100">
        <f>'Table 10.66'!AC8</f>
        <v>9.2357248911594247E-3</v>
      </c>
      <c r="F93" s="99">
        <f>'Table 10.66'!AE8</f>
        <v>0.11049146391373488</v>
      </c>
      <c r="G93" s="100">
        <f>'Table 10.66'!AE8</f>
        <v>0.11049146391373488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1191</v>
      </c>
      <c r="Y93" s="116">
        <v>1274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10.66'!AA9</f>
        <v>$1,716.2 mil</v>
      </c>
      <c r="D94" s="99">
        <f>'Table 10.66'!AC9</f>
        <v>2.8133081467424326E-2</v>
      </c>
      <c r="E94" s="100">
        <f>'Table 10.66'!AC9</f>
        <v>2.8133081467424326E-2</v>
      </c>
      <c r="F94" s="99">
        <f>'Table 10.66'!AE9</f>
        <v>0.15938378420965704</v>
      </c>
      <c r="G94" s="100">
        <f>'Table 10.66'!AE9</f>
        <v>0.15938378420965704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3575</v>
      </c>
      <c r="Y94" s="116">
        <v>3662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509</v>
      </c>
      <c r="Y95" s="116">
        <v>520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2164</v>
      </c>
      <c r="Y96" s="116">
        <v>2327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2899</v>
      </c>
      <c r="Y97" s="116">
        <v>3120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1605</v>
      </c>
      <c r="Y98" s="116">
        <v>1569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94</v>
      </c>
      <c r="Y99" s="116">
        <v>94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822</v>
      </c>
      <c r="Y100" s="116">
        <v>840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15673</v>
      </c>
      <c r="Y101" s="116">
        <v>15899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32949</v>
      </c>
      <c r="Y104" s="115">
        <v>34769</v>
      </c>
      <c r="Z104" s="115"/>
      <c r="AA104" s="115" t="str">
        <f>TEXT(Y104,"###,###")</f>
        <v>34,769</v>
      </c>
      <c r="AB104" s="115"/>
      <c r="AC104" s="115">
        <f>Y104/($Y$4)*100</f>
        <v>75.033449868358588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8035</v>
      </c>
      <c r="Y105" s="115">
        <v>8230</v>
      </c>
      <c r="Z105" s="115"/>
      <c r="AA105" s="115" t="str">
        <f>TEXT(Y105,"###,###")</f>
        <v>8,230</v>
      </c>
      <c r="AB105" s="115"/>
      <c r="AC105" s="115">
        <f>Y105/($Y$4)*100</f>
        <v>17.760801070395786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40984</v>
      </c>
      <c r="Y106" s="115">
        <v>42999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5277</v>
      </c>
      <c r="Y108" s="115">
        <v>5925</v>
      </c>
      <c r="Z108" s="115"/>
      <c r="AA108" s="115" t="str">
        <f>TEXT(Y108,"###,###")</f>
        <v>5,925</v>
      </c>
      <c r="AB108" s="115"/>
      <c r="AC108" s="115">
        <f>Y108/($Y$4)*100</f>
        <v>12.786481937071088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6137</v>
      </c>
      <c r="Y109" s="115">
        <v>6629</v>
      </c>
      <c r="Z109" s="115"/>
      <c r="AA109" s="115" t="str">
        <f>TEXT(Y109,"###,###")</f>
        <v>6,629</v>
      </c>
      <c r="AB109" s="115"/>
      <c r="AC109" s="115">
        <f t="shared" ref="AC109:AC111" si="3">Y109/($Y$4)*100</f>
        <v>14.305753377357677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9949</v>
      </c>
      <c r="Y110" s="115">
        <v>10002</v>
      </c>
      <c r="Z110" s="115"/>
      <c r="AA110" s="115" t="str">
        <f>TEXT(Y110,"###,###")</f>
        <v>10,002</v>
      </c>
      <c r="AB110" s="115"/>
      <c r="AC110" s="115">
        <f t="shared" si="3"/>
        <v>21.584876343389876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19619</v>
      </c>
      <c r="Y111" s="115">
        <v>20443</v>
      </c>
      <c r="Z111" s="115"/>
      <c r="AA111" s="115" t="str">
        <f>TEXT(Y111,"###,###")</f>
        <v>20,443</v>
      </c>
      <c r="AB111" s="115"/>
      <c r="AC111" s="115">
        <f t="shared" si="3"/>
        <v>44.117139280935739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44815</v>
      </c>
      <c r="Y112" s="115">
        <v>46338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2338</v>
      </c>
      <c r="U114" s="115">
        <v>2499</v>
      </c>
      <c r="V114" s="115">
        <v>2399</v>
      </c>
      <c r="W114" s="115">
        <v>2379</v>
      </c>
      <c r="X114" s="115">
        <v>2277</v>
      </c>
      <c r="Y114" s="115">
        <v>2467</v>
      </c>
      <c r="Z114" s="115"/>
      <c r="AA114" s="115" t="str">
        <f>TEXT(Y114,"###,###")</f>
        <v>2,467</v>
      </c>
      <c r="AB114" s="115"/>
      <c r="AC114" s="115">
        <f>Y114/X114-1</f>
        <v>8.3443126921387778E-2</v>
      </c>
      <c r="AD114" s="115"/>
      <c r="AE114" s="115">
        <f>Y114/T114-1</f>
        <v>5.5175363558597201E-2</v>
      </c>
      <c r="AF114" s="115"/>
    </row>
    <row r="115" spans="19:32" x14ac:dyDescent="0.25">
      <c r="S115" s="115" t="s">
        <v>104</v>
      </c>
      <c r="T115" s="115">
        <v>2844</v>
      </c>
      <c r="U115" s="115">
        <v>2880</v>
      </c>
      <c r="V115" s="115">
        <v>2877</v>
      </c>
      <c r="W115" s="115">
        <v>2874</v>
      </c>
      <c r="X115" s="115">
        <v>2779</v>
      </c>
      <c r="Y115" s="115">
        <v>3079</v>
      </c>
      <c r="Z115" s="115"/>
      <c r="AA115" s="115" t="str">
        <f>TEXT(Y115,"###,###")</f>
        <v>3,079</v>
      </c>
      <c r="AB115" s="115"/>
      <c r="AC115" s="115">
        <f>Y115/X115-1</f>
        <v>0.10795250089960406</v>
      </c>
      <c r="AD115" s="115"/>
      <c r="AE115" s="115">
        <f>Y115/T115-1</f>
        <v>8.2630098452883161E-2</v>
      </c>
      <c r="AF115" s="115"/>
    </row>
    <row r="116" spans="19:32" x14ac:dyDescent="0.25">
      <c r="S116" s="115" t="s">
        <v>56</v>
      </c>
      <c r="T116" s="115">
        <v>5182</v>
      </c>
      <c r="U116" s="115">
        <v>5379</v>
      </c>
      <c r="V116" s="115">
        <v>5276</v>
      </c>
      <c r="W116" s="115">
        <v>5253</v>
      </c>
      <c r="X116" s="115">
        <v>5056</v>
      </c>
      <c r="Y116" s="115">
        <v>5546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42.45</v>
      </c>
      <c r="V118" s="115">
        <v>41.69</v>
      </c>
      <c r="W118" s="115">
        <v>42.76</v>
      </c>
      <c r="X118" s="115">
        <v>41.79</v>
      </c>
      <c r="Y118" s="115">
        <v>39.880000000000003</v>
      </c>
      <c r="Z118" s="115"/>
      <c r="AA118" s="115" t="str">
        <f>TEXT(Y118,"##.0")</f>
        <v>39.9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27868</v>
      </c>
      <c r="V120" s="115">
        <v>27933</v>
      </c>
      <c r="W120" s="115">
        <v>27905</v>
      </c>
      <c r="X120" s="115">
        <v>27754</v>
      </c>
      <c r="Y120" s="115">
        <v>27911</v>
      </c>
      <c r="Z120" s="115"/>
      <c r="AA120" s="115" t="str">
        <f>TEXT(Y120,"###,###")</f>
        <v>27,911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2290</v>
      </c>
      <c r="V121" s="115">
        <v>2334</v>
      </c>
      <c r="W121" s="115">
        <v>2196</v>
      </c>
      <c r="X121" s="115">
        <v>2188</v>
      </c>
      <c r="Y121" s="115">
        <v>2218</v>
      </c>
      <c r="Z121" s="115"/>
      <c r="AA121" s="115" t="str">
        <f t="shared" ref="AA121:AA128" si="4">TEXT(Y121,"###,###")</f>
        <v>2,218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2118</v>
      </c>
      <c r="V122" s="115">
        <v>2109</v>
      </c>
      <c r="W122" s="115">
        <v>2095</v>
      </c>
      <c r="X122" s="115">
        <v>2207</v>
      </c>
      <c r="Y122" s="115">
        <v>2372</v>
      </c>
      <c r="Z122" s="115"/>
      <c r="AA122" s="115" t="str">
        <f t="shared" si="4"/>
        <v>2,372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29986</v>
      </c>
      <c r="V124" s="115">
        <v>30042</v>
      </c>
      <c r="W124" s="115">
        <v>30000</v>
      </c>
      <c r="X124" s="115">
        <v>29961</v>
      </c>
      <c r="Y124" s="115">
        <v>30283</v>
      </c>
      <c r="Z124" s="115"/>
      <c r="AA124" s="115" t="str">
        <f t="shared" si="4"/>
        <v>30,283</v>
      </c>
      <c r="AB124" s="115"/>
      <c r="AC124" s="115">
        <f>Y124/$Y$7*100</f>
        <v>93.175594597089315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4408</v>
      </c>
      <c r="V125" s="115">
        <v>4443</v>
      </c>
      <c r="W125" s="115">
        <v>4291</v>
      </c>
      <c r="X125" s="115">
        <v>4395</v>
      </c>
      <c r="Y125" s="115">
        <v>4590</v>
      </c>
      <c r="Z125" s="115"/>
      <c r="AA125" s="115" t="str">
        <f t="shared" si="4"/>
        <v>4,590</v>
      </c>
      <c r="AB125" s="115"/>
      <c r="AC125" s="115">
        <f>Y125/$Y$7*100</f>
        <v>14.122642380234455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16805</v>
      </c>
      <c r="V127" s="115">
        <v>16799</v>
      </c>
      <c r="W127" s="115">
        <v>16634</v>
      </c>
      <c r="X127" s="115">
        <v>16475</v>
      </c>
      <c r="Y127" s="115">
        <v>16602</v>
      </c>
      <c r="Z127" s="115"/>
      <c r="AA127" s="115" t="str">
        <f t="shared" si="4"/>
        <v>16,602</v>
      </c>
      <c r="AB127" s="115"/>
      <c r="AC127" s="115">
        <f>Y127/$Y$7*100</f>
        <v>51.081505184455864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15467</v>
      </c>
      <c r="V128" s="115">
        <v>15582</v>
      </c>
      <c r="W128" s="115">
        <v>15561</v>
      </c>
      <c r="X128" s="115">
        <v>15673</v>
      </c>
      <c r="Y128" s="115">
        <v>15899</v>
      </c>
      <c r="Z128" s="115"/>
      <c r="AA128" s="115" t="str">
        <f t="shared" si="4"/>
        <v>15,899</v>
      </c>
      <c r="AB128" s="115"/>
      <c r="AC128" s="115">
        <f>Y128/$Y$7*100</f>
        <v>48.918494815544136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DE6A711C-BE39-4AF8-8D79-CC544D1B29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83C661C5-1520-4724-9D3F-94B2E5881DF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F1AF68E7-865F-441B-A008-CF66EF1D18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C1A4F6F8-3FCF-45C8-B648-22E31D13C9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Whyalla</v>
      </c>
      <c r="T1" s="115"/>
      <c r="U1" s="115"/>
      <c r="V1" s="115"/>
      <c r="W1" s="115"/>
      <c r="X1" s="115"/>
      <c r="Y1" s="115" t="str">
        <f>Y3</f>
        <v>10.67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178</v>
      </c>
      <c r="V3" s="115"/>
      <c r="W3" s="115"/>
      <c r="X3" s="115"/>
      <c r="Y3" s="115" t="s">
        <v>267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10.67'!$Y$3&amp;" "&amp;'Table 10.67'!$U$3&amp;", "&amp;'State data for spotlight'!$C$3&amp;", "&amp;'Table 10.67'!$Y$2</f>
        <v>Table 10.67 Whyalla,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14675</v>
      </c>
      <c r="U4" s="116">
        <v>14988</v>
      </c>
      <c r="V4" s="116">
        <v>14305</v>
      </c>
      <c r="W4" s="116">
        <v>13482</v>
      </c>
      <c r="X4" s="116">
        <v>12598</v>
      </c>
      <c r="Y4" s="116">
        <v>12569</v>
      </c>
      <c r="Z4" s="115"/>
      <c r="AA4" s="115" t="str">
        <f>TEXT(Y4,"###,###")</f>
        <v>12,569</v>
      </c>
      <c r="AB4" s="115"/>
      <c r="AC4" s="115">
        <f t="shared" ref="AC4:AC9" si="0">Y4/X4-1</f>
        <v>-2.301952690903275E-3</v>
      </c>
      <c r="AD4" s="115"/>
      <c r="AE4" s="115">
        <f>Y4/T4-1</f>
        <v>-0.14350936967632022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8299</v>
      </c>
      <c r="U5" s="116">
        <v>8415</v>
      </c>
      <c r="V5" s="116">
        <v>7913</v>
      </c>
      <c r="W5" s="116">
        <v>7456</v>
      </c>
      <c r="X5" s="116">
        <v>6938</v>
      </c>
      <c r="Y5" s="116">
        <v>6873</v>
      </c>
      <c r="Z5" s="115"/>
      <c r="AA5" s="115" t="str">
        <f>TEXT(Y5,"###,###")</f>
        <v>6,873</v>
      </c>
      <c r="AB5" s="115"/>
      <c r="AC5" s="115">
        <f t="shared" si="0"/>
        <v>-9.3686941481695429E-3</v>
      </c>
      <c r="AD5" s="115"/>
      <c r="AE5" s="115">
        <f t="shared" ref="AE5:AE9" si="1">Y5/T5-1</f>
        <v>-0.17182793107603322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6375</v>
      </c>
      <c r="U6" s="116">
        <v>6572</v>
      </c>
      <c r="V6" s="116">
        <v>6392</v>
      </c>
      <c r="W6" s="116">
        <v>6026</v>
      </c>
      <c r="X6" s="116">
        <v>5658</v>
      </c>
      <c r="Y6" s="116">
        <v>5696</v>
      </c>
      <c r="Z6" s="115"/>
      <c r="AA6" s="115" t="str">
        <f>TEXT(Y6,"###,###")</f>
        <v>5,696</v>
      </c>
      <c r="AB6" s="115"/>
      <c r="AC6" s="115">
        <f t="shared" si="0"/>
        <v>6.7161541180629225E-3</v>
      </c>
      <c r="AD6" s="115"/>
      <c r="AE6" s="115">
        <f t="shared" si="1"/>
        <v>-0.10650980392156861</v>
      </c>
      <c r="AF6" s="115"/>
    </row>
    <row r="7" spans="1:32" ht="16.5" customHeight="1" thickBot="1" x14ac:dyDescent="0.3">
      <c r="A7" s="46" t="str">
        <f>"QUICK STATS for "&amp;'Table 10.67'!Y2&amp;"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11097</v>
      </c>
      <c r="U7" s="116">
        <v>11106</v>
      </c>
      <c r="V7" s="116">
        <v>11017</v>
      </c>
      <c r="W7" s="116">
        <v>10640</v>
      </c>
      <c r="X7" s="116">
        <v>10015</v>
      </c>
      <c r="Y7" s="116">
        <v>9743</v>
      </c>
      <c r="Z7" s="115"/>
      <c r="AA7" s="115" t="str">
        <f>TEXT(Y7,"###,###")</f>
        <v>9,743</v>
      </c>
      <c r="AB7" s="115"/>
      <c r="AC7" s="115">
        <f t="shared" si="0"/>
        <v>-2.715926110833744E-2</v>
      </c>
      <c r="AD7" s="115"/>
      <c r="AE7" s="115">
        <f t="shared" si="1"/>
        <v>-0.12201495899792736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12,569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10.67'!AA7</f>
        <v>9,743</v>
      </c>
      <c r="P8" s="51"/>
      <c r="S8" s="115" t="s">
        <v>96</v>
      </c>
      <c r="T8" s="115">
        <v>44796</v>
      </c>
      <c r="U8" s="115">
        <v>45066</v>
      </c>
      <c r="V8" s="115">
        <v>47121.33</v>
      </c>
      <c r="W8" s="115">
        <v>49143.5</v>
      </c>
      <c r="X8" s="115">
        <v>48921.91</v>
      </c>
      <c r="Y8" s="115">
        <v>47921.5</v>
      </c>
      <c r="Z8" s="115"/>
      <c r="AA8" s="115" t="str">
        <f>TEXT(Y8,"$###,###")</f>
        <v>$47,922</v>
      </c>
      <c r="AB8" s="115"/>
      <c r="AC8" s="115">
        <f t="shared" si="0"/>
        <v>-2.0449119831993601E-2</v>
      </c>
      <c r="AD8" s="115"/>
      <c r="AE8" s="115">
        <f t="shared" si="1"/>
        <v>6.9771854629877561E-2</v>
      </c>
      <c r="AF8" s="115"/>
    </row>
    <row r="9" spans="1:32" x14ac:dyDescent="0.25">
      <c r="A9" s="55" t="s">
        <v>17</v>
      </c>
      <c r="B9" s="56"/>
      <c r="C9" s="57"/>
      <c r="D9" s="58">
        <f>'Table 10.67'!AC104</f>
        <v>77.508154984485643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54.326182900543984</v>
      </c>
      <c r="P9" s="59" t="s">
        <v>97</v>
      </c>
      <c r="S9" s="115" t="s">
        <v>9</v>
      </c>
      <c r="T9" s="115">
        <v>610441154</v>
      </c>
      <c r="U9" s="115">
        <v>643655493</v>
      </c>
      <c r="V9" s="115">
        <v>650844191</v>
      </c>
      <c r="W9" s="115">
        <v>645837316</v>
      </c>
      <c r="X9" s="115">
        <v>602677241</v>
      </c>
      <c r="Y9" s="115">
        <v>574348238</v>
      </c>
      <c r="Z9" s="115"/>
      <c r="AA9" s="115" t="str">
        <f>TEXT(Y9/1000000,"$#,###.0")&amp;" mil"</f>
        <v>$574.3 mil</v>
      </c>
      <c r="AB9" s="115"/>
      <c r="AC9" s="115">
        <f t="shared" si="0"/>
        <v>-4.7005264298672911E-2</v>
      </c>
      <c r="AD9" s="115"/>
      <c r="AE9" s="115">
        <f t="shared" si="1"/>
        <v>-5.9125954669825509E-2</v>
      </c>
      <c r="AF9" s="115"/>
    </row>
    <row r="10" spans="1:32" x14ac:dyDescent="0.25">
      <c r="A10" s="55" t="s">
        <v>20</v>
      </c>
      <c r="B10" s="56"/>
      <c r="C10" s="57"/>
      <c r="D10" s="58">
        <f>'Table 10.67'!AC105</f>
        <v>17.511337417455643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45.673817099456024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96.592425331006879</v>
      </c>
      <c r="P11" s="59" t="s">
        <v>97</v>
      </c>
      <c r="S11" s="115" t="s">
        <v>32</v>
      </c>
      <c r="T11" s="116">
        <v>13863</v>
      </c>
      <c r="U11" s="116">
        <v>14220</v>
      </c>
      <c r="V11" s="116">
        <v>13549</v>
      </c>
      <c r="W11" s="116">
        <v>12799</v>
      </c>
      <c r="X11" s="116">
        <v>11952</v>
      </c>
      <c r="Y11" s="116">
        <v>11873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10.67'!AC108</f>
        <v>7.9958628371389926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7.1435902699373912</v>
      </c>
      <c r="P12" s="59" t="s">
        <v>97</v>
      </c>
      <c r="S12" s="115" t="s">
        <v>33</v>
      </c>
      <c r="T12" s="116">
        <v>814</v>
      </c>
      <c r="U12" s="116">
        <v>765</v>
      </c>
      <c r="V12" s="116">
        <v>754</v>
      </c>
      <c r="W12" s="116">
        <v>686</v>
      </c>
      <c r="X12" s="116">
        <v>645</v>
      </c>
      <c r="Y12" s="116">
        <v>696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10.67'!AC109</f>
        <v>11.385153950194923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10.67'!AA118</f>
        <v>41.3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10.67'!AC110</f>
        <v>19.357148540058873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11.947038899722878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10.67'!AC111</f>
        <v>56.281327074548493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88.05296110027713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185</v>
      </c>
      <c r="Z15" s="115"/>
      <c r="AA15" s="117">
        <f t="shared" ref="AA15:AA34" si="2">IF(Y15="np",0,Y15/$Y$34)</f>
        <v>1.4718752486275757E-2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410</v>
      </c>
      <c r="Z16" s="115"/>
      <c r="AA16" s="117">
        <f t="shared" si="2"/>
        <v>3.2619937942557083E-2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1593</v>
      </c>
      <c r="Z17" s="115"/>
      <c r="AA17" s="117">
        <f t="shared" si="2"/>
        <v>0.1267403930304718</v>
      </c>
      <c r="AB17" s="115"/>
      <c r="AC17" s="115"/>
      <c r="AD17" s="115"/>
      <c r="AE17" s="115"/>
      <c r="AF17" s="115"/>
    </row>
    <row r="18" spans="1:32" x14ac:dyDescent="0.25">
      <c r="A18" s="85" t="str">
        <f>'Table 10.67'!$S$1&amp;" ("&amp;'Table 10.67'!$T$2&amp;" to "&amp;'Table 10.67'!$Y$2&amp;")"</f>
        <v>Whyalla (2011-12 to 2016-17)</v>
      </c>
      <c r="B18" s="85"/>
      <c r="C18" s="85"/>
      <c r="D18" s="85"/>
      <c r="E18" s="85"/>
      <c r="F18" s="85"/>
      <c r="G18" s="85" t="str">
        <f>'Table 10.67'!$S$1&amp;" ("&amp;'Table 10.67'!$T$2&amp;" to "&amp;'Table 10.67'!$Y$2&amp;")"</f>
        <v>Whyalla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232</v>
      </c>
      <c r="Z18" s="115"/>
      <c r="AA18" s="117">
        <f t="shared" si="2"/>
        <v>1.8458111226032303E-2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849</v>
      </c>
      <c r="Z19" s="115"/>
      <c r="AA19" s="117">
        <f t="shared" si="2"/>
        <v>6.754713978836821E-2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273</v>
      </c>
      <c r="Z20" s="115"/>
      <c r="AA20" s="117">
        <f t="shared" si="2"/>
        <v>2.1720105020288011E-2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1280</v>
      </c>
      <c r="Z21" s="115"/>
      <c r="AA21" s="117">
        <f t="shared" si="2"/>
        <v>0.10183785504017821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852</v>
      </c>
      <c r="Z22" s="115"/>
      <c r="AA22" s="117">
        <f t="shared" si="2"/>
        <v>6.7785822261118622E-2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580</v>
      </c>
      <c r="Z23" s="115"/>
      <c r="AA23" s="117">
        <f t="shared" si="2"/>
        <v>4.6145278065080751E-2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21</v>
      </c>
      <c r="Z24" s="115"/>
      <c r="AA24" s="117">
        <f t="shared" si="2"/>
        <v>1.6707773092529239E-3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276</v>
      </c>
      <c r="Z25" s="115"/>
      <c r="AA25" s="117">
        <f t="shared" si="2"/>
        <v>2.1958787493038427E-2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200</v>
      </c>
      <c r="Z26" s="115"/>
      <c r="AA26" s="117">
        <f t="shared" si="2"/>
        <v>1.5912164850027846E-2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456</v>
      </c>
      <c r="Z27" s="115"/>
      <c r="AA27" s="117">
        <f t="shared" si="2"/>
        <v>3.6279735858063489E-2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1092</v>
      </c>
      <c r="Z28" s="115"/>
      <c r="AA28" s="117">
        <f t="shared" si="2"/>
        <v>8.6880420081152043E-2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636</v>
      </c>
      <c r="Z29" s="115"/>
      <c r="AA29" s="117">
        <f t="shared" si="2"/>
        <v>5.0600684223088555E-2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1063</v>
      </c>
      <c r="Z30" s="115"/>
      <c r="AA30" s="117">
        <f t="shared" si="2"/>
        <v>8.4573156177897998E-2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10.67'!Y2&amp;")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1385</v>
      </c>
      <c r="Z31" s="115"/>
      <c r="AA31" s="117">
        <f t="shared" si="2"/>
        <v>0.11019174158644283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35</v>
      </c>
      <c r="Z32" s="115"/>
      <c r="AA32" s="117">
        <f t="shared" si="2"/>
        <v>2.7846288487548732E-3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449</v>
      </c>
      <c r="Z33" s="115"/>
      <c r="AA33" s="117">
        <f t="shared" si="2"/>
        <v>3.5722810088312518E-2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12569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9719</v>
      </c>
      <c r="U37" s="115">
        <v>9413</v>
      </c>
      <c r="V37" s="115">
        <v>9739</v>
      </c>
      <c r="W37" s="115">
        <v>9556</v>
      </c>
      <c r="X37" s="115">
        <v>8954</v>
      </c>
      <c r="Y37" s="115">
        <v>8579</v>
      </c>
      <c r="Z37" s="115"/>
      <c r="AA37" s="115" t="str">
        <f>TEXT(Y37,"###,###")</f>
        <v>8,579</v>
      </c>
      <c r="AB37" s="115"/>
      <c r="AC37" s="115">
        <f>Y37/X37-1</f>
        <v>-4.1880723698905498E-2</v>
      </c>
      <c r="AD37" s="115"/>
      <c r="AE37" s="115">
        <f>Y37/T37-1</f>
        <v>-0.11729601810885892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1374</v>
      </c>
      <c r="U38" s="115">
        <v>1696</v>
      </c>
      <c r="V38" s="115">
        <v>1284</v>
      </c>
      <c r="W38" s="115">
        <v>1082</v>
      </c>
      <c r="X38" s="115">
        <v>1058</v>
      </c>
      <c r="Y38" s="115">
        <v>1164</v>
      </c>
      <c r="Z38" s="115"/>
      <c r="AA38" s="115" t="str">
        <f>TEXT(Y38,"###,###")</f>
        <v>1,164</v>
      </c>
      <c r="AB38" s="115"/>
      <c r="AC38" s="115">
        <f>Y38/X38-1</f>
        <v>0.10018903591682427</v>
      </c>
      <c r="AD38" s="115"/>
      <c r="AE38" s="115">
        <f>Y38/T38-1</f>
        <v>-0.15283842794759828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11093</v>
      </c>
      <c r="U40" s="115">
        <v>11109</v>
      </c>
      <c r="V40" s="115">
        <v>11023</v>
      </c>
      <c r="W40" s="115">
        <v>10638</v>
      </c>
      <c r="X40" s="115">
        <v>10012</v>
      </c>
      <c r="Y40" s="115">
        <v>9743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88.05296110027713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11.947038899722878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4</v>
      </c>
      <c r="Y44" s="116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117</v>
      </c>
      <c r="Y45" s="116">
        <v>135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349</v>
      </c>
      <c r="Y46" s="116">
        <v>295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599</v>
      </c>
      <c r="Y47" s="116">
        <v>645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774</v>
      </c>
      <c r="Y48" s="116">
        <v>777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10.67'!S1&amp;" ("&amp;'Table 10.67'!Y2&amp;") *"</f>
        <v>Number of jobs by age and sex of job holders in Whyalla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731</v>
      </c>
      <c r="Y49" s="116">
        <v>724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672</v>
      </c>
      <c r="Y50" s="116">
        <v>645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789</v>
      </c>
      <c r="Y51" s="116">
        <v>698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834</v>
      </c>
      <c r="Y52" s="116">
        <v>878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785</v>
      </c>
      <c r="Y53" s="116">
        <v>774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653</v>
      </c>
      <c r="Y54" s="116">
        <v>682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399</v>
      </c>
      <c r="Y55" s="116">
        <v>386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154</v>
      </c>
      <c r="Y56" s="116">
        <v>148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41</v>
      </c>
      <c r="Y57" s="116">
        <v>35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26</v>
      </c>
      <c r="Y58" s="116">
        <v>24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14</v>
      </c>
      <c r="Y59" s="116">
        <v>20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2</v>
      </c>
      <c r="Y60" s="116">
        <v>3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6936</v>
      </c>
      <c r="Y61" s="116">
        <v>6873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2</v>
      </c>
      <c r="Y63" s="116">
        <v>13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10.67'!S1&amp;" ("&amp;'Table 10.67'!Y2&amp;") *"</f>
        <v>Number of employed persons per occupation of main job by sex in Whyalla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168</v>
      </c>
      <c r="Y64" s="116">
        <v>168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343</v>
      </c>
      <c r="Y65" s="116">
        <v>326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486</v>
      </c>
      <c r="Y66" s="116">
        <v>511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644</v>
      </c>
      <c r="Y67" s="116">
        <v>624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607</v>
      </c>
      <c r="Y68" s="116">
        <v>592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452</v>
      </c>
      <c r="Y69" s="116">
        <v>460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656</v>
      </c>
      <c r="Y70" s="116">
        <v>587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687</v>
      </c>
      <c r="Y71" s="116">
        <v>705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637</v>
      </c>
      <c r="Y72" s="116">
        <v>649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525</v>
      </c>
      <c r="Y73" s="116">
        <v>544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268</v>
      </c>
      <c r="Y74" s="116">
        <v>303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104</v>
      </c>
      <c r="Y75" s="116">
        <v>117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42</v>
      </c>
      <c r="Y76" s="116">
        <v>59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28</v>
      </c>
      <c r="Y77" s="116">
        <v>22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7</v>
      </c>
      <c r="Y78" s="116">
        <v>12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0</v>
      </c>
      <c r="Y79" s="116">
        <v>3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5663</v>
      </c>
      <c r="Y80" s="116">
        <v>5696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10.67'!S1</f>
        <v>Whyalla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394</v>
      </c>
      <c r="Y83" s="116">
        <v>369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457</v>
      </c>
      <c r="Y84" s="116">
        <v>455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10.67'!AA4</f>
        <v>12,569</v>
      </c>
      <c r="D85" s="99">
        <f>'Table 10.67'!AC4</f>
        <v>-2.301952690903275E-3</v>
      </c>
      <c r="E85" s="100">
        <f>'Table 10.67'!AC4</f>
        <v>-2.301952690903275E-3</v>
      </c>
      <c r="F85" s="99">
        <f>'Table 10.67'!AE4</f>
        <v>-0.14350936967632022</v>
      </c>
      <c r="G85" s="100">
        <f>'Table 10.67'!AE4</f>
        <v>-0.14350936967632022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1545</v>
      </c>
      <c r="Y85" s="116">
        <v>1495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10.67'!AA5</f>
        <v>6,873</v>
      </c>
      <c r="D86" s="99">
        <f>'Table 10.67'!AC5</f>
        <v>-9.3686941481695429E-3</v>
      </c>
      <c r="E86" s="100">
        <f>'Table 10.67'!AC5</f>
        <v>-9.3686941481695429E-3</v>
      </c>
      <c r="F86" s="99">
        <f>'Table 10.67'!AE5</f>
        <v>-0.17182793107603322</v>
      </c>
      <c r="G86" s="100">
        <f>'Table 10.67'!AE5</f>
        <v>-0.17182793107603322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204</v>
      </c>
      <c r="Y86" s="116">
        <v>215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10.67'!AA6</f>
        <v>5,696</v>
      </c>
      <c r="D87" s="99">
        <f>'Table 10.67'!AC6</f>
        <v>6.7161541180629225E-3</v>
      </c>
      <c r="E87" s="100">
        <f>'Table 10.67'!AC6</f>
        <v>6.7161541180629225E-3</v>
      </c>
      <c r="F87" s="99">
        <f>'Table 10.67'!AE6</f>
        <v>-0.10650980392156861</v>
      </c>
      <c r="G87" s="100">
        <f>'Table 10.67'!AE6</f>
        <v>-0.10650980392156861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144</v>
      </c>
      <c r="Y87" s="116">
        <v>132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10.67'!AA7</f>
        <v>9,743</v>
      </c>
      <c r="D88" s="99">
        <f>'Table 10.67'!AC7</f>
        <v>-2.715926110833744E-2</v>
      </c>
      <c r="E88" s="100">
        <f>'Table 10.67'!AC7</f>
        <v>-2.715926110833744E-2</v>
      </c>
      <c r="F88" s="99">
        <f>'Table 10.67'!AE7</f>
        <v>-0.12201495899792736</v>
      </c>
      <c r="G88" s="100">
        <f>'Table 10.67'!AE7</f>
        <v>-0.12201495899792736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176</v>
      </c>
      <c r="Y88" s="116">
        <v>159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10.67'!AA37</f>
        <v>8,579</v>
      </c>
      <c r="D89" s="99">
        <f>'Table 10.67'!AC37</f>
        <v>-4.1880723698905498E-2</v>
      </c>
      <c r="E89" s="100">
        <f>'Table 10.67'!AC37</f>
        <v>-4.1880723698905498E-2</v>
      </c>
      <c r="F89" s="99">
        <f>'Table 10.67'!AE37</f>
        <v>-0.11729601810885892</v>
      </c>
      <c r="G89" s="100">
        <f>'Table 10.67'!AE37</f>
        <v>-0.11729601810885892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993</v>
      </c>
      <c r="Y89" s="116">
        <v>930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10.67'!AA38</f>
        <v>1,164</v>
      </c>
      <c r="D90" s="99">
        <f>'Table 10.67'!AC38</f>
        <v>0.10018903591682427</v>
      </c>
      <c r="E90" s="100">
        <f>'Table 10.67'!AC38</f>
        <v>0.10018903591682427</v>
      </c>
      <c r="F90" s="99">
        <f>'Table 10.67'!AE38</f>
        <v>-0.15283842794759828</v>
      </c>
      <c r="G90" s="100">
        <f>'Table 10.67'!AE38</f>
        <v>-0.15283842794759828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661</v>
      </c>
      <c r="Y90" s="116">
        <v>689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10.67'!AA114</f>
        <v>536</v>
      </c>
      <c r="D91" s="99">
        <f>'Table 10.67'!AC114</f>
        <v>0.14042553191489371</v>
      </c>
      <c r="E91" s="100">
        <f>'Table 10.67'!AC114</f>
        <v>0.14042553191489371</v>
      </c>
      <c r="F91" s="99">
        <f>'Table 10.67'!AE114</f>
        <v>-0.18910741301058998</v>
      </c>
      <c r="G91" s="100">
        <f>'Table 10.67'!AE114</f>
        <v>-0.18910741301058998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5529</v>
      </c>
      <c r="Y91" s="116">
        <v>5293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10.67'!AA115</f>
        <v>628</v>
      </c>
      <c r="D92" s="99">
        <f>'Table 10.67'!AC115</f>
        <v>6.4406779661017044E-2</v>
      </c>
      <c r="E92" s="100">
        <f>'Table 10.67'!AC115</f>
        <v>6.4406779661017044E-2</v>
      </c>
      <c r="F92" s="99">
        <f>'Table 10.67'!AE115</f>
        <v>-0.12777777777777777</v>
      </c>
      <c r="G92" s="100">
        <f>'Table 10.67'!AE115</f>
        <v>-0.12777777777777777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10.67'!AA8</f>
        <v>$47,922</v>
      </c>
      <c r="D93" s="99">
        <f>'Table 10.67'!AC8</f>
        <v>-2.0449119831993601E-2</v>
      </c>
      <c r="E93" s="100">
        <f>'Table 10.67'!AC8</f>
        <v>-2.0449119831993601E-2</v>
      </c>
      <c r="F93" s="99">
        <f>'Table 10.67'!AE8</f>
        <v>6.9771854629877561E-2</v>
      </c>
      <c r="G93" s="100">
        <f>'Table 10.67'!AE8</f>
        <v>6.9771854629877561E-2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294</v>
      </c>
      <c r="Y93" s="116">
        <v>308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10.67'!AA9</f>
        <v>$574.3 mil</v>
      </c>
      <c r="D94" s="99">
        <f>'Table 10.67'!AC9</f>
        <v>-4.7005264298672911E-2</v>
      </c>
      <c r="E94" s="100">
        <f>'Table 10.67'!AC9</f>
        <v>-4.7005264298672911E-2</v>
      </c>
      <c r="F94" s="99">
        <f>'Table 10.67'!AE9</f>
        <v>-5.9125954669825509E-2</v>
      </c>
      <c r="G94" s="100">
        <f>'Table 10.67'!AE9</f>
        <v>-5.9125954669825509E-2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799</v>
      </c>
      <c r="Y94" s="116">
        <v>799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181</v>
      </c>
      <c r="Y95" s="116">
        <v>165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758</v>
      </c>
      <c r="Y96" s="116">
        <v>799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645</v>
      </c>
      <c r="Y97" s="116">
        <v>668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595</v>
      </c>
      <c r="Y98" s="116">
        <v>569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74</v>
      </c>
      <c r="Y99" s="116">
        <v>78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367</v>
      </c>
      <c r="Y100" s="116">
        <v>356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4488</v>
      </c>
      <c r="Y101" s="116">
        <v>4450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9848</v>
      </c>
      <c r="Y104" s="115">
        <v>9742</v>
      </c>
      <c r="Z104" s="115"/>
      <c r="AA104" s="115" t="str">
        <f>TEXT(Y104,"###,###")</f>
        <v>9,742</v>
      </c>
      <c r="AB104" s="115"/>
      <c r="AC104" s="115">
        <f>Y104/($Y$4)*100</f>
        <v>77.508154984485643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2046</v>
      </c>
      <c r="Y105" s="115">
        <v>2201</v>
      </c>
      <c r="Z105" s="115"/>
      <c r="AA105" s="115" t="str">
        <f>TEXT(Y105,"###,###")</f>
        <v>2,201</v>
      </c>
      <c r="AB105" s="115"/>
      <c r="AC105" s="115">
        <f>Y105/($Y$4)*100</f>
        <v>17.511337417455643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11894</v>
      </c>
      <c r="Y106" s="115">
        <v>11943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1122</v>
      </c>
      <c r="Y108" s="115">
        <v>1005</v>
      </c>
      <c r="Z108" s="115"/>
      <c r="AA108" s="115" t="str">
        <f>TEXT(Y108,"###,###")</f>
        <v>1,005</v>
      </c>
      <c r="AB108" s="115"/>
      <c r="AC108" s="115">
        <f>Y108/($Y$4)*100</f>
        <v>7.9958628371389926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1401</v>
      </c>
      <c r="Y109" s="115">
        <v>1431</v>
      </c>
      <c r="Z109" s="115"/>
      <c r="AA109" s="115" t="str">
        <f>TEXT(Y109,"###,###")</f>
        <v>1,431</v>
      </c>
      <c r="AB109" s="115"/>
      <c r="AC109" s="115">
        <f t="shared" ref="AC109:AC111" si="3">Y109/($Y$4)*100</f>
        <v>11.385153950194923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2394</v>
      </c>
      <c r="Y110" s="115">
        <v>2433</v>
      </c>
      <c r="Z110" s="115"/>
      <c r="AA110" s="115" t="str">
        <f>TEXT(Y110,"###,###")</f>
        <v>2,433</v>
      </c>
      <c r="AB110" s="115"/>
      <c r="AC110" s="115">
        <f t="shared" si="3"/>
        <v>19.357148540058873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6980</v>
      </c>
      <c r="Y111" s="115">
        <v>7074</v>
      </c>
      <c r="Z111" s="115"/>
      <c r="AA111" s="115" t="str">
        <f>TEXT(Y111,"###,###")</f>
        <v>7,074</v>
      </c>
      <c r="AB111" s="115"/>
      <c r="AC111" s="115">
        <f t="shared" si="3"/>
        <v>56.281327074548493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12598</v>
      </c>
      <c r="Y112" s="115">
        <v>12569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661</v>
      </c>
      <c r="U114" s="115">
        <v>955</v>
      </c>
      <c r="V114" s="115">
        <v>555</v>
      </c>
      <c r="W114" s="115">
        <v>477</v>
      </c>
      <c r="X114" s="115">
        <v>470</v>
      </c>
      <c r="Y114" s="115">
        <v>536</v>
      </c>
      <c r="Z114" s="115"/>
      <c r="AA114" s="115" t="str">
        <f>TEXT(Y114,"###,###")</f>
        <v>536</v>
      </c>
      <c r="AB114" s="115"/>
      <c r="AC114" s="115">
        <f>Y114/X114-1</f>
        <v>0.14042553191489371</v>
      </c>
      <c r="AD114" s="115"/>
      <c r="AE114" s="115">
        <f>Y114/T114-1</f>
        <v>-0.18910741301058998</v>
      </c>
      <c r="AF114" s="115"/>
    </row>
    <row r="115" spans="19:32" x14ac:dyDescent="0.25">
      <c r="S115" s="115" t="s">
        <v>104</v>
      </c>
      <c r="T115" s="115">
        <v>720</v>
      </c>
      <c r="U115" s="115">
        <v>744</v>
      </c>
      <c r="V115" s="115">
        <v>728</v>
      </c>
      <c r="W115" s="115">
        <v>610</v>
      </c>
      <c r="X115" s="115">
        <v>590</v>
      </c>
      <c r="Y115" s="115">
        <v>628</v>
      </c>
      <c r="Z115" s="115"/>
      <c r="AA115" s="115" t="str">
        <f>TEXT(Y115,"###,###")</f>
        <v>628</v>
      </c>
      <c r="AB115" s="115"/>
      <c r="AC115" s="115">
        <f>Y115/X115-1</f>
        <v>6.4406779661017044E-2</v>
      </c>
      <c r="AD115" s="115"/>
      <c r="AE115" s="115">
        <f>Y115/T115-1</f>
        <v>-0.12777777777777777</v>
      </c>
      <c r="AF115" s="115"/>
    </row>
    <row r="116" spans="19:32" x14ac:dyDescent="0.25">
      <c r="S116" s="115" t="s">
        <v>56</v>
      </c>
      <c r="T116" s="115">
        <v>1381</v>
      </c>
      <c r="U116" s="115">
        <v>1699</v>
      </c>
      <c r="V116" s="115">
        <v>1283</v>
      </c>
      <c r="W116" s="115">
        <v>1087</v>
      </c>
      <c r="X116" s="115">
        <v>1060</v>
      </c>
      <c r="Y116" s="115">
        <v>1164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36.909999999999997</v>
      </c>
      <c r="V118" s="115">
        <v>37.31</v>
      </c>
      <c r="W118" s="115">
        <v>41.53</v>
      </c>
      <c r="X118" s="115">
        <v>44.05</v>
      </c>
      <c r="Y118" s="115">
        <v>41.29</v>
      </c>
      <c r="Z118" s="115"/>
      <c r="AA118" s="115" t="str">
        <f>TEXT(Y118,"##.0")</f>
        <v>41.3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10338</v>
      </c>
      <c r="V120" s="115">
        <v>10261</v>
      </c>
      <c r="W120" s="115">
        <v>9955</v>
      </c>
      <c r="X120" s="115">
        <v>9371</v>
      </c>
      <c r="Y120" s="115">
        <v>9047</v>
      </c>
      <c r="Z120" s="115"/>
      <c r="AA120" s="115" t="str">
        <f>TEXT(Y120,"###,###")</f>
        <v>9,047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383</v>
      </c>
      <c r="V121" s="115">
        <v>383</v>
      </c>
      <c r="W121" s="115">
        <v>346</v>
      </c>
      <c r="X121" s="115">
        <v>331</v>
      </c>
      <c r="Y121" s="115">
        <v>332</v>
      </c>
      <c r="Z121" s="115"/>
      <c r="AA121" s="115" t="str">
        <f t="shared" ref="AA121:AA128" si="4">TEXT(Y121,"###,###")</f>
        <v>332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382</v>
      </c>
      <c r="V122" s="115">
        <v>375</v>
      </c>
      <c r="W122" s="115">
        <v>338</v>
      </c>
      <c r="X122" s="115">
        <v>318</v>
      </c>
      <c r="Y122" s="115">
        <v>364</v>
      </c>
      <c r="Z122" s="115"/>
      <c r="AA122" s="115" t="str">
        <f t="shared" si="4"/>
        <v>364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10720</v>
      </c>
      <c r="V124" s="115">
        <v>10636</v>
      </c>
      <c r="W124" s="115">
        <v>10293</v>
      </c>
      <c r="X124" s="115">
        <v>9689</v>
      </c>
      <c r="Y124" s="115">
        <v>9411</v>
      </c>
      <c r="Z124" s="115"/>
      <c r="AA124" s="115" t="str">
        <f t="shared" si="4"/>
        <v>9,411</v>
      </c>
      <c r="AB124" s="115"/>
      <c r="AC124" s="115">
        <f>Y124/$Y$7*100</f>
        <v>96.592425331006879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765</v>
      </c>
      <c r="V125" s="115">
        <v>758</v>
      </c>
      <c r="W125" s="115">
        <v>684</v>
      </c>
      <c r="X125" s="115">
        <v>649</v>
      </c>
      <c r="Y125" s="115">
        <v>696</v>
      </c>
      <c r="Z125" s="115"/>
      <c r="AA125" s="115" t="str">
        <f t="shared" si="4"/>
        <v>696</v>
      </c>
      <c r="AB125" s="115"/>
      <c r="AC125" s="115">
        <f>Y125/$Y$7*100</f>
        <v>7.1435902699373912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6244</v>
      </c>
      <c r="V127" s="115">
        <v>6208</v>
      </c>
      <c r="W127" s="115">
        <v>5934</v>
      </c>
      <c r="X127" s="115">
        <v>5527</v>
      </c>
      <c r="Y127" s="115">
        <v>5293</v>
      </c>
      <c r="Z127" s="115"/>
      <c r="AA127" s="115" t="str">
        <f t="shared" si="4"/>
        <v>5,293</v>
      </c>
      <c r="AB127" s="115"/>
      <c r="AC127" s="115">
        <f>Y127/$Y$7*100</f>
        <v>54.326182900543984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4861</v>
      </c>
      <c r="V128" s="115">
        <v>4810</v>
      </c>
      <c r="W128" s="115">
        <v>4708</v>
      </c>
      <c r="X128" s="115">
        <v>4483</v>
      </c>
      <c r="Y128" s="115">
        <v>4450</v>
      </c>
      <c r="Z128" s="115"/>
      <c r="AA128" s="115" t="str">
        <f t="shared" si="4"/>
        <v>4,450</v>
      </c>
      <c r="AB128" s="115"/>
      <c r="AC128" s="115">
        <f>Y128/$Y$7*100</f>
        <v>45.673817099456024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8455CD24-0156-4A5F-ADCC-6FD1CA82CD9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7E4853A2-8FE7-4AAA-8A11-053B3CE4E96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1E5063D1-08E0-4228-B4BD-235ACABCBB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D4DE3761-1A72-4699-BB7F-31DA51131CC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Wudinna</v>
      </c>
      <c r="T1" s="115"/>
      <c r="U1" s="115"/>
      <c r="V1" s="115"/>
      <c r="W1" s="115"/>
      <c r="X1" s="115"/>
      <c r="Y1" s="115" t="str">
        <f>Y3</f>
        <v>10.68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179</v>
      </c>
      <c r="V3" s="115"/>
      <c r="W3" s="115"/>
      <c r="X3" s="115"/>
      <c r="Y3" s="115" t="s">
        <v>268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10.68'!$Y$3&amp;" "&amp;'Table 10.68'!$U$3&amp;", "&amp;'State data for spotlight'!$C$3&amp;", "&amp;'Table 10.68'!$Y$2</f>
        <v>Table 10.68 Wudinna,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973</v>
      </c>
      <c r="U4" s="116">
        <v>905</v>
      </c>
      <c r="V4" s="116">
        <v>918</v>
      </c>
      <c r="W4" s="116">
        <v>969</v>
      </c>
      <c r="X4" s="116">
        <v>752</v>
      </c>
      <c r="Y4" s="116">
        <v>891</v>
      </c>
      <c r="Z4" s="115"/>
      <c r="AA4" s="115" t="str">
        <f>TEXT(Y4,"###,###")</f>
        <v>891</v>
      </c>
      <c r="AB4" s="115"/>
      <c r="AC4" s="115">
        <f t="shared" ref="AC4:AC9" si="0">Y4/X4-1</f>
        <v>0.18484042553191493</v>
      </c>
      <c r="AD4" s="115"/>
      <c r="AE4" s="115">
        <f>Y4/T4-1</f>
        <v>-8.427543679342242E-2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516</v>
      </c>
      <c r="U5" s="116">
        <v>487</v>
      </c>
      <c r="V5" s="116">
        <v>479</v>
      </c>
      <c r="W5" s="116">
        <v>506</v>
      </c>
      <c r="X5" s="116">
        <v>392</v>
      </c>
      <c r="Y5" s="116">
        <v>453</v>
      </c>
      <c r="Z5" s="115"/>
      <c r="AA5" s="115" t="str">
        <f>TEXT(Y5,"###,###")</f>
        <v>453</v>
      </c>
      <c r="AB5" s="115"/>
      <c r="AC5" s="115">
        <f t="shared" si="0"/>
        <v>0.15561224489795911</v>
      </c>
      <c r="AD5" s="115"/>
      <c r="AE5" s="115">
        <f t="shared" ref="AE5:AE9" si="1">Y5/T5-1</f>
        <v>-0.12209302325581395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456</v>
      </c>
      <c r="U6" s="116">
        <v>424</v>
      </c>
      <c r="V6" s="116">
        <v>439</v>
      </c>
      <c r="W6" s="116">
        <v>465</v>
      </c>
      <c r="X6" s="116">
        <v>361</v>
      </c>
      <c r="Y6" s="116">
        <v>438</v>
      </c>
      <c r="Z6" s="115"/>
      <c r="AA6" s="115" t="str">
        <f>TEXT(Y6,"###,###")</f>
        <v>438</v>
      </c>
      <c r="AB6" s="115"/>
      <c r="AC6" s="115">
        <f t="shared" si="0"/>
        <v>0.21329639889196672</v>
      </c>
      <c r="AD6" s="115"/>
      <c r="AE6" s="115">
        <f t="shared" si="1"/>
        <v>-3.9473684210526327E-2</v>
      </c>
      <c r="AF6" s="115"/>
    </row>
    <row r="7" spans="1:32" ht="16.5" customHeight="1" thickBot="1" x14ac:dyDescent="0.3">
      <c r="A7" s="46" t="str">
        <f>"QUICK STATS for "&amp;'Table 10.68'!Y2&amp;"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600</v>
      </c>
      <c r="U7" s="116">
        <v>615</v>
      </c>
      <c r="V7" s="116">
        <v>619</v>
      </c>
      <c r="W7" s="116">
        <v>644</v>
      </c>
      <c r="X7" s="116">
        <v>503</v>
      </c>
      <c r="Y7" s="116">
        <v>595</v>
      </c>
      <c r="Z7" s="115"/>
      <c r="AA7" s="115" t="str">
        <f>TEXT(Y7,"###,###")</f>
        <v>595</v>
      </c>
      <c r="AB7" s="115"/>
      <c r="AC7" s="115">
        <f t="shared" si="0"/>
        <v>0.18290258449304164</v>
      </c>
      <c r="AD7" s="115"/>
      <c r="AE7" s="115">
        <f t="shared" si="1"/>
        <v>-8.3333333333333037E-3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891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10.68'!AA7</f>
        <v>595</v>
      </c>
      <c r="P8" s="51"/>
      <c r="S8" s="115" t="s">
        <v>96</v>
      </c>
      <c r="T8" s="115">
        <v>19900.400000000001</v>
      </c>
      <c r="U8" s="115">
        <v>24987.46</v>
      </c>
      <c r="V8" s="115">
        <v>23122.87</v>
      </c>
      <c r="W8" s="115">
        <v>24303.759999999998</v>
      </c>
      <c r="X8" s="115">
        <v>24434.95</v>
      </c>
      <c r="Y8" s="115">
        <v>30348</v>
      </c>
      <c r="Z8" s="115"/>
      <c r="AA8" s="115" t="str">
        <f>TEXT(Y8,"$###,###")</f>
        <v>$30,348</v>
      </c>
      <c r="AB8" s="115"/>
      <c r="AC8" s="115">
        <f t="shared" si="0"/>
        <v>0.24199149169529699</v>
      </c>
      <c r="AD8" s="115"/>
      <c r="AE8" s="115">
        <f t="shared" si="1"/>
        <v>0.52499447247291497</v>
      </c>
      <c r="AF8" s="115"/>
    </row>
    <row r="9" spans="1:32" x14ac:dyDescent="0.25">
      <c r="A9" s="55" t="s">
        <v>17</v>
      </c>
      <c r="B9" s="56"/>
      <c r="C9" s="57"/>
      <c r="D9" s="58">
        <f>'Table 10.68'!AC104</f>
        <v>56.453423120089788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52.100840336134461</v>
      </c>
      <c r="P9" s="59" t="s">
        <v>97</v>
      </c>
      <c r="S9" s="115" t="s">
        <v>9</v>
      </c>
      <c r="T9" s="115">
        <v>32278613</v>
      </c>
      <c r="U9" s="115">
        <v>29734183</v>
      </c>
      <c r="V9" s="115">
        <v>31186150</v>
      </c>
      <c r="W9" s="115">
        <v>35719815</v>
      </c>
      <c r="X9" s="115">
        <v>25509003</v>
      </c>
      <c r="Y9" s="115">
        <v>35925058</v>
      </c>
      <c r="Z9" s="115"/>
      <c r="AA9" s="115" t="str">
        <f>TEXT(Y9/1000000,"$#,###.0")&amp;" mil"</f>
        <v>$35.9 mil</v>
      </c>
      <c r="AB9" s="115"/>
      <c r="AC9" s="115">
        <f t="shared" si="0"/>
        <v>0.40832858108958625</v>
      </c>
      <c r="AD9" s="115"/>
      <c r="AE9" s="115">
        <f t="shared" si="1"/>
        <v>0.11296783415074252</v>
      </c>
      <c r="AF9" s="115"/>
    </row>
    <row r="10" spans="1:32" x14ac:dyDescent="0.25">
      <c r="A10" s="55" t="s">
        <v>20</v>
      </c>
      <c r="B10" s="56"/>
      <c r="C10" s="57"/>
      <c r="D10" s="58">
        <f>'Table 10.68'!AC105</f>
        <v>15.375982042648708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47.899159663865547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67.899159663865547</v>
      </c>
      <c r="P11" s="59" t="s">
        <v>97</v>
      </c>
      <c r="S11" s="115" t="s">
        <v>32</v>
      </c>
      <c r="T11" s="116">
        <v>694</v>
      </c>
      <c r="U11" s="116">
        <v>618</v>
      </c>
      <c r="V11" s="116">
        <v>629</v>
      </c>
      <c r="W11" s="116">
        <v>672</v>
      </c>
      <c r="X11" s="116">
        <v>553</v>
      </c>
      <c r="Y11" s="116">
        <v>618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10.68'!AC108</f>
        <v>23.793490460157127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45.882352941176471</v>
      </c>
      <c r="P12" s="59" t="s">
        <v>97</v>
      </c>
      <c r="S12" s="115" t="s">
        <v>33</v>
      </c>
      <c r="T12" s="116">
        <v>278</v>
      </c>
      <c r="U12" s="116">
        <v>290</v>
      </c>
      <c r="V12" s="116">
        <v>290</v>
      </c>
      <c r="W12" s="116">
        <v>295</v>
      </c>
      <c r="X12" s="116">
        <v>195</v>
      </c>
      <c r="Y12" s="116">
        <v>273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10.68'!AC109</f>
        <v>17.396184062850732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10.68'!AA118</f>
        <v>43.3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10.68'!AC110</f>
        <v>8.1930415263748593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18.15126050420168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10.68'!AC111</f>
        <v>22.446689113355781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81.848739495798313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169</v>
      </c>
      <c r="Z15" s="115"/>
      <c r="AA15" s="117">
        <f t="shared" ref="AA15:AA34" si="2">IF(Y15="np",0,Y15/$Y$34)</f>
        <v>0.18967452300785634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6</v>
      </c>
      <c r="Z16" s="115"/>
      <c r="AA16" s="117">
        <f t="shared" si="2"/>
        <v>6.7340067340067337E-3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11</v>
      </c>
      <c r="Z17" s="115"/>
      <c r="AA17" s="117">
        <f t="shared" si="2"/>
        <v>1.2345679012345678E-2</v>
      </c>
      <c r="AB17" s="115"/>
      <c r="AC17" s="115"/>
      <c r="AD17" s="115"/>
      <c r="AE17" s="115"/>
      <c r="AF17" s="115"/>
    </row>
    <row r="18" spans="1:32" x14ac:dyDescent="0.25">
      <c r="A18" s="85" t="str">
        <f>'Table 10.68'!$S$1&amp;" ("&amp;'Table 10.68'!$T$2&amp;" to "&amp;'Table 10.68'!$Y$2&amp;")"</f>
        <v>Wudinna (2011-12 to 2016-17)</v>
      </c>
      <c r="B18" s="85"/>
      <c r="C18" s="85"/>
      <c r="D18" s="85"/>
      <c r="E18" s="85"/>
      <c r="F18" s="85"/>
      <c r="G18" s="85" t="str">
        <f>'Table 10.68'!$S$1&amp;" ("&amp;'Table 10.68'!$T$2&amp;" to "&amp;'Table 10.68'!$Y$2&amp;")"</f>
        <v>Wudinna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7</v>
      </c>
      <c r="Z18" s="115"/>
      <c r="AA18" s="117">
        <f t="shared" si="2"/>
        <v>7.8563411896745237E-3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27</v>
      </c>
      <c r="Z19" s="115"/>
      <c r="AA19" s="117">
        <f t="shared" si="2"/>
        <v>3.0303030303030304E-2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24</v>
      </c>
      <c r="Z20" s="115"/>
      <c r="AA20" s="117">
        <f t="shared" si="2"/>
        <v>2.6936026936026935E-2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67</v>
      </c>
      <c r="Z21" s="115"/>
      <c r="AA21" s="117">
        <f t="shared" si="2"/>
        <v>7.5196408529741868E-2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48</v>
      </c>
      <c r="Z22" s="115"/>
      <c r="AA22" s="117">
        <f t="shared" si="2"/>
        <v>5.387205387205387E-2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52</v>
      </c>
      <c r="Z23" s="115"/>
      <c r="AA23" s="117">
        <f t="shared" si="2"/>
        <v>5.8361391694725026E-2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6</v>
      </c>
      <c r="Z24" s="115"/>
      <c r="AA24" s="117">
        <f t="shared" si="2"/>
        <v>6.7340067340067337E-3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11</v>
      </c>
      <c r="Z25" s="115"/>
      <c r="AA25" s="117">
        <f t="shared" si="2"/>
        <v>1.2345679012345678E-2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0</v>
      </c>
      <c r="Z26" s="115"/>
      <c r="AA26" s="117">
        <f t="shared" si="2"/>
        <v>0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12</v>
      </c>
      <c r="Z27" s="115"/>
      <c r="AA27" s="117">
        <f t="shared" si="2"/>
        <v>1.3468013468013467E-2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19</v>
      </c>
      <c r="Z28" s="115"/>
      <c r="AA28" s="117">
        <f t="shared" si="2"/>
        <v>2.1324354657687991E-2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28</v>
      </c>
      <c r="Z29" s="115"/>
      <c r="AA29" s="117">
        <f t="shared" si="2"/>
        <v>3.1425364758698095E-2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75</v>
      </c>
      <c r="Z30" s="115"/>
      <c r="AA30" s="117">
        <f t="shared" si="2"/>
        <v>8.4175084175084181E-2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10.68'!Y2&amp;")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47</v>
      </c>
      <c r="Z31" s="115"/>
      <c r="AA31" s="117">
        <f t="shared" si="2"/>
        <v>5.2749719416386086E-2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6</v>
      </c>
      <c r="Z32" s="115"/>
      <c r="AA32" s="117">
        <f t="shared" si="2"/>
        <v>6.7340067340067337E-3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30</v>
      </c>
      <c r="Z33" s="115"/>
      <c r="AA33" s="117">
        <f t="shared" si="2"/>
        <v>3.3670033670033669E-2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891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495</v>
      </c>
      <c r="U37" s="115">
        <v>539</v>
      </c>
      <c r="V37" s="115">
        <v>529</v>
      </c>
      <c r="W37" s="115">
        <v>541</v>
      </c>
      <c r="X37" s="115">
        <v>424</v>
      </c>
      <c r="Y37" s="115">
        <v>487</v>
      </c>
      <c r="Z37" s="115"/>
      <c r="AA37" s="115" t="str">
        <f>TEXT(Y37,"###,###")</f>
        <v>487</v>
      </c>
      <c r="AB37" s="115"/>
      <c r="AC37" s="115">
        <f>Y37/X37-1</f>
        <v>0.14858490566037741</v>
      </c>
      <c r="AD37" s="115"/>
      <c r="AE37" s="115">
        <f>Y37/T37-1</f>
        <v>-1.6161616161616155E-2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104</v>
      </c>
      <c r="U38" s="115">
        <v>80</v>
      </c>
      <c r="V38" s="115">
        <v>91</v>
      </c>
      <c r="W38" s="115">
        <v>108</v>
      </c>
      <c r="X38" s="115">
        <v>77</v>
      </c>
      <c r="Y38" s="115">
        <v>108</v>
      </c>
      <c r="Z38" s="115"/>
      <c r="AA38" s="115" t="str">
        <f>TEXT(Y38,"###,###")</f>
        <v>108</v>
      </c>
      <c r="AB38" s="115"/>
      <c r="AC38" s="115">
        <f>Y38/X38-1</f>
        <v>0.40259740259740262</v>
      </c>
      <c r="AD38" s="115"/>
      <c r="AE38" s="115">
        <f>Y38/T38-1</f>
        <v>3.8461538461538547E-2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599</v>
      </c>
      <c r="U40" s="115">
        <v>619</v>
      </c>
      <c r="V40" s="115">
        <v>620</v>
      </c>
      <c r="W40" s="115">
        <v>649</v>
      </c>
      <c r="X40" s="115">
        <v>501</v>
      </c>
      <c r="Y40" s="115">
        <v>595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81.848739495798313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18.15126050420168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10</v>
      </c>
      <c r="Y45" s="116">
        <v>12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27</v>
      </c>
      <c r="Y46" s="116">
        <v>41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32</v>
      </c>
      <c r="Y47" s="116">
        <v>32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54</v>
      </c>
      <c r="Y48" s="116">
        <v>54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10.68'!S1&amp;" ("&amp;'Table 10.68'!Y2&amp;") *"</f>
        <v>Number of jobs by age and sex of job holders in Wudinna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32</v>
      </c>
      <c r="Y49" s="116">
        <v>47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55</v>
      </c>
      <c r="Y50" s="116">
        <v>42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34</v>
      </c>
      <c r="Y51" s="116">
        <v>39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36</v>
      </c>
      <c r="Y52" s="116">
        <v>43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27</v>
      </c>
      <c r="Y53" s="116">
        <v>40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24</v>
      </c>
      <c r="Y54" s="116">
        <v>21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39</v>
      </c>
      <c r="Y55" s="116">
        <v>38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14</v>
      </c>
      <c r="Y56" s="116">
        <v>33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5</v>
      </c>
      <c r="Y57" s="116">
        <v>3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1</v>
      </c>
      <c r="Y58" s="116">
        <v>5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0</v>
      </c>
      <c r="Y59" s="116">
        <v>4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6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391</v>
      </c>
      <c r="Y61" s="116">
        <v>453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0</v>
      </c>
      <c r="Y63" s="116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10.68'!S1&amp;" ("&amp;'Table 10.68'!Y2&amp;") *"</f>
        <v>Number of employed persons per occupation of main job by sex in Wudinna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12</v>
      </c>
      <c r="Y64" s="116">
        <v>10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42</v>
      </c>
      <c r="Y65" s="116">
        <v>46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27</v>
      </c>
      <c r="Y66" s="116">
        <v>48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30</v>
      </c>
      <c r="Y67" s="116">
        <v>29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42</v>
      </c>
      <c r="Y68" s="116">
        <v>37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42</v>
      </c>
      <c r="Y69" s="116">
        <v>52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30</v>
      </c>
      <c r="Y70" s="116">
        <v>39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28</v>
      </c>
      <c r="Y71" s="116">
        <v>41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27</v>
      </c>
      <c r="Y72" s="116">
        <v>31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39</v>
      </c>
      <c r="Y73" s="116">
        <v>41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23</v>
      </c>
      <c r="Y74" s="116">
        <v>32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10</v>
      </c>
      <c r="Y75" s="116">
        <v>18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6</v>
      </c>
      <c r="Y76" s="116">
        <v>7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3</v>
      </c>
      <c r="Y77" s="116">
        <v>6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0</v>
      </c>
      <c r="Y78" s="116">
        <v>5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0</v>
      </c>
      <c r="Y79" s="116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360</v>
      </c>
      <c r="Y80" s="116">
        <v>438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10.68'!S1</f>
        <v>Wudinna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26</v>
      </c>
      <c r="Y83" s="116">
        <v>35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11</v>
      </c>
      <c r="Y84" s="116">
        <v>10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10.68'!AA4</f>
        <v>891</v>
      </c>
      <c r="D85" s="99">
        <f>'Table 10.68'!AC4</f>
        <v>0.18484042553191493</v>
      </c>
      <c r="E85" s="100">
        <f>'Table 10.68'!AC4</f>
        <v>0.18484042553191493</v>
      </c>
      <c r="F85" s="99">
        <f>'Table 10.68'!AE4</f>
        <v>-8.427543679342242E-2</v>
      </c>
      <c r="G85" s="100">
        <f>'Table 10.68'!AE4</f>
        <v>-8.427543679342242E-2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32</v>
      </c>
      <c r="Y85" s="116">
        <v>43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10.68'!AA5</f>
        <v>453</v>
      </c>
      <c r="D86" s="99">
        <f>'Table 10.68'!AC5</f>
        <v>0.15561224489795911</v>
      </c>
      <c r="E86" s="100">
        <f>'Table 10.68'!AC5</f>
        <v>0.15561224489795911</v>
      </c>
      <c r="F86" s="99">
        <f>'Table 10.68'!AE5</f>
        <v>-0.12209302325581395</v>
      </c>
      <c r="G86" s="100">
        <f>'Table 10.68'!AE5</f>
        <v>-0.12209302325581395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1</v>
      </c>
      <c r="Y86" s="116">
        <v>7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10.68'!AA6</f>
        <v>438</v>
      </c>
      <c r="D87" s="99">
        <f>'Table 10.68'!AC6</f>
        <v>0.21329639889196672</v>
      </c>
      <c r="E87" s="100">
        <f>'Table 10.68'!AC6</f>
        <v>0.21329639889196672</v>
      </c>
      <c r="F87" s="99">
        <f>'Table 10.68'!AE6</f>
        <v>-3.9473684210526327E-2</v>
      </c>
      <c r="G87" s="100">
        <f>'Table 10.68'!AE6</f>
        <v>-3.9473684210526327E-2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4</v>
      </c>
      <c r="Y87" s="116">
        <v>6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10.68'!AA7</f>
        <v>595</v>
      </c>
      <c r="D88" s="99">
        <f>'Table 10.68'!AC7</f>
        <v>0.18290258449304164</v>
      </c>
      <c r="E88" s="100">
        <f>'Table 10.68'!AC7</f>
        <v>0.18290258449304164</v>
      </c>
      <c r="F88" s="99">
        <f>'Table 10.68'!AE7</f>
        <v>-8.3333333333333037E-3</v>
      </c>
      <c r="G88" s="100">
        <f>'Table 10.68'!AE7</f>
        <v>-8.3333333333333037E-3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8</v>
      </c>
      <c r="Y88" s="116">
        <v>3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10.68'!AA37</f>
        <v>487</v>
      </c>
      <c r="D89" s="99">
        <f>'Table 10.68'!AC37</f>
        <v>0.14858490566037741</v>
      </c>
      <c r="E89" s="100">
        <f>'Table 10.68'!AC37</f>
        <v>0.14858490566037741</v>
      </c>
      <c r="F89" s="99">
        <f>'Table 10.68'!AE37</f>
        <v>-1.6161616161616155E-2</v>
      </c>
      <c r="G89" s="100">
        <f>'Table 10.68'!AE37</f>
        <v>-1.6161616161616155E-2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28</v>
      </c>
      <c r="Y89" s="116">
        <v>27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10.68'!AA38</f>
        <v>108</v>
      </c>
      <c r="D90" s="99">
        <f>'Table 10.68'!AC38</f>
        <v>0.40259740259740262</v>
      </c>
      <c r="E90" s="100">
        <f>'Table 10.68'!AC38</f>
        <v>0.40259740259740262</v>
      </c>
      <c r="F90" s="99">
        <f>'Table 10.68'!AE38</f>
        <v>3.8461538461538547E-2</v>
      </c>
      <c r="G90" s="100">
        <f>'Table 10.68'!AE38</f>
        <v>3.8461538461538547E-2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41</v>
      </c>
      <c r="Y90" s="116">
        <v>44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10.68'!AA114</f>
        <v>49</v>
      </c>
      <c r="D91" s="99">
        <f>'Table 10.68'!AC114</f>
        <v>0.75</v>
      </c>
      <c r="E91" s="100">
        <f>'Table 10.68'!AC114</f>
        <v>0.75</v>
      </c>
      <c r="F91" s="99">
        <f>'Table 10.68'!AE114</f>
        <v>0</v>
      </c>
      <c r="G91" s="100">
        <f>'Table 10.68'!AE114</f>
        <v>0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265</v>
      </c>
      <c r="Y91" s="116">
        <v>310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10.68'!AA115</f>
        <v>59</v>
      </c>
      <c r="D92" s="99">
        <f>'Table 10.68'!AC115</f>
        <v>0.22916666666666674</v>
      </c>
      <c r="E92" s="100">
        <f>'Table 10.68'!AC115</f>
        <v>0.22916666666666674</v>
      </c>
      <c r="F92" s="99">
        <f>'Table 10.68'!AE115</f>
        <v>3.5087719298245723E-2</v>
      </c>
      <c r="G92" s="100">
        <f>'Table 10.68'!AE115</f>
        <v>3.5087719298245723E-2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10.68'!AA8</f>
        <v>$30,348</v>
      </c>
      <c r="D93" s="99">
        <f>'Table 10.68'!AC8</f>
        <v>0.24199149169529699</v>
      </c>
      <c r="E93" s="100">
        <f>'Table 10.68'!AC8</f>
        <v>0.24199149169529699</v>
      </c>
      <c r="F93" s="99">
        <f>'Table 10.68'!AE8</f>
        <v>0.52499447247291497</v>
      </c>
      <c r="G93" s="100">
        <f>'Table 10.68'!AE8</f>
        <v>0.52499447247291497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15</v>
      </c>
      <c r="Y93" s="116">
        <v>12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10.68'!AA9</f>
        <v>$35.9 mil</v>
      </c>
      <c r="D94" s="99">
        <f>'Table 10.68'!AC9</f>
        <v>0.40832858108958625</v>
      </c>
      <c r="E94" s="100">
        <f>'Table 10.68'!AC9</f>
        <v>0.40832858108958625</v>
      </c>
      <c r="F94" s="99">
        <f>'Table 10.68'!AE9</f>
        <v>0.11296783415074252</v>
      </c>
      <c r="G94" s="100">
        <f>'Table 10.68'!AE9</f>
        <v>0.11296783415074252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27</v>
      </c>
      <c r="Y94" s="116">
        <v>43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8</v>
      </c>
      <c r="Y95" s="116">
        <v>6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37</v>
      </c>
      <c r="Y96" s="116">
        <v>29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30</v>
      </c>
      <c r="Y97" s="116">
        <v>35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22</v>
      </c>
      <c r="Y98" s="116">
        <v>28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0</v>
      </c>
      <c r="Y99" s="116">
        <v>5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26</v>
      </c>
      <c r="Y100" s="116">
        <v>32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244</v>
      </c>
      <c r="Y101" s="116">
        <v>285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443</v>
      </c>
      <c r="Y104" s="115">
        <v>503</v>
      </c>
      <c r="Z104" s="115"/>
      <c r="AA104" s="115" t="str">
        <f>TEXT(Y104,"###,###")</f>
        <v>503</v>
      </c>
      <c r="AB104" s="115"/>
      <c r="AC104" s="115">
        <f>Y104/($Y$4)*100</f>
        <v>56.453423120089788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119</v>
      </c>
      <c r="Y105" s="115">
        <v>137</v>
      </c>
      <c r="Z105" s="115"/>
      <c r="AA105" s="115" t="str">
        <f>TEXT(Y105,"###,###")</f>
        <v>137</v>
      </c>
      <c r="AB105" s="115"/>
      <c r="AC105" s="115">
        <f>Y105/($Y$4)*100</f>
        <v>15.375982042648708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562</v>
      </c>
      <c r="Y106" s="115">
        <v>640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194</v>
      </c>
      <c r="Y108" s="115">
        <v>212</v>
      </c>
      <c r="Z108" s="115"/>
      <c r="AA108" s="115" t="str">
        <f>TEXT(Y108,"###,###")</f>
        <v>212</v>
      </c>
      <c r="AB108" s="115"/>
      <c r="AC108" s="115">
        <f>Y108/($Y$4)*100</f>
        <v>23.793490460157127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113</v>
      </c>
      <c r="Y109" s="115">
        <v>155</v>
      </c>
      <c r="Z109" s="115"/>
      <c r="AA109" s="115" t="str">
        <f>TEXT(Y109,"###,###")</f>
        <v>155</v>
      </c>
      <c r="AB109" s="115"/>
      <c r="AC109" s="115">
        <f t="shared" ref="AC109:AC111" si="3">Y109/($Y$4)*100</f>
        <v>17.396184062850732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106</v>
      </c>
      <c r="Y110" s="115">
        <v>73</v>
      </c>
      <c r="Z110" s="115"/>
      <c r="AA110" s="115" t="str">
        <f>TEXT(Y110,"###,###")</f>
        <v>73</v>
      </c>
      <c r="AB110" s="115"/>
      <c r="AC110" s="115">
        <f t="shared" si="3"/>
        <v>8.1930415263748593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154</v>
      </c>
      <c r="Y111" s="115">
        <v>200</v>
      </c>
      <c r="Z111" s="115"/>
      <c r="AA111" s="115" t="str">
        <f>TEXT(Y111,"###,###")</f>
        <v>200</v>
      </c>
      <c r="AB111" s="115"/>
      <c r="AC111" s="115">
        <f t="shared" si="3"/>
        <v>22.446689113355781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753</v>
      </c>
      <c r="Y112" s="115">
        <v>891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49</v>
      </c>
      <c r="U114" s="115">
        <v>34</v>
      </c>
      <c r="V114" s="115">
        <v>42</v>
      </c>
      <c r="W114" s="115">
        <v>47</v>
      </c>
      <c r="X114" s="115">
        <v>28</v>
      </c>
      <c r="Y114" s="115">
        <v>49</v>
      </c>
      <c r="Z114" s="115"/>
      <c r="AA114" s="115" t="str">
        <f>TEXT(Y114,"###,###")</f>
        <v>49</v>
      </c>
      <c r="AB114" s="115"/>
      <c r="AC114" s="115">
        <f>Y114/X114-1</f>
        <v>0.75</v>
      </c>
      <c r="AD114" s="115"/>
      <c r="AE114" s="115">
        <f>Y114/T114-1</f>
        <v>0</v>
      </c>
      <c r="AF114" s="115"/>
    </row>
    <row r="115" spans="19:32" x14ac:dyDescent="0.25">
      <c r="S115" s="115" t="s">
        <v>104</v>
      </c>
      <c r="T115" s="115">
        <v>57</v>
      </c>
      <c r="U115" s="115">
        <v>43</v>
      </c>
      <c r="V115" s="115">
        <v>51</v>
      </c>
      <c r="W115" s="115">
        <v>58</v>
      </c>
      <c r="X115" s="115">
        <v>48</v>
      </c>
      <c r="Y115" s="115">
        <v>59</v>
      </c>
      <c r="Z115" s="115"/>
      <c r="AA115" s="115" t="str">
        <f>TEXT(Y115,"###,###")</f>
        <v>59</v>
      </c>
      <c r="AB115" s="115"/>
      <c r="AC115" s="115">
        <f>Y115/X115-1</f>
        <v>0.22916666666666674</v>
      </c>
      <c r="AD115" s="115"/>
      <c r="AE115" s="115">
        <f>Y115/T115-1</f>
        <v>3.5087719298245723E-2</v>
      </c>
      <c r="AF115" s="115"/>
    </row>
    <row r="116" spans="19:32" x14ac:dyDescent="0.25">
      <c r="S116" s="115" t="s">
        <v>56</v>
      </c>
      <c r="T116" s="115">
        <v>106</v>
      </c>
      <c r="U116" s="115">
        <v>77</v>
      </c>
      <c r="V116" s="115">
        <v>93</v>
      </c>
      <c r="W116" s="115">
        <v>105</v>
      </c>
      <c r="X116" s="115">
        <v>76</v>
      </c>
      <c r="Y116" s="115">
        <v>108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40.78</v>
      </c>
      <c r="V118" s="115">
        <v>43.59</v>
      </c>
      <c r="W118" s="115">
        <v>43.74</v>
      </c>
      <c r="X118" s="115">
        <v>43.92</v>
      </c>
      <c r="Y118" s="115">
        <v>43.3</v>
      </c>
      <c r="Z118" s="115"/>
      <c r="AA118" s="115" t="str">
        <f>TEXT(Y118,"##.0")</f>
        <v>43.3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326</v>
      </c>
      <c r="V120" s="115">
        <v>331</v>
      </c>
      <c r="W120" s="115">
        <v>350</v>
      </c>
      <c r="X120" s="115">
        <v>310</v>
      </c>
      <c r="Y120" s="115">
        <v>322</v>
      </c>
      <c r="Z120" s="115"/>
      <c r="AA120" s="115" t="str">
        <f>TEXT(Y120,"###,###")</f>
        <v>322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189</v>
      </c>
      <c r="V121" s="115">
        <v>185</v>
      </c>
      <c r="W121" s="115">
        <v>201</v>
      </c>
      <c r="X121" s="115">
        <v>138</v>
      </c>
      <c r="Y121" s="115">
        <v>191</v>
      </c>
      <c r="Z121" s="115"/>
      <c r="AA121" s="115" t="str">
        <f t="shared" ref="AA121:AA128" si="4">TEXT(Y121,"###,###")</f>
        <v>191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109</v>
      </c>
      <c r="V122" s="115">
        <v>101</v>
      </c>
      <c r="W122" s="115">
        <v>94</v>
      </c>
      <c r="X122" s="115">
        <v>62</v>
      </c>
      <c r="Y122" s="115">
        <v>82</v>
      </c>
      <c r="Z122" s="115"/>
      <c r="AA122" s="115" t="str">
        <f t="shared" si="4"/>
        <v>82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435</v>
      </c>
      <c r="V124" s="115">
        <v>432</v>
      </c>
      <c r="W124" s="115">
        <v>444</v>
      </c>
      <c r="X124" s="115">
        <v>372</v>
      </c>
      <c r="Y124" s="115">
        <v>404</v>
      </c>
      <c r="Z124" s="115"/>
      <c r="AA124" s="115" t="str">
        <f t="shared" si="4"/>
        <v>404</v>
      </c>
      <c r="AB124" s="115"/>
      <c r="AC124" s="115">
        <f>Y124/$Y$7*100</f>
        <v>67.899159663865547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298</v>
      </c>
      <c r="V125" s="115">
        <v>286</v>
      </c>
      <c r="W125" s="115">
        <v>295</v>
      </c>
      <c r="X125" s="115">
        <v>200</v>
      </c>
      <c r="Y125" s="115">
        <v>273</v>
      </c>
      <c r="Z125" s="115"/>
      <c r="AA125" s="115" t="str">
        <f t="shared" si="4"/>
        <v>273</v>
      </c>
      <c r="AB125" s="115"/>
      <c r="AC125" s="115">
        <f>Y125/$Y$7*100</f>
        <v>45.882352941176471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335</v>
      </c>
      <c r="V127" s="115">
        <v>331</v>
      </c>
      <c r="W127" s="115">
        <v>347</v>
      </c>
      <c r="X127" s="115">
        <v>262</v>
      </c>
      <c r="Y127" s="115">
        <v>310</v>
      </c>
      <c r="Z127" s="115"/>
      <c r="AA127" s="115" t="str">
        <f t="shared" si="4"/>
        <v>310</v>
      </c>
      <c r="AB127" s="115"/>
      <c r="AC127" s="115">
        <f>Y127/$Y$7*100</f>
        <v>52.100840336134461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278</v>
      </c>
      <c r="V128" s="115">
        <v>295</v>
      </c>
      <c r="W128" s="115">
        <v>298</v>
      </c>
      <c r="X128" s="115">
        <v>239</v>
      </c>
      <c r="Y128" s="115">
        <v>285</v>
      </c>
      <c r="Z128" s="115"/>
      <c r="AA128" s="115" t="str">
        <f t="shared" si="4"/>
        <v>285</v>
      </c>
      <c r="AB128" s="115"/>
      <c r="AC128" s="115">
        <f>Y128/$Y$7*100</f>
        <v>47.899159663865547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29626955-25C7-46CC-AA6D-DFD65E01A8D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29F5BC59-25B1-4863-8604-1984EBADF3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D6825752-8B82-4462-9428-504DB5AB4F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4B690536-7758-4510-9ADF-FC39D39ED4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Barossa</v>
      </c>
      <c r="T1" s="115"/>
      <c r="U1" s="115"/>
      <c r="V1" s="115"/>
      <c r="W1" s="115"/>
      <c r="X1" s="115"/>
      <c r="Y1" s="115" t="str">
        <f>Y3</f>
        <v>10.6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119</v>
      </c>
      <c r="V3" s="115"/>
      <c r="W3" s="115"/>
      <c r="X3" s="115"/>
      <c r="Y3" s="115" t="s">
        <v>212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10.6'!$Y$3&amp;" "&amp;'Table 10.6'!$U$3&amp;", "&amp;'State data for spotlight'!$C$3&amp;", "&amp;'Table 10.6'!$Y$2</f>
        <v>Table 10.6 Barossa,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16596</v>
      </c>
      <c r="U4" s="116">
        <v>16745</v>
      </c>
      <c r="V4" s="116">
        <v>17057</v>
      </c>
      <c r="W4" s="116">
        <v>17197</v>
      </c>
      <c r="X4" s="116">
        <v>16864</v>
      </c>
      <c r="Y4" s="116">
        <v>18084</v>
      </c>
      <c r="Z4" s="115"/>
      <c r="AA4" s="115" t="str">
        <f>TEXT(Y4,"###,###")</f>
        <v>18,084</v>
      </c>
      <c r="AB4" s="115"/>
      <c r="AC4" s="115">
        <f t="shared" ref="AC4:AC9" si="0">Y4/X4-1</f>
        <v>7.2343453510436362E-2</v>
      </c>
      <c r="AD4" s="115"/>
      <c r="AE4" s="115">
        <f>Y4/T4-1</f>
        <v>8.9660159074475887E-2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8781</v>
      </c>
      <c r="U5" s="116">
        <v>8897</v>
      </c>
      <c r="V5" s="116">
        <v>8960</v>
      </c>
      <c r="W5" s="116">
        <v>9148</v>
      </c>
      <c r="X5" s="116">
        <v>8797</v>
      </c>
      <c r="Y5" s="116">
        <v>9457</v>
      </c>
      <c r="Z5" s="115"/>
      <c r="AA5" s="115" t="str">
        <f>TEXT(Y5,"###,###")</f>
        <v>9,457</v>
      </c>
      <c r="AB5" s="115"/>
      <c r="AC5" s="115">
        <f t="shared" si="0"/>
        <v>7.5025576901216251E-2</v>
      </c>
      <c r="AD5" s="115"/>
      <c r="AE5" s="115">
        <f t="shared" ref="AE5:AE9" si="1">Y5/T5-1</f>
        <v>7.6984398132331266E-2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7818</v>
      </c>
      <c r="U6" s="116">
        <v>7844</v>
      </c>
      <c r="V6" s="116">
        <v>8099</v>
      </c>
      <c r="W6" s="116">
        <v>8045</v>
      </c>
      <c r="X6" s="116">
        <v>8066</v>
      </c>
      <c r="Y6" s="116">
        <v>8627</v>
      </c>
      <c r="Z6" s="115"/>
      <c r="AA6" s="115" t="str">
        <f>TEXT(Y6,"###,###")</f>
        <v>8,627</v>
      </c>
      <c r="AB6" s="115"/>
      <c r="AC6" s="115">
        <f t="shared" si="0"/>
        <v>6.9551202578725491E-2</v>
      </c>
      <c r="AD6" s="115"/>
      <c r="AE6" s="115">
        <f t="shared" si="1"/>
        <v>0.10347915067792268</v>
      </c>
      <c r="AF6" s="115"/>
    </row>
    <row r="7" spans="1:32" ht="16.5" customHeight="1" thickBot="1" x14ac:dyDescent="0.3">
      <c r="A7" s="46" t="str">
        <f>"QUICK STATS for "&amp;'Table 10.6'!Y2&amp;"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11844</v>
      </c>
      <c r="U7" s="116">
        <v>11934</v>
      </c>
      <c r="V7" s="116">
        <v>12154</v>
      </c>
      <c r="W7" s="116">
        <v>12261</v>
      </c>
      <c r="X7" s="116">
        <v>12237</v>
      </c>
      <c r="Y7" s="116">
        <v>12905</v>
      </c>
      <c r="Z7" s="115"/>
      <c r="AA7" s="115" t="str">
        <f>TEXT(Y7,"###,###")</f>
        <v>12,905</v>
      </c>
      <c r="AB7" s="115"/>
      <c r="AC7" s="115">
        <f t="shared" si="0"/>
        <v>5.4588542943531992E-2</v>
      </c>
      <c r="AD7" s="115"/>
      <c r="AE7" s="115">
        <f t="shared" si="1"/>
        <v>8.9581222559945939E-2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18,084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10.6'!AA7</f>
        <v>12,905</v>
      </c>
      <c r="P8" s="51"/>
      <c r="S8" s="115" t="s">
        <v>96</v>
      </c>
      <c r="T8" s="115">
        <v>37592.99</v>
      </c>
      <c r="U8" s="115">
        <v>38671.81</v>
      </c>
      <c r="V8" s="115">
        <v>37625.089999999997</v>
      </c>
      <c r="W8" s="115">
        <v>40156.42</v>
      </c>
      <c r="X8" s="115">
        <v>41536.57</v>
      </c>
      <c r="Y8" s="115">
        <v>41976.03</v>
      </c>
      <c r="Z8" s="115"/>
      <c r="AA8" s="115" t="str">
        <f>TEXT(Y8,"$###,###")</f>
        <v>$41,976</v>
      </c>
      <c r="AB8" s="115"/>
      <c r="AC8" s="115">
        <f t="shared" si="0"/>
        <v>1.0580074377831261E-2</v>
      </c>
      <c r="AD8" s="115"/>
      <c r="AE8" s="115">
        <f t="shared" si="1"/>
        <v>0.11659194972254139</v>
      </c>
      <c r="AF8" s="115"/>
    </row>
    <row r="9" spans="1:32" x14ac:dyDescent="0.25">
      <c r="A9" s="55" t="s">
        <v>17</v>
      </c>
      <c r="B9" s="56"/>
      <c r="C9" s="57"/>
      <c r="D9" s="58">
        <f>'Table 10.6'!AC104</f>
        <v>76.128069011280687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52.731499418829905</v>
      </c>
      <c r="P9" s="59" t="s">
        <v>97</v>
      </c>
      <c r="S9" s="115" t="s">
        <v>9</v>
      </c>
      <c r="T9" s="115">
        <v>538693669</v>
      </c>
      <c r="U9" s="115">
        <v>556069482</v>
      </c>
      <c r="V9" s="115">
        <v>585551306</v>
      </c>
      <c r="W9" s="115">
        <v>607822264</v>
      </c>
      <c r="X9" s="115">
        <v>616008681</v>
      </c>
      <c r="Y9" s="115">
        <v>670022762</v>
      </c>
      <c r="Z9" s="115"/>
      <c r="AA9" s="115" t="str">
        <f>TEXT(Y9/1000000,"$#,###.0")&amp;" mil"</f>
        <v>$670.0 mil</v>
      </c>
      <c r="AB9" s="115"/>
      <c r="AC9" s="115">
        <f t="shared" si="0"/>
        <v>8.7683960739507905E-2</v>
      </c>
      <c r="AD9" s="115"/>
      <c r="AE9" s="115">
        <f t="shared" si="1"/>
        <v>0.24379178846447513</v>
      </c>
      <c r="AF9" s="115"/>
    </row>
    <row r="10" spans="1:32" x14ac:dyDescent="0.25">
      <c r="A10" s="55" t="s">
        <v>20</v>
      </c>
      <c r="B10" s="56"/>
      <c r="C10" s="57"/>
      <c r="D10" s="58">
        <f>'Table 10.6'!AC105</f>
        <v>13.315638133156382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47.268500581170088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90.10461061604029</v>
      </c>
      <c r="P11" s="59" t="s">
        <v>97</v>
      </c>
      <c r="S11" s="115" t="s">
        <v>32</v>
      </c>
      <c r="T11" s="116">
        <v>14123</v>
      </c>
      <c r="U11" s="116">
        <v>14267</v>
      </c>
      <c r="V11" s="116">
        <v>14615</v>
      </c>
      <c r="W11" s="116">
        <v>14767</v>
      </c>
      <c r="X11" s="116">
        <v>14540</v>
      </c>
      <c r="Y11" s="116">
        <v>15567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10.6'!AC108</f>
        <v>14.587480645874805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19.504068190623787</v>
      </c>
      <c r="P12" s="59" t="s">
        <v>97</v>
      </c>
      <c r="S12" s="115" t="s">
        <v>33</v>
      </c>
      <c r="T12" s="116">
        <v>2474</v>
      </c>
      <c r="U12" s="116">
        <v>2479</v>
      </c>
      <c r="V12" s="116">
        <v>2440</v>
      </c>
      <c r="W12" s="116">
        <v>2430</v>
      </c>
      <c r="X12" s="116">
        <v>2323</v>
      </c>
      <c r="Y12" s="116">
        <v>2517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10.6'!AC109</f>
        <v>17.28046892280469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10.6'!AA118</f>
        <v>43.3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10.6'!AC110</f>
        <v>23.213890732138907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14.924447888415344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10.6'!AC111</f>
        <v>34.361866843618664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85.075552111584656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1156</v>
      </c>
      <c r="Z15" s="115"/>
      <c r="AA15" s="117">
        <f t="shared" ref="AA15:AA34" si="2">IF(Y15="np",0,Y15/$Y$34)</f>
        <v>6.3923910639239107E-2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148</v>
      </c>
      <c r="Z16" s="115"/>
      <c r="AA16" s="117">
        <f t="shared" si="2"/>
        <v>8.1840300818403003E-3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3066</v>
      </c>
      <c r="Z17" s="115"/>
      <c r="AA17" s="117">
        <f t="shared" si="2"/>
        <v>0.16954213669542137</v>
      </c>
      <c r="AB17" s="115"/>
      <c r="AC17" s="115"/>
      <c r="AD17" s="115"/>
      <c r="AE17" s="115"/>
      <c r="AF17" s="115"/>
    </row>
    <row r="18" spans="1:32" x14ac:dyDescent="0.25">
      <c r="A18" s="85" t="str">
        <f>'Table 10.6'!$S$1&amp;" ("&amp;'Table 10.6'!$T$2&amp;" to "&amp;'Table 10.6'!$Y$2&amp;")"</f>
        <v>Barossa (2011-12 to 2016-17)</v>
      </c>
      <c r="B18" s="85"/>
      <c r="C18" s="85"/>
      <c r="D18" s="85"/>
      <c r="E18" s="85"/>
      <c r="F18" s="85"/>
      <c r="G18" s="85" t="str">
        <f>'Table 10.6'!$S$1&amp;" ("&amp;'Table 10.6'!$T$2&amp;" to "&amp;'Table 10.6'!$Y$2&amp;")"</f>
        <v>Barossa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108</v>
      </c>
      <c r="Z18" s="115"/>
      <c r="AA18" s="117">
        <f t="shared" si="2"/>
        <v>5.9721300597213008E-3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945</v>
      </c>
      <c r="Z19" s="115"/>
      <c r="AA19" s="117">
        <f t="shared" si="2"/>
        <v>5.2256138022561377E-2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526</v>
      </c>
      <c r="Z20" s="115"/>
      <c r="AA20" s="117">
        <f t="shared" si="2"/>
        <v>2.9086485290864852E-2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1499</v>
      </c>
      <c r="Z21" s="115"/>
      <c r="AA21" s="117">
        <f t="shared" si="2"/>
        <v>8.2890953328909528E-2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1129</v>
      </c>
      <c r="Z22" s="115"/>
      <c r="AA22" s="117">
        <f t="shared" si="2"/>
        <v>6.2430878124308781E-2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594</v>
      </c>
      <c r="Z23" s="115"/>
      <c r="AA23" s="117">
        <f t="shared" si="2"/>
        <v>3.2846715328467155E-2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114</v>
      </c>
      <c r="Z24" s="115"/>
      <c r="AA24" s="117">
        <f t="shared" si="2"/>
        <v>6.3039150630391505E-3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372</v>
      </c>
      <c r="Z25" s="115"/>
      <c r="AA25" s="117">
        <f t="shared" si="2"/>
        <v>2.0570670205706701E-2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212</v>
      </c>
      <c r="Z26" s="115"/>
      <c r="AA26" s="117">
        <f t="shared" si="2"/>
        <v>1.1723070117230701E-2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644</v>
      </c>
      <c r="Z27" s="115"/>
      <c r="AA27" s="117">
        <f t="shared" si="2"/>
        <v>3.5611590356115906E-2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1329</v>
      </c>
      <c r="Z28" s="115"/>
      <c r="AA28" s="117">
        <f t="shared" si="2"/>
        <v>7.3490378234903786E-2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791</v>
      </c>
      <c r="Z29" s="115"/>
      <c r="AA29" s="117">
        <f t="shared" si="2"/>
        <v>4.374032293740323E-2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1413</v>
      </c>
      <c r="Z30" s="115"/>
      <c r="AA30" s="117">
        <f t="shared" si="2"/>
        <v>7.8135368281353687E-2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10.6'!Y2&amp;")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1372</v>
      </c>
      <c r="Z31" s="115"/>
      <c r="AA31" s="117">
        <f t="shared" si="2"/>
        <v>7.5868170758681713E-2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210</v>
      </c>
      <c r="Z32" s="115"/>
      <c r="AA32" s="117">
        <f t="shared" si="2"/>
        <v>1.1612475116124751E-2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484</v>
      </c>
      <c r="Z33" s="115"/>
      <c r="AA33" s="117">
        <f t="shared" si="2"/>
        <v>2.6763990267639901E-2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18084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10131</v>
      </c>
      <c r="U37" s="115">
        <v>10189</v>
      </c>
      <c r="V37" s="115">
        <v>10360</v>
      </c>
      <c r="W37" s="115">
        <v>10513</v>
      </c>
      <c r="X37" s="115">
        <v>10589</v>
      </c>
      <c r="Y37" s="115">
        <v>10979</v>
      </c>
      <c r="Z37" s="115"/>
      <c r="AA37" s="115" t="str">
        <f>TEXT(Y37,"###,###")</f>
        <v>10,979</v>
      </c>
      <c r="AB37" s="115"/>
      <c r="AC37" s="115">
        <f>Y37/X37-1</f>
        <v>3.6830673340258802E-2</v>
      </c>
      <c r="AD37" s="115"/>
      <c r="AE37" s="115">
        <f>Y37/T37-1</f>
        <v>8.3703484354950231E-2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1710</v>
      </c>
      <c r="U38" s="115">
        <v>1748</v>
      </c>
      <c r="V38" s="115">
        <v>1796</v>
      </c>
      <c r="W38" s="115">
        <v>1747</v>
      </c>
      <c r="X38" s="115">
        <v>1647</v>
      </c>
      <c r="Y38" s="115">
        <v>1926</v>
      </c>
      <c r="Z38" s="115"/>
      <c r="AA38" s="115" t="str">
        <f>TEXT(Y38,"###,###")</f>
        <v>1,926</v>
      </c>
      <c r="AB38" s="115"/>
      <c r="AC38" s="115">
        <f>Y38/X38-1</f>
        <v>0.1693989071038251</v>
      </c>
      <c r="AD38" s="115"/>
      <c r="AE38" s="115">
        <f>Y38/T38-1</f>
        <v>0.12631578947368416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11841</v>
      </c>
      <c r="U40" s="115">
        <v>11937</v>
      </c>
      <c r="V40" s="115">
        <v>12156</v>
      </c>
      <c r="W40" s="115">
        <v>12260</v>
      </c>
      <c r="X40" s="115">
        <v>12236</v>
      </c>
      <c r="Y40" s="115">
        <v>12905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85.075552111584656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14.924447888415344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7</v>
      </c>
      <c r="Y44" s="116">
        <v>10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150</v>
      </c>
      <c r="Y45" s="116">
        <v>169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570</v>
      </c>
      <c r="Y46" s="116">
        <v>606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760</v>
      </c>
      <c r="Y47" s="116">
        <v>768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839</v>
      </c>
      <c r="Y48" s="116">
        <v>907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10.6'!S1&amp;" ("&amp;'Table 10.6'!Y2&amp;") *"</f>
        <v>Number of jobs by age and sex of job holders in Barossa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820</v>
      </c>
      <c r="Y49" s="116">
        <v>844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752</v>
      </c>
      <c r="Y50" s="116">
        <v>836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896</v>
      </c>
      <c r="Y51" s="116">
        <v>922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903</v>
      </c>
      <c r="Y52" s="116">
        <v>1008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877</v>
      </c>
      <c r="Y53" s="116">
        <v>925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871</v>
      </c>
      <c r="Y54" s="116">
        <v>930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698</v>
      </c>
      <c r="Y55" s="116">
        <v>787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399</v>
      </c>
      <c r="Y56" s="116">
        <v>433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150</v>
      </c>
      <c r="Y57" s="116">
        <v>183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53</v>
      </c>
      <c r="Y58" s="116">
        <v>69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39</v>
      </c>
      <c r="Y59" s="116">
        <v>38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19</v>
      </c>
      <c r="Y60" s="116">
        <v>21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8796</v>
      </c>
      <c r="Y61" s="116">
        <v>9457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10</v>
      </c>
      <c r="Y63" s="116">
        <v>11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10.6'!S1&amp;" ("&amp;'Table 10.6'!Y2&amp;") *"</f>
        <v>Number of employed persons per occupation of main job by sex in Barossa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186</v>
      </c>
      <c r="Y64" s="116">
        <v>227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552</v>
      </c>
      <c r="Y65" s="116">
        <v>579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688</v>
      </c>
      <c r="Y66" s="116">
        <v>695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705</v>
      </c>
      <c r="Y67" s="116">
        <v>720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791</v>
      </c>
      <c r="Y68" s="116">
        <v>814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731</v>
      </c>
      <c r="Y69" s="116">
        <v>765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887</v>
      </c>
      <c r="Y70" s="116">
        <v>933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868</v>
      </c>
      <c r="Y71" s="116">
        <v>1016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856</v>
      </c>
      <c r="Y72" s="116">
        <v>894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840</v>
      </c>
      <c r="Y73" s="116">
        <v>908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556</v>
      </c>
      <c r="Y74" s="116">
        <v>600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233</v>
      </c>
      <c r="Y75" s="116">
        <v>274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63</v>
      </c>
      <c r="Y76" s="116">
        <v>102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46</v>
      </c>
      <c r="Y77" s="116">
        <v>51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22</v>
      </c>
      <c r="Y78" s="116">
        <v>22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22</v>
      </c>
      <c r="Y79" s="116">
        <v>16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8063</v>
      </c>
      <c r="Y80" s="116">
        <v>8627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10.6'!S1</f>
        <v>Barossa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662</v>
      </c>
      <c r="Y83" s="116">
        <v>727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670</v>
      </c>
      <c r="Y84" s="116">
        <v>691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10.6'!AA4</f>
        <v>18,084</v>
      </c>
      <c r="D85" s="99">
        <f>'Table 10.6'!AC4</f>
        <v>7.2343453510436362E-2</v>
      </c>
      <c r="E85" s="100">
        <f>'Table 10.6'!AC4</f>
        <v>7.2343453510436362E-2</v>
      </c>
      <c r="F85" s="99">
        <f>'Table 10.6'!AE4</f>
        <v>8.9660159074475887E-2</v>
      </c>
      <c r="G85" s="100">
        <f>'Table 10.6'!AE4</f>
        <v>8.9660159074475887E-2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1119</v>
      </c>
      <c r="Y85" s="116">
        <v>1198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10.6'!AA5</f>
        <v>9,457</v>
      </c>
      <c r="D86" s="99">
        <f>'Table 10.6'!AC5</f>
        <v>7.5025576901216251E-2</v>
      </c>
      <c r="E86" s="100">
        <f>'Table 10.6'!AC5</f>
        <v>7.5025576901216251E-2</v>
      </c>
      <c r="F86" s="99">
        <f>'Table 10.6'!AE5</f>
        <v>7.6984398132331266E-2</v>
      </c>
      <c r="G86" s="100">
        <f>'Table 10.6'!AE5</f>
        <v>7.6984398132331266E-2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243</v>
      </c>
      <c r="Y86" s="116">
        <v>260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10.6'!AA6</f>
        <v>8,627</v>
      </c>
      <c r="D87" s="99">
        <f>'Table 10.6'!AC6</f>
        <v>6.9551202578725491E-2</v>
      </c>
      <c r="E87" s="100">
        <f>'Table 10.6'!AC6</f>
        <v>6.9551202578725491E-2</v>
      </c>
      <c r="F87" s="99">
        <f>'Table 10.6'!AE6</f>
        <v>0.10347915067792268</v>
      </c>
      <c r="G87" s="100">
        <f>'Table 10.6'!AE6</f>
        <v>0.10347915067792268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261</v>
      </c>
      <c r="Y87" s="116">
        <v>277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10.6'!AA7</f>
        <v>12,905</v>
      </c>
      <c r="D88" s="99">
        <f>'Table 10.6'!AC7</f>
        <v>5.4588542943531992E-2</v>
      </c>
      <c r="E88" s="100">
        <f>'Table 10.6'!AC7</f>
        <v>5.4588542943531992E-2</v>
      </c>
      <c r="F88" s="99">
        <f>'Table 10.6'!AE7</f>
        <v>8.9581222559945939E-2</v>
      </c>
      <c r="G88" s="100">
        <f>'Table 10.6'!AE7</f>
        <v>8.9581222559945939E-2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235</v>
      </c>
      <c r="Y88" s="116">
        <v>244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10.6'!AA37</f>
        <v>10,979</v>
      </c>
      <c r="D89" s="99">
        <f>'Table 10.6'!AC37</f>
        <v>3.6830673340258802E-2</v>
      </c>
      <c r="E89" s="100">
        <f>'Table 10.6'!AC37</f>
        <v>3.6830673340258802E-2</v>
      </c>
      <c r="F89" s="99">
        <f>'Table 10.6'!AE37</f>
        <v>8.3703484354950231E-2</v>
      </c>
      <c r="G89" s="100">
        <f>'Table 10.6'!AE37</f>
        <v>8.3703484354950231E-2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654</v>
      </c>
      <c r="Y89" s="116">
        <v>681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10.6'!AA38</f>
        <v>1,926</v>
      </c>
      <c r="D90" s="99">
        <f>'Table 10.6'!AC38</f>
        <v>0.1693989071038251</v>
      </c>
      <c r="E90" s="100">
        <f>'Table 10.6'!AC38</f>
        <v>0.1693989071038251</v>
      </c>
      <c r="F90" s="99">
        <f>'Table 10.6'!AE38</f>
        <v>0.12631578947368416</v>
      </c>
      <c r="G90" s="100">
        <f>'Table 10.6'!AE38</f>
        <v>0.12631578947368416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1274</v>
      </c>
      <c r="Y90" s="116">
        <v>1318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10.6'!AA114</f>
        <v>873</v>
      </c>
      <c r="D91" s="99">
        <f>'Table 10.6'!AC114</f>
        <v>0.16245006657789607</v>
      </c>
      <c r="E91" s="100">
        <f>'Table 10.6'!AC114</f>
        <v>0.16245006657789607</v>
      </c>
      <c r="F91" s="99">
        <f>'Table 10.6'!AE114</f>
        <v>0.11923076923076925</v>
      </c>
      <c r="G91" s="100">
        <f>'Table 10.6'!AE114</f>
        <v>0.11923076923076925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6453</v>
      </c>
      <c r="Y91" s="116">
        <v>6805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10.6'!AA115</f>
        <v>1,053</v>
      </c>
      <c r="D92" s="99">
        <f>'Table 10.6'!AC115</f>
        <v>0.17130144605116793</v>
      </c>
      <c r="E92" s="100">
        <f>'Table 10.6'!AC115</f>
        <v>0.17130144605116793</v>
      </c>
      <c r="F92" s="99">
        <f>'Table 10.6'!AE115</f>
        <v>0.13225806451612909</v>
      </c>
      <c r="G92" s="100">
        <f>'Table 10.6'!AE115</f>
        <v>0.13225806451612909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10.6'!AA8</f>
        <v>$41,976</v>
      </c>
      <c r="D93" s="99">
        <f>'Table 10.6'!AC8</f>
        <v>1.0580074377831261E-2</v>
      </c>
      <c r="E93" s="100">
        <f>'Table 10.6'!AC8</f>
        <v>1.0580074377831261E-2</v>
      </c>
      <c r="F93" s="99">
        <f>'Table 10.6'!AE8</f>
        <v>0.11659194972254139</v>
      </c>
      <c r="G93" s="100">
        <f>'Table 10.6'!AE8</f>
        <v>0.11659194972254139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403</v>
      </c>
      <c r="Y93" s="116">
        <v>472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10.6'!AA9</f>
        <v>$670.0 mil</v>
      </c>
      <c r="D94" s="99">
        <f>'Table 10.6'!AC9</f>
        <v>8.7683960739507905E-2</v>
      </c>
      <c r="E94" s="100">
        <f>'Table 10.6'!AC9</f>
        <v>8.7683960739507905E-2</v>
      </c>
      <c r="F94" s="99">
        <f>'Table 10.6'!AE9</f>
        <v>0.24379178846447513</v>
      </c>
      <c r="G94" s="100">
        <f>'Table 10.6'!AE9</f>
        <v>0.24379178846447513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1016</v>
      </c>
      <c r="Y94" s="116">
        <v>1041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235</v>
      </c>
      <c r="Y95" s="116">
        <v>249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821</v>
      </c>
      <c r="Y96" s="116">
        <v>872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923</v>
      </c>
      <c r="Y97" s="116">
        <v>1036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566</v>
      </c>
      <c r="Y98" s="116">
        <v>557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49</v>
      </c>
      <c r="Y99" s="116">
        <v>53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631</v>
      </c>
      <c r="Y100" s="116">
        <v>655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5787</v>
      </c>
      <c r="Y101" s="116">
        <v>6100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12670</v>
      </c>
      <c r="Y104" s="115">
        <v>13767</v>
      </c>
      <c r="Z104" s="115"/>
      <c r="AA104" s="115" t="str">
        <f>TEXT(Y104,"###,###")</f>
        <v>13,767</v>
      </c>
      <c r="AB104" s="115"/>
      <c r="AC104" s="115">
        <f>Y104/($Y$4)*100</f>
        <v>76.128069011280687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2180</v>
      </c>
      <c r="Y105" s="115">
        <v>2408</v>
      </c>
      <c r="Z105" s="115"/>
      <c r="AA105" s="115" t="str">
        <f>TEXT(Y105,"###,###")</f>
        <v>2,408</v>
      </c>
      <c r="AB105" s="115"/>
      <c r="AC105" s="115">
        <f>Y105/($Y$4)*100</f>
        <v>13.315638133156382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14850</v>
      </c>
      <c r="Y106" s="115">
        <v>16175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2353</v>
      </c>
      <c r="Y108" s="115">
        <v>2638</v>
      </c>
      <c r="Z108" s="115"/>
      <c r="AA108" s="115" t="str">
        <f>TEXT(Y108,"###,###")</f>
        <v>2,638</v>
      </c>
      <c r="AB108" s="115"/>
      <c r="AC108" s="115">
        <f>Y108/($Y$4)*100</f>
        <v>14.587480645874805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2773</v>
      </c>
      <c r="Y109" s="115">
        <v>3125</v>
      </c>
      <c r="Z109" s="115"/>
      <c r="AA109" s="115" t="str">
        <f>TEXT(Y109,"###,###")</f>
        <v>3,125</v>
      </c>
      <c r="AB109" s="115"/>
      <c r="AC109" s="115">
        <f t="shared" ref="AC109:AC111" si="3">Y109/($Y$4)*100</f>
        <v>17.28046892280469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3905</v>
      </c>
      <c r="Y110" s="115">
        <v>4198</v>
      </c>
      <c r="Z110" s="115"/>
      <c r="AA110" s="115" t="str">
        <f>TEXT(Y110,"###,###")</f>
        <v>4,198</v>
      </c>
      <c r="AB110" s="115"/>
      <c r="AC110" s="115">
        <f t="shared" si="3"/>
        <v>23.213890732138907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5823</v>
      </c>
      <c r="Y111" s="115">
        <v>6214</v>
      </c>
      <c r="Z111" s="115"/>
      <c r="AA111" s="115" t="str">
        <f>TEXT(Y111,"###,###")</f>
        <v>6,214</v>
      </c>
      <c r="AB111" s="115"/>
      <c r="AC111" s="115">
        <f t="shared" si="3"/>
        <v>34.361866843618664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16864</v>
      </c>
      <c r="Y112" s="115">
        <v>18084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780</v>
      </c>
      <c r="U114" s="115">
        <v>852</v>
      </c>
      <c r="V114" s="115">
        <v>829</v>
      </c>
      <c r="W114" s="115">
        <v>823</v>
      </c>
      <c r="X114" s="115">
        <v>751</v>
      </c>
      <c r="Y114" s="115">
        <v>873</v>
      </c>
      <c r="Z114" s="115"/>
      <c r="AA114" s="115" t="str">
        <f>TEXT(Y114,"###,###")</f>
        <v>873</v>
      </c>
      <c r="AB114" s="115"/>
      <c r="AC114" s="115">
        <f>Y114/X114-1</f>
        <v>0.16245006657789607</v>
      </c>
      <c r="AD114" s="115"/>
      <c r="AE114" s="115">
        <f>Y114/T114-1</f>
        <v>0.11923076923076925</v>
      </c>
      <c r="AF114" s="115"/>
    </row>
    <row r="115" spans="19:32" x14ac:dyDescent="0.25">
      <c r="S115" s="115" t="s">
        <v>104</v>
      </c>
      <c r="T115" s="115">
        <v>930</v>
      </c>
      <c r="U115" s="115">
        <v>888</v>
      </c>
      <c r="V115" s="115">
        <v>967</v>
      </c>
      <c r="W115" s="115">
        <v>925</v>
      </c>
      <c r="X115" s="115">
        <v>899</v>
      </c>
      <c r="Y115" s="115">
        <v>1053</v>
      </c>
      <c r="Z115" s="115"/>
      <c r="AA115" s="115" t="str">
        <f>TEXT(Y115,"###,###")</f>
        <v>1,053</v>
      </c>
      <c r="AB115" s="115"/>
      <c r="AC115" s="115">
        <f>Y115/X115-1</f>
        <v>0.17130144605116793</v>
      </c>
      <c r="AD115" s="115"/>
      <c r="AE115" s="115">
        <f>Y115/T115-1</f>
        <v>0.13225806451612909</v>
      </c>
      <c r="AF115" s="115"/>
    </row>
    <row r="116" spans="19:32" x14ac:dyDescent="0.25">
      <c r="S116" s="115" t="s">
        <v>56</v>
      </c>
      <c r="T116" s="115">
        <v>1710</v>
      </c>
      <c r="U116" s="115">
        <v>1740</v>
      </c>
      <c r="V116" s="115">
        <v>1796</v>
      </c>
      <c r="W116" s="115">
        <v>1748</v>
      </c>
      <c r="X116" s="115">
        <v>1650</v>
      </c>
      <c r="Y116" s="115">
        <v>1926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44.72</v>
      </c>
      <c r="V118" s="115">
        <v>39.869999999999997</v>
      </c>
      <c r="W118" s="115">
        <v>46.01</v>
      </c>
      <c r="X118" s="115">
        <v>40.909999999999997</v>
      </c>
      <c r="Y118" s="115">
        <v>43.27</v>
      </c>
      <c r="Z118" s="115"/>
      <c r="AA118" s="115" t="str">
        <f>TEXT(Y118,"##.0")</f>
        <v>43.3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9457</v>
      </c>
      <c r="V120" s="115">
        <v>9712</v>
      </c>
      <c r="W120" s="115">
        <v>9828</v>
      </c>
      <c r="X120" s="115">
        <v>9915</v>
      </c>
      <c r="Y120" s="115">
        <v>10388</v>
      </c>
      <c r="Z120" s="115"/>
      <c r="AA120" s="115" t="str">
        <f>TEXT(Y120,"###,###")</f>
        <v>10,388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1200</v>
      </c>
      <c r="V121" s="115">
        <v>1182</v>
      </c>
      <c r="W121" s="115">
        <v>1151</v>
      </c>
      <c r="X121" s="115">
        <v>1163</v>
      </c>
      <c r="Y121" s="115">
        <v>1277</v>
      </c>
      <c r="Z121" s="115"/>
      <c r="AA121" s="115" t="str">
        <f t="shared" ref="AA121:AA128" si="4">TEXT(Y121,"###,###")</f>
        <v>1,277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1280</v>
      </c>
      <c r="V122" s="115">
        <v>1260</v>
      </c>
      <c r="W122" s="115">
        <v>1276</v>
      </c>
      <c r="X122" s="115">
        <v>1163</v>
      </c>
      <c r="Y122" s="115">
        <v>1240</v>
      </c>
      <c r="Z122" s="115"/>
      <c r="AA122" s="115" t="str">
        <f t="shared" si="4"/>
        <v>1,240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10737</v>
      </c>
      <c r="V124" s="115">
        <v>10972</v>
      </c>
      <c r="W124" s="115">
        <v>11104</v>
      </c>
      <c r="X124" s="115">
        <v>11078</v>
      </c>
      <c r="Y124" s="115">
        <v>11628</v>
      </c>
      <c r="Z124" s="115"/>
      <c r="AA124" s="115" t="str">
        <f t="shared" si="4"/>
        <v>11,628</v>
      </c>
      <c r="AB124" s="115"/>
      <c r="AC124" s="115">
        <f>Y124/$Y$7*100</f>
        <v>90.10461061604029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2480</v>
      </c>
      <c r="V125" s="115">
        <v>2442</v>
      </c>
      <c r="W125" s="115">
        <v>2427</v>
      </c>
      <c r="X125" s="115">
        <v>2326</v>
      </c>
      <c r="Y125" s="115">
        <v>2517</v>
      </c>
      <c r="Z125" s="115"/>
      <c r="AA125" s="115" t="str">
        <f t="shared" si="4"/>
        <v>2,517</v>
      </c>
      <c r="AB125" s="115"/>
      <c r="AC125" s="115">
        <f>Y125/$Y$7*100</f>
        <v>19.504068190623787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6362</v>
      </c>
      <c r="V127" s="115">
        <v>6447</v>
      </c>
      <c r="W127" s="115">
        <v>6526</v>
      </c>
      <c r="X127" s="115">
        <v>6449</v>
      </c>
      <c r="Y127" s="115">
        <v>6805</v>
      </c>
      <c r="Z127" s="115"/>
      <c r="AA127" s="115" t="str">
        <f t="shared" si="4"/>
        <v>6,805</v>
      </c>
      <c r="AB127" s="115"/>
      <c r="AC127" s="115">
        <f>Y127/$Y$7*100</f>
        <v>52.731499418829905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5571</v>
      </c>
      <c r="V128" s="115">
        <v>5712</v>
      </c>
      <c r="W128" s="115">
        <v>5740</v>
      </c>
      <c r="X128" s="115">
        <v>5786</v>
      </c>
      <c r="Y128" s="115">
        <v>6100</v>
      </c>
      <c r="Z128" s="115"/>
      <c r="AA128" s="115" t="str">
        <f t="shared" si="4"/>
        <v>6,100</v>
      </c>
      <c r="AB128" s="115"/>
      <c r="AC128" s="115">
        <f>Y128/$Y$7*100</f>
        <v>47.268500581170088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ACAE7569-6F27-40B9-A4CA-B319C360A9B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A3907DA2-04EC-4ADA-80D5-399985FB4FF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7DAA2D36-EA03-4651-ABDF-7A25223413D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FDA204A7-FCD9-4A8D-97CE-F38E5939EC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Yankalilla</v>
      </c>
      <c r="T1" s="115"/>
      <c r="U1" s="115"/>
      <c r="V1" s="115"/>
      <c r="W1" s="115"/>
      <c r="X1" s="115"/>
      <c r="Y1" s="115" t="str">
        <f>Y3</f>
        <v>10.69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180</v>
      </c>
      <c r="V3" s="115"/>
      <c r="W3" s="115"/>
      <c r="X3" s="115"/>
      <c r="Y3" s="115" t="s">
        <v>269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10.69'!$Y$3&amp;" "&amp;'Table 10.69'!$U$3&amp;", "&amp;'State data for spotlight'!$C$3&amp;", "&amp;'Table 10.69'!$Y$2</f>
        <v>Table 10.69 Yankalilla,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2460</v>
      </c>
      <c r="U4" s="116">
        <v>2549</v>
      </c>
      <c r="V4" s="116">
        <v>2661</v>
      </c>
      <c r="W4" s="116">
        <v>2719</v>
      </c>
      <c r="X4" s="116">
        <v>2641</v>
      </c>
      <c r="Y4" s="116">
        <v>2940</v>
      </c>
      <c r="Z4" s="115"/>
      <c r="AA4" s="115" t="str">
        <f>TEXT(Y4,"###,###")</f>
        <v>2,940</v>
      </c>
      <c r="AB4" s="115"/>
      <c r="AC4" s="115">
        <f t="shared" ref="AC4:AC9" si="0">Y4/X4-1</f>
        <v>0.11321469140477092</v>
      </c>
      <c r="AD4" s="115"/>
      <c r="AE4" s="115">
        <f>Y4/T4-1</f>
        <v>0.19512195121951215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1217</v>
      </c>
      <c r="U5" s="116">
        <v>1298</v>
      </c>
      <c r="V5" s="116">
        <v>1350</v>
      </c>
      <c r="W5" s="116">
        <v>1334</v>
      </c>
      <c r="X5" s="116">
        <v>1311</v>
      </c>
      <c r="Y5" s="116">
        <v>1460</v>
      </c>
      <c r="Z5" s="115"/>
      <c r="AA5" s="115" t="str">
        <f>TEXT(Y5,"###,###")</f>
        <v>1,460</v>
      </c>
      <c r="AB5" s="115"/>
      <c r="AC5" s="115">
        <f t="shared" si="0"/>
        <v>0.11365369946605641</v>
      </c>
      <c r="AD5" s="115"/>
      <c r="AE5" s="115">
        <f t="shared" ref="AE5:AE9" si="1">Y5/T5-1</f>
        <v>0.19967132292522605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1247</v>
      </c>
      <c r="U6" s="116">
        <v>1246</v>
      </c>
      <c r="V6" s="116">
        <v>1313</v>
      </c>
      <c r="W6" s="116">
        <v>1379</v>
      </c>
      <c r="X6" s="116">
        <v>1330</v>
      </c>
      <c r="Y6" s="116">
        <v>1480</v>
      </c>
      <c r="Z6" s="115"/>
      <c r="AA6" s="115" t="str">
        <f>TEXT(Y6,"###,###")</f>
        <v>1,480</v>
      </c>
      <c r="AB6" s="115"/>
      <c r="AC6" s="115">
        <f t="shared" si="0"/>
        <v>0.11278195488721798</v>
      </c>
      <c r="AD6" s="115"/>
      <c r="AE6" s="115">
        <f t="shared" si="1"/>
        <v>0.18684843624699288</v>
      </c>
      <c r="AF6" s="115"/>
    </row>
    <row r="7" spans="1:32" ht="16.5" customHeight="1" thickBot="1" x14ac:dyDescent="0.3">
      <c r="A7" s="46" t="str">
        <f>"QUICK STATS for "&amp;'Table 10.69'!Y2&amp;"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1744</v>
      </c>
      <c r="U7" s="116">
        <v>1835</v>
      </c>
      <c r="V7" s="116">
        <v>1929</v>
      </c>
      <c r="W7" s="116">
        <v>1976</v>
      </c>
      <c r="X7" s="116">
        <v>1975</v>
      </c>
      <c r="Y7" s="116">
        <v>2128</v>
      </c>
      <c r="Z7" s="115"/>
      <c r="AA7" s="115" t="str">
        <f>TEXT(Y7,"###,###")</f>
        <v>2,128</v>
      </c>
      <c r="AB7" s="115"/>
      <c r="AC7" s="115">
        <f t="shared" si="0"/>
        <v>7.7468354430379804E-2</v>
      </c>
      <c r="AD7" s="115"/>
      <c r="AE7" s="115">
        <f t="shared" si="1"/>
        <v>0.22018348623853212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2,940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10.69'!AA7</f>
        <v>2,128</v>
      </c>
      <c r="P8" s="51"/>
      <c r="S8" s="115" t="s">
        <v>96</v>
      </c>
      <c r="T8" s="115">
        <v>26169</v>
      </c>
      <c r="U8" s="115">
        <v>30515.32</v>
      </c>
      <c r="V8" s="115">
        <v>30921.5</v>
      </c>
      <c r="W8" s="115">
        <v>29791</v>
      </c>
      <c r="X8" s="115">
        <v>35991</v>
      </c>
      <c r="Y8" s="115">
        <v>33888</v>
      </c>
      <c r="Z8" s="115"/>
      <c r="AA8" s="115" t="str">
        <f>TEXT(Y8,"$###,###")</f>
        <v>$33,888</v>
      </c>
      <c r="AB8" s="115"/>
      <c r="AC8" s="115">
        <f t="shared" si="0"/>
        <v>-5.8431274485287954E-2</v>
      </c>
      <c r="AD8" s="115"/>
      <c r="AE8" s="115">
        <f t="shared" si="1"/>
        <v>0.29496732775421308</v>
      </c>
      <c r="AF8" s="115"/>
    </row>
    <row r="9" spans="1:32" x14ac:dyDescent="0.25">
      <c r="A9" s="55" t="s">
        <v>17</v>
      </c>
      <c r="B9" s="56"/>
      <c r="C9" s="57"/>
      <c r="D9" s="58">
        <f>'Table 10.69'!AC104</f>
        <v>67.414965986394563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50.046992481203013</v>
      </c>
      <c r="P9" s="59" t="s">
        <v>97</v>
      </c>
      <c r="S9" s="115" t="s">
        <v>9</v>
      </c>
      <c r="T9" s="115">
        <v>62211847</v>
      </c>
      <c r="U9" s="115">
        <v>69262719</v>
      </c>
      <c r="V9" s="115">
        <v>76989366</v>
      </c>
      <c r="W9" s="115">
        <v>82165004</v>
      </c>
      <c r="X9" s="115">
        <v>81468648</v>
      </c>
      <c r="Y9" s="115">
        <v>88287184</v>
      </c>
      <c r="Z9" s="115"/>
      <c r="AA9" s="115" t="str">
        <f>TEXT(Y9/1000000,"$#,###.0")&amp;" mil"</f>
        <v>$88.3 mil</v>
      </c>
      <c r="AB9" s="115"/>
      <c r="AC9" s="115">
        <f t="shared" si="0"/>
        <v>8.3695214875788793E-2</v>
      </c>
      <c r="AD9" s="115"/>
      <c r="AE9" s="115">
        <f t="shared" si="1"/>
        <v>0.4191378050550405</v>
      </c>
      <c r="AF9" s="115"/>
    </row>
    <row r="10" spans="1:32" x14ac:dyDescent="0.25">
      <c r="A10" s="55" t="s">
        <v>20</v>
      </c>
      <c r="B10" s="56"/>
      <c r="C10" s="57"/>
      <c r="D10" s="58">
        <f>'Table 10.69'!AC105</f>
        <v>15.714285714285714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49.953007518796994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82.23684210526315</v>
      </c>
      <c r="P11" s="59" t="s">
        <v>97</v>
      </c>
      <c r="S11" s="115" t="s">
        <v>32</v>
      </c>
      <c r="T11" s="116">
        <v>1934</v>
      </c>
      <c r="U11" s="116">
        <v>1992</v>
      </c>
      <c r="V11" s="116">
        <v>2094</v>
      </c>
      <c r="W11" s="116">
        <v>2135</v>
      </c>
      <c r="X11" s="116">
        <v>2082</v>
      </c>
      <c r="Y11" s="116">
        <v>2324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10.69'!AC108</f>
        <v>20.476190476190474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28.947368421052634</v>
      </c>
      <c r="P12" s="59" t="s">
        <v>97</v>
      </c>
      <c r="S12" s="115" t="s">
        <v>33</v>
      </c>
      <c r="T12" s="116">
        <v>528</v>
      </c>
      <c r="U12" s="116">
        <v>555</v>
      </c>
      <c r="V12" s="116">
        <v>568</v>
      </c>
      <c r="W12" s="116">
        <v>583</v>
      </c>
      <c r="X12" s="116">
        <v>560</v>
      </c>
      <c r="Y12" s="116">
        <v>616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10.69'!AC109</f>
        <v>17.448979591836736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10.69'!AA118</f>
        <v>46.3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10.69'!AC110</f>
        <v>14.65986394557823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13.62781954887218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10.69'!AC111</f>
        <v>30.544217687074831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86.372180451127818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219</v>
      </c>
      <c r="Z15" s="115"/>
      <c r="AA15" s="117">
        <f t="shared" ref="AA15:AA34" si="2">IF(Y15="np",0,Y15/$Y$34)</f>
        <v>7.4489795918367352E-2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35</v>
      </c>
      <c r="Z16" s="115"/>
      <c r="AA16" s="117">
        <f t="shared" si="2"/>
        <v>1.1904761904761904E-2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136</v>
      </c>
      <c r="Z17" s="115"/>
      <c r="AA17" s="117">
        <f t="shared" si="2"/>
        <v>4.6258503401360541E-2</v>
      </c>
      <c r="AB17" s="115"/>
      <c r="AC17" s="115"/>
      <c r="AD17" s="115"/>
      <c r="AE17" s="115"/>
      <c r="AF17" s="115"/>
    </row>
    <row r="18" spans="1:32" x14ac:dyDescent="0.25">
      <c r="A18" s="85" t="str">
        <f>'Table 10.69'!$S$1&amp;" ("&amp;'Table 10.69'!$T$2&amp;" to "&amp;'Table 10.69'!$Y$2&amp;")"</f>
        <v>Yankalilla (2011-12 to 2016-17)</v>
      </c>
      <c r="B18" s="85"/>
      <c r="C18" s="85"/>
      <c r="D18" s="85"/>
      <c r="E18" s="85"/>
      <c r="F18" s="85"/>
      <c r="G18" s="85" t="str">
        <f>'Table 10.69'!$S$1&amp;" ("&amp;'Table 10.69'!$T$2&amp;" to "&amp;'Table 10.69'!$Y$2&amp;")"</f>
        <v>Yankalilla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13</v>
      </c>
      <c r="Z18" s="115"/>
      <c r="AA18" s="117">
        <f t="shared" si="2"/>
        <v>4.4217687074829936E-3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229</v>
      </c>
      <c r="Z19" s="115"/>
      <c r="AA19" s="117">
        <f t="shared" si="2"/>
        <v>7.7891156462585029E-2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53</v>
      </c>
      <c r="Z20" s="115"/>
      <c r="AA20" s="117">
        <f t="shared" si="2"/>
        <v>1.8027210884353741E-2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266</v>
      </c>
      <c r="Z21" s="115"/>
      <c r="AA21" s="117">
        <f t="shared" si="2"/>
        <v>9.0476190476190474E-2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177</v>
      </c>
      <c r="Z22" s="115"/>
      <c r="AA22" s="117">
        <f t="shared" si="2"/>
        <v>6.0204081632653061E-2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112</v>
      </c>
      <c r="Z23" s="115"/>
      <c r="AA23" s="117">
        <f t="shared" si="2"/>
        <v>3.8095238095238099E-2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19</v>
      </c>
      <c r="Z24" s="115"/>
      <c r="AA24" s="117">
        <f t="shared" si="2"/>
        <v>6.4625850340136052E-3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75</v>
      </c>
      <c r="Z25" s="115"/>
      <c r="AA25" s="117">
        <f t="shared" si="2"/>
        <v>2.5510204081632654E-2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43</v>
      </c>
      <c r="Z26" s="115"/>
      <c r="AA26" s="117">
        <f t="shared" si="2"/>
        <v>1.4625850340136054E-2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112</v>
      </c>
      <c r="Z27" s="115"/>
      <c r="AA27" s="117">
        <f t="shared" si="2"/>
        <v>3.8095238095238099E-2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186</v>
      </c>
      <c r="Z28" s="115"/>
      <c r="AA28" s="117">
        <f t="shared" si="2"/>
        <v>6.3265306122448975E-2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165</v>
      </c>
      <c r="Z29" s="115"/>
      <c r="AA29" s="117">
        <f t="shared" si="2"/>
        <v>5.6122448979591837E-2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211</v>
      </c>
      <c r="Z30" s="115"/>
      <c r="AA30" s="117">
        <f t="shared" si="2"/>
        <v>7.1768707482993202E-2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10.69'!Y2&amp;")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298</v>
      </c>
      <c r="Z31" s="115"/>
      <c r="AA31" s="117">
        <f t="shared" si="2"/>
        <v>0.10136054421768707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18</v>
      </c>
      <c r="Z32" s="115"/>
      <c r="AA32" s="117">
        <f t="shared" si="2"/>
        <v>6.1224489795918364E-3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68</v>
      </c>
      <c r="Z33" s="115"/>
      <c r="AA33" s="117">
        <f t="shared" si="2"/>
        <v>2.3129251700680271E-2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2940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1483</v>
      </c>
      <c r="U37" s="115">
        <v>1576</v>
      </c>
      <c r="V37" s="115">
        <v>1671</v>
      </c>
      <c r="W37" s="115">
        <v>1712</v>
      </c>
      <c r="X37" s="115">
        <v>1742</v>
      </c>
      <c r="Y37" s="115">
        <v>1838</v>
      </c>
      <c r="Z37" s="115"/>
      <c r="AA37" s="115" t="str">
        <f>TEXT(Y37,"###,###")</f>
        <v>1,838</v>
      </c>
      <c r="AB37" s="115"/>
      <c r="AC37" s="115">
        <f>Y37/X37-1</f>
        <v>5.5109070034443208E-2</v>
      </c>
      <c r="AD37" s="115"/>
      <c r="AE37" s="115">
        <f>Y37/T37-1</f>
        <v>0.23937963587322986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259</v>
      </c>
      <c r="U38" s="115">
        <v>256</v>
      </c>
      <c r="V38" s="115">
        <v>257</v>
      </c>
      <c r="W38" s="115">
        <v>265</v>
      </c>
      <c r="X38" s="115">
        <v>228</v>
      </c>
      <c r="Y38" s="115">
        <v>290</v>
      </c>
      <c r="Z38" s="115"/>
      <c r="AA38" s="115" t="str">
        <f>TEXT(Y38,"###,###")</f>
        <v>290</v>
      </c>
      <c r="AB38" s="115"/>
      <c r="AC38" s="115">
        <f>Y38/X38-1</f>
        <v>0.27192982456140347</v>
      </c>
      <c r="AD38" s="115"/>
      <c r="AE38" s="115">
        <f>Y38/T38-1</f>
        <v>0.11969111969111967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1742</v>
      </c>
      <c r="U40" s="115">
        <v>1832</v>
      </c>
      <c r="V40" s="115">
        <v>1928</v>
      </c>
      <c r="W40" s="115">
        <v>1977</v>
      </c>
      <c r="X40" s="115">
        <v>1970</v>
      </c>
      <c r="Y40" s="115">
        <v>2128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86.372180451127818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13.62781954887218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20</v>
      </c>
      <c r="Y45" s="116">
        <v>24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70</v>
      </c>
      <c r="Y46" s="116">
        <v>75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72</v>
      </c>
      <c r="Y47" s="116">
        <v>78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97</v>
      </c>
      <c r="Y48" s="116">
        <v>97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10.69'!S1&amp;" ("&amp;'Table 10.69'!Y2&amp;") *"</f>
        <v>Number of jobs by age and sex of job holders in Yankalilla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119</v>
      </c>
      <c r="Y49" s="116">
        <v>114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106</v>
      </c>
      <c r="Y50" s="116">
        <v>101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123</v>
      </c>
      <c r="Y51" s="116">
        <v>143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117</v>
      </c>
      <c r="Y52" s="116">
        <v>144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143</v>
      </c>
      <c r="Y53" s="116">
        <v>171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181</v>
      </c>
      <c r="Y54" s="116">
        <v>175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135</v>
      </c>
      <c r="Y55" s="116">
        <v>187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78</v>
      </c>
      <c r="Y56" s="116">
        <v>87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33</v>
      </c>
      <c r="Y57" s="116">
        <v>45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8</v>
      </c>
      <c r="Y58" s="116">
        <v>10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6</v>
      </c>
      <c r="Y59" s="116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0</v>
      </c>
      <c r="Y60" s="116">
        <v>5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1310</v>
      </c>
      <c r="Y61" s="116">
        <v>1460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6</v>
      </c>
      <c r="Y63" s="116">
        <v>5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10.69'!S1&amp;" ("&amp;'Table 10.69'!Y2&amp;") *"</f>
        <v>Number of employed persons per occupation of main job by sex in Yankalilla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31</v>
      </c>
      <c r="Y64" s="116">
        <v>34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94</v>
      </c>
      <c r="Y65" s="116">
        <v>75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94</v>
      </c>
      <c r="Y66" s="116">
        <v>111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100</v>
      </c>
      <c r="Y67" s="116">
        <v>90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112</v>
      </c>
      <c r="Y68" s="116">
        <v>140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83</v>
      </c>
      <c r="Y69" s="116">
        <v>97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124</v>
      </c>
      <c r="Y70" s="116">
        <v>128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140</v>
      </c>
      <c r="Y71" s="116">
        <v>158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163</v>
      </c>
      <c r="Y72" s="116">
        <v>175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162</v>
      </c>
      <c r="Y73" s="116">
        <v>199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143</v>
      </c>
      <c r="Y74" s="116">
        <v>163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47</v>
      </c>
      <c r="Y75" s="116">
        <v>63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18</v>
      </c>
      <c r="Y76" s="116">
        <v>23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10</v>
      </c>
      <c r="Y77" s="116">
        <v>14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7</v>
      </c>
      <c r="Y78" s="116">
        <v>4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6</v>
      </c>
      <c r="Y79" s="116">
        <v>5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1328</v>
      </c>
      <c r="Y80" s="116">
        <v>1480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10.69'!S1</f>
        <v>Yankalilla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95</v>
      </c>
      <c r="Y83" s="116">
        <v>100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81</v>
      </c>
      <c r="Y84" s="116">
        <v>86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10.69'!AA4</f>
        <v>2,940</v>
      </c>
      <c r="D85" s="99">
        <f>'Table 10.69'!AC4</f>
        <v>0.11321469140477092</v>
      </c>
      <c r="E85" s="100">
        <f>'Table 10.69'!AC4</f>
        <v>0.11321469140477092</v>
      </c>
      <c r="F85" s="99">
        <f>'Table 10.69'!AE4</f>
        <v>0.19512195121951215</v>
      </c>
      <c r="G85" s="100">
        <f>'Table 10.69'!AE4</f>
        <v>0.19512195121951215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144</v>
      </c>
      <c r="Y85" s="116">
        <v>172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10.69'!AA5</f>
        <v>1,460</v>
      </c>
      <c r="D86" s="99">
        <f>'Table 10.69'!AC5</f>
        <v>0.11365369946605641</v>
      </c>
      <c r="E86" s="100">
        <f>'Table 10.69'!AC5</f>
        <v>0.11365369946605641</v>
      </c>
      <c r="F86" s="99">
        <f>'Table 10.69'!AE5</f>
        <v>0.19967132292522605</v>
      </c>
      <c r="G86" s="100">
        <f>'Table 10.69'!AE5</f>
        <v>0.19967132292522605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50</v>
      </c>
      <c r="Y86" s="116">
        <v>63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10.69'!AA6</f>
        <v>1,480</v>
      </c>
      <c r="D87" s="99">
        <f>'Table 10.69'!AC6</f>
        <v>0.11278195488721798</v>
      </c>
      <c r="E87" s="100">
        <f>'Table 10.69'!AC6</f>
        <v>0.11278195488721798</v>
      </c>
      <c r="F87" s="99">
        <f>'Table 10.69'!AE6</f>
        <v>0.18684843624699288</v>
      </c>
      <c r="G87" s="100">
        <f>'Table 10.69'!AE6</f>
        <v>0.18684843624699288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34</v>
      </c>
      <c r="Y87" s="116">
        <v>26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10.69'!AA7</f>
        <v>2,128</v>
      </c>
      <c r="D88" s="99">
        <f>'Table 10.69'!AC7</f>
        <v>7.7468354430379804E-2</v>
      </c>
      <c r="E88" s="100">
        <f>'Table 10.69'!AC7</f>
        <v>7.7468354430379804E-2</v>
      </c>
      <c r="F88" s="99">
        <f>'Table 10.69'!AE7</f>
        <v>0.22018348623853212</v>
      </c>
      <c r="G88" s="100">
        <f>'Table 10.69'!AE7</f>
        <v>0.22018348623853212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48</v>
      </c>
      <c r="Y88" s="116">
        <v>51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10.69'!AA37</f>
        <v>1,838</v>
      </c>
      <c r="D89" s="99">
        <f>'Table 10.69'!AC37</f>
        <v>5.5109070034443208E-2</v>
      </c>
      <c r="E89" s="100">
        <f>'Table 10.69'!AC37</f>
        <v>5.5109070034443208E-2</v>
      </c>
      <c r="F89" s="99">
        <f>'Table 10.69'!AE37</f>
        <v>0.23937963587322986</v>
      </c>
      <c r="G89" s="100">
        <f>'Table 10.69'!AE37</f>
        <v>0.23937963587322986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84</v>
      </c>
      <c r="Y89" s="116">
        <v>99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10.69'!AA38</f>
        <v>290</v>
      </c>
      <c r="D90" s="99">
        <f>'Table 10.69'!AC38</f>
        <v>0.27192982456140347</v>
      </c>
      <c r="E90" s="100">
        <f>'Table 10.69'!AC38</f>
        <v>0.27192982456140347</v>
      </c>
      <c r="F90" s="99">
        <f>'Table 10.69'!AE38</f>
        <v>0.11969111969111967</v>
      </c>
      <c r="G90" s="100">
        <f>'Table 10.69'!AE38</f>
        <v>0.11969111969111967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162</v>
      </c>
      <c r="Y90" s="116">
        <v>155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10.69'!AA114</f>
        <v>127</v>
      </c>
      <c r="D91" s="99">
        <f>'Table 10.69'!AC114</f>
        <v>0.36559139784946226</v>
      </c>
      <c r="E91" s="100">
        <f>'Table 10.69'!AC114</f>
        <v>0.36559139784946226</v>
      </c>
      <c r="F91" s="99">
        <f>'Table 10.69'!AE114</f>
        <v>0.27</v>
      </c>
      <c r="G91" s="100">
        <f>'Table 10.69'!AE114</f>
        <v>0.27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997</v>
      </c>
      <c r="Y91" s="116">
        <v>1065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10.69'!AA115</f>
        <v>163</v>
      </c>
      <c r="D92" s="99">
        <f>'Table 10.69'!AC115</f>
        <v>0.18115942028985499</v>
      </c>
      <c r="E92" s="100">
        <f>'Table 10.69'!AC115</f>
        <v>0.18115942028985499</v>
      </c>
      <c r="F92" s="99">
        <f>'Table 10.69'!AE115</f>
        <v>1.2422360248447228E-2</v>
      </c>
      <c r="G92" s="100">
        <f>'Table 10.69'!AE115</f>
        <v>1.2422360248447228E-2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10.69'!AA8</f>
        <v>$33,888</v>
      </c>
      <c r="D93" s="99">
        <f>'Table 10.69'!AC8</f>
        <v>-5.8431274485287954E-2</v>
      </c>
      <c r="E93" s="100">
        <f>'Table 10.69'!AC8</f>
        <v>-5.8431274485287954E-2</v>
      </c>
      <c r="F93" s="99">
        <f>'Table 10.69'!AE8</f>
        <v>0.29496732775421308</v>
      </c>
      <c r="G93" s="100">
        <f>'Table 10.69'!AE8</f>
        <v>0.29496732775421308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49</v>
      </c>
      <c r="Y93" s="116">
        <v>61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10.69'!AA9</f>
        <v>$88.3 mil</v>
      </c>
      <c r="D94" s="99">
        <f>'Table 10.69'!AC9</f>
        <v>8.3695214875788793E-2</v>
      </c>
      <c r="E94" s="100">
        <f>'Table 10.69'!AC9</f>
        <v>8.3695214875788793E-2</v>
      </c>
      <c r="F94" s="99">
        <f>'Table 10.69'!AE9</f>
        <v>0.4191378050550405</v>
      </c>
      <c r="G94" s="100">
        <f>'Table 10.69'!AE9</f>
        <v>0.4191378050550405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162</v>
      </c>
      <c r="Y94" s="116">
        <v>177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33</v>
      </c>
      <c r="Y95" s="116">
        <v>38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174</v>
      </c>
      <c r="Y96" s="116">
        <v>191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138</v>
      </c>
      <c r="Y97" s="116">
        <v>172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118</v>
      </c>
      <c r="Y98" s="116">
        <v>121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4</v>
      </c>
      <c r="Y99" s="116">
        <v>6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64</v>
      </c>
      <c r="Y100" s="116">
        <v>75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982</v>
      </c>
      <c r="Y101" s="116">
        <v>1063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1704</v>
      </c>
      <c r="Y104" s="115">
        <v>1982</v>
      </c>
      <c r="Z104" s="115"/>
      <c r="AA104" s="115" t="str">
        <f>TEXT(Y104,"###,###")</f>
        <v>1,982</v>
      </c>
      <c r="AB104" s="115"/>
      <c r="AC104" s="115">
        <f>Y104/($Y$4)*100</f>
        <v>67.414965986394563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437</v>
      </c>
      <c r="Y105" s="115">
        <v>462</v>
      </c>
      <c r="Z105" s="115"/>
      <c r="AA105" s="115" t="str">
        <f>TEXT(Y105,"###,###")</f>
        <v>462</v>
      </c>
      <c r="AB105" s="115"/>
      <c r="AC105" s="115">
        <f>Y105/($Y$4)*100</f>
        <v>15.714285714285714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2141</v>
      </c>
      <c r="Y106" s="115">
        <v>2444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501</v>
      </c>
      <c r="Y108" s="115">
        <v>602</v>
      </c>
      <c r="Z108" s="115"/>
      <c r="AA108" s="115" t="str">
        <f>TEXT(Y108,"###,###")</f>
        <v>602</v>
      </c>
      <c r="AB108" s="115"/>
      <c r="AC108" s="115">
        <f>Y108/($Y$4)*100</f>
        <v>20.476190476190474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445</v>
      </c>
      <c r="Y109" s="115">
        <v>513</v>
      </c>
      <c r="Z109" s="115"/>
      <c r="AA109" s="115" t="str">
        <f>TEXT(Y109,"###,###")</f>
        <v>513</v>
      </c>
      <c r="AB109" s="115"/>
      <c r="AC109" s="115">
        <f t="shared" ref="AC109:AC111" si="3">Y109/($Y$4)*100</f>
        <v>17.448979591836736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375</v>
      </c>
      <c r="Y110" s="115">
        <v>431</v>
      </c>
      <c r="Z110" s="115"/>
      <c r="AA110" s="115" t="str">
        <f>TEXT(Y110,"###,###")</f>
        <v>431</v>
      </c>
      <c r="AB110" s="115"/>
      <c r="AC110" s="115">
        <f t="shared" si="3"/>
        <v>14.65986394557823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818</v>
      </c>
      <c r="Y111" s="115">
        <v>898</v>
      </c>
      <c r="Z111" s="115"/>
      <c r="AA111" s="115" t="str">
        <f>TEXT(Y111,"###,###")</f>
        <v>898</v>
      </c>
      <c r="AB111" s="115"/>
      <c r="AC111" s="115">
        <f t="shared" si="3"/>
        <v>30.544217687074831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2645</v>
      </c>
      <c r="Y112" s="115">
        <v>2940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100</v>
      </c>
      <c r="U114" s="115">
        <v>109</v>
      </c>
      <c r="V114" s="115">
        <v>102</v>
      </c>
      <c r="W114" s="115">
        <v>95</v>
      </c>
      <c r="X114" s="115">
        <v>93</v>
      </c>
      <c r="Y114" s="115">
        <v>127</v>
      </c>
      <c r="Z114" s="115"/>
      <c r="AA114" s="115" t="str">
        <f>TEXT(Y114,"###,###")</f>
        <v>127</v>
      </c>
      <c r="AB114" s="115"/>
      <c r="AC114" s="115">
        <f>Y114/X114-1</f>
        <v>0.36559139784946226</v>
      </c>
      <c r="AD114" s="115"/>
      <c r="AE114" s="115">
        <f>Y114/T114-1</f>
        <v>0.27</v>
      </c>
      <c r="AF114" s="115"/>
    </row>
    <row r="115" spans="19:32" x14ac:dyDescent="0.25">
      <c r="S115" s="115" t="s">
        <v>104</v>
      </c>
      <c r="T115" s="115">
        <v>161</v>
      </c>
      <c r="U115" s="115">
        <v>150</v>
      </c>
      <c r="V115" s="115">
        <v>153</v>
      </c>
      <c r="W115" s="115">
        <v>171</v>
      </c>
      <c r="X115" s="115">
        <v>138</v>
      </c>
      <c r="Y115" s="115">
        <v>163</v>
      </c>
      <c r="Z115" s="115"/>
      <c r="AA115" s="115" t="str">
        <f>TEXT(Y115,"###,###")</f>
        <v>163</v>
      </c>
      <c r="AB115" s="115"/>
      <c r="AC115" s="115">
        <f>Y115/X115-1</f>
        <v>0.18115942028985499</v>
      </c>
      <c r="AD115" s="115"/>
      <c r="AE115" s="115">
        <f>Y115/T115-1</f>
        <v>1.2422360248447228E-2</v>
      </c>
      <c r="AF115" s="115"/>
    </row>
    <row r="116" spans="19:32" x14ac:dyDescent="0.25">
      <c r="S116" s="115" t="s">
        <v>56</v>
      </c>
      <c r="T116" s="115">
        <v>261</v>
      </c>
      <c r="U116" s="115">
        <v>259</v>
      </c>
      <c r="V116" s="115">
        <v>255</v>
      </c>
      <c r="W116" s="115">
        <v>266</v>
      </c>
      <c r="X116" s="115">
        <v>231</v>
      </c>
      <c r="Y116" s="115">
        <v>290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45.87</v>
      </c>
      <c r="V118" s="115">
        <v>44.79</v>
      </c>
      <c r="W118" s="115">
        <v>47.81</v>
      </c>
      <c r="X118" s="115">
        <v>45.39</v>
      </c>
      <c r="Y118" s="115">
        <v>46.3</v>
      </c>
      <c r="Z118" s="115"/>
      <c r="AA118" s="115" t="str">
        <f>TEXT(Y118,"##.0")</f>
        <v>46.3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1281</v>
      </c>
      <c r="V120" s="115">
        <v>1359</v>
      </c>
      <c r="W120" s="115">
        <v>1389</v>
      </c>
      <c r="X120" s="115">
        <v>1418</v>
      </c>
      <c r="Y120" s="115">
        <v>1512</v>
      </c>
      <c r="Z120" s="115"/>
      <c r="AA120" s="115" t="str">
        <f>TEXT(Y120,"###,###")</f>
        <v>1,512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334</v>
      </c>
      <c r="V121" s="115">
        <v>353</v>
      </c>
      <c r="W121" s="115">
        <v>370</v>
      </c>
      <c r="X121" s="115">
        <v>352</v>
      </c>
      <c r="Y121" s="115">
        <v>378</v>
      </c>
      <c r="Z121" s="115"/>
      <c r="AA121" s="115" t="str">
        <f t="shared" ref="AA121:AA128" si="4">TEXT(Y121,"###,###")</f>
        <v>378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226</v>
      </c>
      <c r="V122" s="115">
        <v>219</v>
      </c>
      <c r="W122" s="115">
        <v>215</v>
      </c>
      <c r="X122" s="115">
        <v>204</v>
      </c>
      <c r="Y122" s="115">
        <v>238</v>
      </c>
      <c r="Z122" s="115"/>
      <c r="AA122" s="115" t="str">
        <f t="shared" si="4"/>
        <v>238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1507</v>
      </c>
      <c r="V124" s="115">
        <v>1578</v>
      </c>
      <c r="W124" s="115">
        <v>1604</v>
      </c>
      <c r="X124" s="115">
        <v>1622</v>
      </c>
      <c r="Y124" s="115">
        <v>1750</v>
      </c>
      <c r="Z124" s="115"/>
      <c r="AA124" s="115" t="str">
        <f t="shared" si="4"/>
        <v>1,750</v>
      </c>
      <c r="AB124" s="115"/>
      <c r="AC124" s="115">
        <f>Y124/$Y$7*100</f>
        <v>82.23684210526315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560</v>
      </c>
      <c r="V125" s="115">
        <v>572</v>
      </c>
      <c r="W125" s="115">
        <v>585</v>
      </c>
      <c r="X125" s="115">
        <v>556</v>
      </c>
      <c r="Y125" s="115">
        <v>616</v>
      </c>
      <c r="Z125" s="115"/>
      <c r="AA125" s="115" t="str">
        <f t="shared" si="4"/>
        <v>616</v>
      </c>
      <c r="AB125" s="115"/>
      <c r="AC125" s="115">
        <f>Y125/$Y$7*100</f>
        <v>28.947368421052634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946</v>
      </c>
      <c r="V127" s="115">
        <v>988</v>
      </c>
      <c r="W127" s="115">
        <v>1000</v>
      </c>
      <c r="X127" s="115">
        <v>996</v>
      </c>
      <c r="Y127" s="115">
        <v>1065</v>
      </c>
      <c r="Z127" s="115"/>
      <c r="AA127" s="115" t="str">
        <f t="shared" si="4"/>
        <v>1,065</v>
      </c>
      <c r="AB127" s="115"/>
      <c r="AC127" s="115">
        <f>Y127/$Y$7*100</f>
        <v>50.046992481203013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885</v>
      </c>
      <c r="V128" s="115">
        <v>935</v>
      </c>
      <c r="W128" s="115">
        <v>973</v>
      </c>
      <c r="X128" s="115">
        <v>977</v>
      </c>
      <c r="Y128" s="115">
        <v>1063</v>
      </c>
      <c r="Z128" s="115"/>
      <c r="AA128" s="115" t="str">
        <f t="shared" si="4"/>
        <v>1,063</v>
      </c>
      <c r="AB128" s="115"/>
      <c r="AC128" s="115">
        <f>Y128/$Y$7*100</f>
        <v>49.953007518796994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A5A9D30E-4014-439F-9D73-926E1ED07D6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3B58DF45-6FF8-46D0-A636-88323B6D9DA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7FB92ED8-C63B-4B4D-9D5D-ACE04AFA9E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0638D295-840D-4277-AC4C-68B50D99D7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Yorke Peninsula</v>
      </c>
      <c r="T1" s="115"/>
      <c r="U1" s="115"/>
      <c r="V1" s="115"/>
      <c r="W1" s="115"/>
      <c r="X1" s="115"/>
      <c r="Y1" s="115" t="str">
        <f>Y3</f>
        <v>10.70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181</v>
      </c>
      <c r="V3" s="115"/>
      <c r="W3" s="115"/>
      <c r="X3" s="115"/>
      <c r="Y3" s="115" t="s">
        <v>205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10.70'!$Y$3&amp;" "&amp;'Table 10.70'!$U$3&amp;", "&amp;'State data for spotlight'!$C$3&amp;", "&amp;'Table 10.70'!$Y$2</f>
        <v>Table 10.70 Yorke Peninsula,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4914</v>
      </c>
      <c r="U4" s="116">
        <v>5100</v>
      </c>
      <c r="V4" s="116">
        <v>5362</v>
      </c>
      <c r="W4" s="116">
        <v>5560</v>
      </c>
      <c r="X4" s="116">
        <v>5753</v>
      </c>
      <c r="Y4" s="116">
        <v>6067</v>
      </c>
      <c r="Z4" s="115"/>
      <c r="AA4" s="115" t="str">
        <f>TEXT(Y4,"###,###")</f>
        <v>6,067</v>
      </c>
      <c r="AB4" s="115"/>
      <c r="AC4" s="115">
        <f t="shared" ref="AC4:AC9" si="0">Y4/X4-1</f>
        <v>5.4580219016165499E-2</v>
      </c>
      <c r="AD4" s="115"/>
      <c r="AE4" s="115">
        <f>Y4/T4-1</f>
        <v>0.23463573463573462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2613</v>
      </c>
      <c r="U5" s="116">
        <v>2770</v>
      </c>
      <c r="V5" s="116">
        <v>2824</v>
      </c>
      <c r="W5" s="116">
        <v>2948</v>
      </c>
      <c r="X5" s="116">
        <v>3087</v>
      </c>
      <c r="Y5" s="116">
        <v>3201</v>
      </c>
      <c r="Z5" s="115"/>
      <c r="AA5" s="115" t="str">
        <f>TEXT(Y5,"###,###")</f>
        <v>3,201</v>
      </c>
      <c r="AB5" s="115"/>
      <c r="AC5" s="115">
        <f t="shared" si="0"/>
        <v>3.6929057337220517E-2</v>
      </c>
      <c r="AD5" s="115"/>
      <c r="AE5" s="115">
        <f t="shared" ref="AE5:AE9" si="1">Y5/T5-1</f>
        <v>0.22502870264064301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2300</v>
      </c>
      <c r="U6" s="116">
        <v>2327</v>
      </c>
      <c r="V6" s="116">
        <v>2532</v>
      </c>
      <c r="W6" s="116">
        <v>2606</v>
      </c>
      <c r="X6" s="116">
        <v>2667</v>
      </c>
      <c r="Y6" s="116">
        <v>2866</v>
      </c>
      <c r="Z6" s="115"/>
      <c r="AA6" s="115" t="str">
        <f>TEXT(Y6,"###,###")</f>
        <v>2,866</v>
      </c>
      <c r="AB6" s="115"/>
      <c r="AC6" s="115">
        <f t="shared" si="0"/>
        <v>7.4615673040869801E-2</v>
      </c>
      <c r="AD6" s="115"/>
      <c r="AE6" s="115">
        <f t="shared" si="1"/>
        <v>0.24608695652173918</v>
      </c>
      <c r="AF6" s="115"/>
    </row>
    <row r="7" spans="1:32" ht="16.5" customHeight="1" thickBot="1" x14ac:dyDescent="0.3">
      <c r="A7" s="46" t="str">
        <f>"QUICK STATS for "&amp;'Table 10.70'!Y2&amp;"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3553</v>
      </c>
      <c r="U7" s="116">
        <v>3617</v>
      </c>
      <c r="V7" s="116">
        <v>3781</v>
      </c>
      <c r="W7" s="116">
        <v>3907</v>
      </c>
      <c r="X7" s="116">
        <v>4030</v>
      </c>
      <c r="Y7" s="116">
        <v>4328</v>
      </c>
      <c r="Z7" s="115"/>
      <c r="AA7" s="115" t="str">
        <f>TEXT(Y7,"###,###")</f>
        <v>4,328</v>
      </c>
      <c r="AB7" s="115"/>
      <c r="AC7" s="115">
        <f t="shared" si="0"/>
        <v>7.3945409429280406E-2</v>
      </c>
      <c r="AD7" s="115"/>
      <c r="AE7" s="115">
        <f t="shared" si="1"/>
        <v>0.21812552772305094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6,067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10.70'!AA7</f>
        <v>4,328</v>
      </c>
      <c r="P8" s="51"/>
      <c r="S8" s="115" t="s">
        <v>96</v>
      </c>
      <c r="T8" s="115">
        <v>27174.48</v>
      </c>
      <c r="U8" s="115">
        <v>27138</v>
      </c>
      <c r="V8" s="115">
        <v>25514.47</v>
      </c>
      <c r="W8" s="115">
        <v>26771</v>
      </c>
      <c r="X8" s="115">
        <v>27980</v>
      </c>
      <c r="Y8" s="115">
        <v>28342.84</v>
      </c>
      <c r="Z8" s="115"/>
      <c r="AA8" s="115" t="str">
        <f>TEXT(Y8,"$###,###")</f>
        <v>$28,343</v>
      </c>
      <c r="AB8" s="115"/>
      <c r="AC8" s="115">
        <f t="shared" si="0"/>
        <v>1.2967834167262327E-2</v>
      </c>
      <c r="AD8" s="115"/>
      <c r="AE8" s="115">
        <f t="shared" si="1"/>
        <v>4.2994750957516148E-2</v>
      </c>
      <c r="AF8" s="115"/>
    </row>
    <row r="9" spans="1:32" x14ac:dyDescent="0.25">
      <c r="A9" s="55" t="s">
        <v>17</v>
      </c>
      <c r="B9" s="56"/>
      <c r="C9" s="57"/>
      <c r="D9" s="58">
        <f>'Table 10.70'!AC104</f>
        <v>63.507499587934724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53.211645101663585</v>
      </c>
      <c r="P9" s="59" t="s">
        <v>97</v>
      </c>
      <c r="S9" s="115" t="s">
        <v>9</v>
      </c>
      <c r="T9" s="115">
        <v>138254569</v>
      </c>
      <c r="U9" s="115">
        <v>140327702</v>
      </c>
      <c r="V9" s="115">
        <v>157545944</v>
      </c>
      <c r="W9" s="115">
        <v>169475650</v>
      </c>
      <c r="X9" s="115">
        <v>169981590</v>
      </c>
      <c r="Y9" s="115">
        <v>211608401</v>
      </c>
      <c r="Z9" s="115"/>
      <c r="AA9" s="115" t="str">
        <f>TEXT(Y9/1000000,"$#,###.0")&amp;" mil"</f>
        <v>$211.6 mil</v>
      </c>
      <c r="AB9" s="115"/>
      <c r="AC9" s="115">
        <f t="shared" si="0"/>
        <v>0.24489011427649321</v>
      </c>
      <c r="AD9" s="115"/>
      <c r="AE9" s="115">
        <f t="shared" si="1"/>
        <v>0.53057076182415353</v>
      </c>
      <c r="AF9" s="115"/>
    </row>
    <row r="10" spans="1:32" x14ac:dyDescent="0.25">
      <c r="A10" s="55" t="s">
        <v>20</v>
      </c>
      <c r="B10" s="56"/>
      <c r="C10" s="57"/>
      <c r="D10" s="58">
        <f>'Table 10.70'!AC105</f>
        <v>15.34531069721444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46.788354898336415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78.350277264325314</v>
      </c>
      <c r="P11" s="59" t="s">
        <v>97</v>
      </c>
      <c r="S11" s="115" t="s">
        <v>32</v>
      </c>
      <c r="T11" s="116">
        <v>3804</v>
      </c>
      <c r="U11" s="116">
        <v>3971</v>
      </c>
      <c r="V11" s="116">
        <v>4230</v>
      </c>
      <c r="W11" s="116">
        <v>4321</v>
      </c>
      <c r="X11" s="116">
        <v>4336</v>
      </c>
      <c r="Y11" s="116">
        <v>4583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10.70'!AC108</f>
        <v>21.608702818526453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34.288354898336415</v>
      </c>
      <c r="P12" s="59" t="s">
        <v>97</v>
      </c>
      <c r="S12" s="115" t="s">
        <v>33</v>
      </c>
      <c r="T12" s="116">
        <v>1110</v>
      </c>
      <c r="U12" s="116">
        <v>1130</v>
      </c>
      <c r="V12" s="116">
        <v>1131</v>
      </c>
      <c r="W12" s="116">
        <v>1235</v>
      </c>
      <c r="X12" s="116">
        <v>1417</v>
      </c>
      <c r="Y12" s="116">
        <v>1484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10.70'!AC109</f>
        <v>15.081588923685512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10.70'!AA118</f>
        <v>46.6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10.70'!AC110</f>
        <v>14.801384539311027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14.487060998151572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10.70'!AC111</f>
        <v>27.361134003626177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85.512939001848437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655</v>
      </c>
      <c r="Z15" s="115"/>
      <c r="AA15" s="117">
        <f t="shared" ref="AA15:AA34" si="2">IF(Y15="np",0,Y15/$Y$34)</f>
        <v>0.10796110103840448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84</v>
      </c>
      <c r="Z16" s="115"/>
      <c r="AA16" s="117">
        <f t="shared" si="2"/>
        <v>1.3845393110268667E-2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259</v>
      </c>
      <c r="Z17" s="115"/>
      <c r="AA17" s="117">
        <f t="shared" si="2"/>
        <v>4.2689962089995058E-2</v>
      </c>
      <c r="AB17" s="115"/>
      <c r="AC17" s="115"/>
      <c r="AD17" s="115"/>
      <c r="AE17" s="115"/>
      <c r="AF17" s="115"/>
    </row>
    <row r="18" spans="1:32" x14ac:dyDescent="0.25">
      <c r="A18" s="85" t="str">
        <f>'Table 10.70'!$S$1&amp;" ("&amp;'Table 10.70'!$T$2&amp;" to "&amp;'Table 10.70'!$Y$2&amp;")"</f>
        <v>Yorke Peninsula (2011-12 to 2016-17)</v>
      </c>
      <c r="B18" s="85"/>
      <c r="C18" s="85"/>
      <c r="D18" s="85"/>
      <c r="E18" s="85"/>
      <c r="F18" s="85"/>
      <c r="G18" s="85" t="str">
        <f>'Table 10.70'!$S$1&amp;" ("&amp;'Table 10.70'!$T$2&amp;" to "&amp;'Table 10.70'!$Y$2&amp;")"</f>
        <v>Yorke Peninsula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27</v>
      </c>
      <c r="Z18" s="115"/>
      <c r="AA18" s="117">
        <f t="shared" si="2"/>
        <v>4.4503049283006425E-3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251</v>
      </c>
      <c r="Z19" s="115"/>
      <c r="AA19" s="117">
        <f t="shared" si="2"/>
        <v>4.1371353222350422E-2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117</v>
      </c>
      <c r="Z20" s="115"/>
      <c r="AA20" s="117">
        <f t="shared" si="2"/>
        <v>1.9284654689302787E-2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524</v>
      </c>
      <c r="Z21" s="115"/>
      <c r="AA21" s="117">
        <f t="shared" si="2"/>
        <v>8.6368880830723582E-2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396</v>
      </c>
      <c r="Z22" s="115"/>
      <c r="AA22" s="117">
        <f t="shared" si="2"/>
        <v>6.5271138948409427E-2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334</v>
      </c>
      <c r="Z23" s="115"/>
      <c r="AA23" s="117">
        <f t="shared" si="2"/>
        <v>5.5051920224163504E-2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3</v>
      </c>
      <c r="Z24" s="115"/>
      <c r="AA24" s="117">
        <f t="shared" si="2"/>
        <v>4.9447832536673813E-4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145</v>
      </c>
      <c r="Z25" s="115"/>
      <c r="AA25" s="117">
        <f t="shared" si="2"/>
        <v>2.3899785726059008E-2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113</v>
      </c>
      <c r="Z26" s="115"/>
      <c r="AA26" s="117">
        <f t="shared" si="2"/>
        <v>1.8625350255480469E-2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191</v>
      </c>
      <c r="Z27" s="115"/>
      <c r="AA27" s="117">
        <f t="shared" si="2"/>
        <v>3.1481786715015656E-2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232</v>
      </c>
      <c r="Z28" s="115"/>
      <c r="AA28" s="117">
        <f t="shared" si="2"/>
        <v>3.8239657161694411E-2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294</v>
      </c>
      <c r="Z29" s="115"/>
      <c r="AA29" s="117">
        <f t="shared" si="2"/>
        <v>4.8458875885940333E-2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418</v>
      </c>
      <c r="Z30" s="115"/>
      <c r="AA30" s="117">
        <f t="shared" si="2"/>
        <v>6.8897313334432178E-2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10.70'!Y2&amp;")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553</v>
      </c>
      <c r="Z31" s="115"/>
      <c r="AA31" s="117">
        <f t="shared" si="2"/>
        <v>9.1148837975935385E-2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22</v>
      </c>
      <c r="Z32" s="115"/>
      <c r="AA32" s="117">
        <f t="shared" si="2"/>
        <v>3.6261743860227461E-3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159</v>
      </c>
      <c r="Z33" s="115"/>
      <c r="AA33" s="117">
        <f t="shared" si="2"/>
        <v>2.620735124443712E-2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6067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3059</v>
      </c>
      <c r="U37" s="115">
        <v>3084</v>
      </c>
      <c r="V37" s="115">
        <v>3188</v>
      </c>
      <c r="W37" s="115">
        <v>3301</v>
      </c>
      <c r="X37" s="115">
        <v>3430</v>
      </c>
      <c r="Y37" s="115">
        <v>3701</v>
      </c>
      <c r="Z37" s="115"/>
      <c r="AA37" s="115" t="str">
        <f>TEXT(Y37,"###,###")</f>
        <v>3,701</v>
      </c>
      <c r="AB37" s="115"/>
      <c r="AC37" s="115">
        <f>Y37/X37-1</f>
        <v>7.9008746355685222E-2</v>
      </c>
      <c r="AD37" s="115"/>
      <c r="AE37" s="115">
        <f>Y37/T37-1</f>
        <v>0.20987250735534491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488</v>
      </c>
      <c r="U38" s="115">
        <v>532</v>
      </c>
      <c r="V38" s="115">
        <v>593</v>
      </c>
      <c r="W38" s="115">
        <v>606</v>
      </c>
      <c r="X38" s="115">
        <v>605</v>
      </c>
      <c r="Y38" s="115">
        <v>627</v>
      </c>
      <c r="Z38" s="115"/>
      <c r="AA38" s="115" t="str">
        <f>TEXT(Y38,"###,###")</f>
        <v>627</v>
      </c>
      <c r="AB38" s="115"/>
      <c r="AC38" s="115">
        <f>Y38/X38-1</f>
        <v>3.6363636363636376E-2</v>
      </c>
      <c r="AD38" s="115"/>
      <c r="AE38" s="115">
        <f>Y38/T38-1</f>
        <v>0.2848360655737705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3547</v>
      </c>
      <c r="U40" s="115">
        <v>3616</v>
      </c>
      <c r="V40" s="115">
        <v>3781</v>
      </c>
      <c r="W40" s="115">
        <v>3907</v>
      </c>
      <c r="X40" s="115">
        <v>4035</v>
      </c>
      <c r="Y40" s="115">
        <v>4328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85.512939001848437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14.487060998151572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3</v>
      </c>
      <c r="Y44" s="116">
        <v>8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91</v>
      </c>
      <c r="Y45" s="116">
        <v>56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156</v>
      </c>
      <c r="Y46" s="116">
        <v>232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262</v>
      </c>
      <c r="Y47" s="116">
        <v>247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246</v>
      </c>
      <c r="Y48" s="116">
        <v>227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10.70'!S1&amp;" ("&amp;'Table 10.70'!Y2&amp;") *"</f>
        <v>Number of jobs by age and sex of job holders in Yorke Peninsula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257</v>
      </c>
      <c r="Y49" s="116">
        <v>261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226</v>
      </c>
      <c r="Y50" s="116">
        <v>234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200</v>
      </c>
      <c r="Y51" s="116">
        <v>209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311</v>
      </c>
      <c r="Y52" s="116">
        <v>271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328</v>
      </c>
      <c r="Y53" s="116">
        <v>379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344</v>
      </c>
      <c r="Y54" s="116">
        <v>362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345</v>
      </c>
      <c r="Y55" s="116">
        <v>343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161</v>
      </c>
      <c r="Y56" s="116">
        <v>197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87</v>
      </c>
      <c r="Y57" s="116">
        <v>90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35</v>
      </c>
      <c r="Y58" s="116">
        <v>53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20</v>
      </c>
      <c r="Y59" s="116">
        <v>23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11</v>
      </c>
      <c r="Y60" s="116">
        <v>10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3088</v>
      </c>
      <c r="Y61" s="116">
        <v>3201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0</v>
      </c>
      <c r="Y63" s="116">
        <v>3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10.70'!S1&amp;" ("&amp;'Table 10.70'!Y2&amp;") *"</f>
        <v>Number of employed persons per occupation of main job by sex in Yorke Peninsula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63</v>
      </c>
      <c r="Y64" s="116">
        <v>61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169</v>
      </c>
      <c r="Y65" s="116">
        <v>179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182</v>
      </c>
      <c r="Y66" s="116">
        <v>204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206</v>
      </c>
      <c r="Y67" s="116">
        <v>221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180</v>
      </c>
      <c r="Y68" s="116">
        <v>202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185</v>
      </c>
      <c r="Y69" s="116">
        <v>219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225</v>
      </c>
      <c r="Y70" s="116">
        <v>250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258</v>
      </c>
      <c r="Y71" s="116">
        <v>266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313</v>
      </c>
      <c r="Y72" s="116">
        <v>289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373</v>
      </c>
      <c r="Y73" s="116">
        <v>394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282</v>
      </c>
      <c r="Y74" s="116">
        <v>288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114</v>
      </c>
      <c r="Y75" s="116">
        <v>145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54</v>
      </c>
      <c r="Y76" s="116">
        <v>67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31</v>
      </c>
      <c r="Y77" s="116">
        <v>40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20</v>
      </c>
      <c r="Y78" s="116">
        <v>20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14</v>
      </c>
      <c r="Y79" s="116">
        <v>17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2668</v>
      </c>
      <c r="Y80" s="116">
        <v>2866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10.70'!S1</f>
        <v>Yorke Peninsula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160</v>
      </c>
      <c r="Y83" s="116">
        <v>172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136</v>
      </c>
      <c r="Y84" s="116">
        <v>143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10.70'!AA4</f>
        <v>6,067</v>
      </c>
      <c r="D85" s="99">
        <f>'Table 10.70'!AC4</f>
        <v>5.4580219016165499E-2</v>
      </c>
      <c r="E85" s="100">
        <f>'Table 10.70'!AC4</f>
        <v>5.4580219016165499E-2</v>
      </c>
      <c r="F85" s="99">
        <f>'Table 10.70'!AE4</f>
        <v>0.23463573463573462</v>
      </c>
      <c r="G85" s="100">
        <f>'Table 10.70'!AE4</f>
        <v>0.23463573463573462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340</v>
      </c>
      <c r="Y85" s="116">
        <v>335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10.70'!AA5</f>
        <v>3,201</v>
      </c>
      <c r="D86" s="99">
        <f>'Table 10.70'!AC5</f>
        <v>3.6929057337220517E-2</v>
      </c>
      <c r="E86" s="100">
        <f>'Table 10.70'!AC5</f>
        <v>3.6929057337220517E-2</v>
      </c>
      <c r="F86" s="99">
        <f>'Table 10.70'!AE5</f>
        <v>0.22502870264064301</v>
      </c>
      <c r="G86" s="100">
        <f>'Table 10.70'!AE5</f>
        <v>0.22502870264064301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72</v>
      </c>
      <c r="Y86" s="116">
        <v>79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10.70'!AA6</f>
        <v>2,866</v>
      </c>
      <c r="D87" s="99">
        <f>'Table 10.70'!AC6</f>
        <v>7.4615673040869801E-2</v>
      </c>
      <c r="E87" s="100">
        <f>'Table 10.70'!AC6</f>
        <v>7.4615673040869801E-2</v>
      </c>
      <c r="F87" s="99">
        <f>'Table 10.70'!AE6</f>
        <v>0.24608695652173918</v>
      </c>
      <c r="G87" s="100">
        <f>'Table 10.70'!AE6</f>
        <v>0.24608695652173918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46</v>
      </c>
      <c r="Y87" s="116">
        <v>54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10.70'!AA7</f>
        <v>4,328</v>
      </c>
      <c r="D88" s="99">
        <f>'Table 10.70'!AC7</f>
        <v>7.3945409429280406E-2</v>
      </c>
      <c r="E88" s="100">
        <f>'Table 10.70'!AC7</f>
        <v>7.3945409429280406E-2</v>
      </c>
      <c r="F88" s="99">
        <f>'Table 10.70'!AE7</f>
        <v>0.21812552772305094</v>
      </c>
      <c r="G88" s="100">
        <f>'Table 10.70'!AE7</f>
        <v>0.21812552772305094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63</v>
      </c>
      <c r="Y88" s="116">
        <v>71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10.70'!AA37</f>
        <v>3,701</v>
      </c>
      <c r="D89" s="99">
        <f>'Table 10.70'!AC37</f>
        <v>7.9008746355685222E-2</v>
      </c>
      <c r="E89" s="100">
        <f>'Table 10.70'!AC37</f>
        <v>7.9008746355685222E-2</v>
      </c>
      <c r="F89" s="99">
        <f>'Table 10.70'!AE37</f>
        <v>0.20987250735534491</v>
      </c>
      <c r="G89" s="100">
        <f>'Table 10.70'!AE37</f>
        <v>0.20987250735534491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233</v>
      </c>
      <c r="Y89" s="116">
        <v>262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10.70'!AA38</f>
        <v>627</v>
      </c>
      <c r="D90" s="99">
        <f>'Table 10.70'!AC38</f>
        <v>3.6363636363636376E-2</v>
      </c>
      <c r="E90" s="100">
        <f>'Table 10.70'!AC38</f>
        <v>3.6363636363636376E-2</v>
      </c>
      <c r="F90" s="99">
        <f>'Table 10.70'!AE38</f>
        <v>0.2848360655737705</v>
      </c>
      <c r="G90" s="100">
        <f>'Table 10.70'!AE38</f>
        <v>0.2848360655737705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378</v>
      </c>
      <c r="Y90" s="116">
        <v>400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10.70'!AA114</f>
        <v>300</v>
      </c>
      <c r="D91" s="99">
        <f>'Table 10.70'!AC114</f>
        <v>6.3829787234042534E-2</v>
      </c>
      <c r="E91" s="100">
        <f>'Table 10.70'!AC114</f>
        <v>6.3829787234042534E-2</v>
      </c>
      <c r="F91" s="99">
        <f>'Table 10.70'!AE114</f>
        <v>0.40186915887850461</v>
      </c>
      <c r="G91" s="100">
        <f>'Table 10.70'!AE114</f>
        <v>0.40186915887850461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2180</v>
      </c>
      <c r="Y91" s="116">
        <v>2303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10.70'!AA115</f>
        <v>327</v>
      </c>
      <c r="D92" s="99">
        <f>'Table 10.70'!AC115</f>
        <v>2.1875000000000089E-2</v>
      </c>
      <c r="E92" s="100">
        <f>'Table 10.70'!AC115</f>
        <v>2.1875000000000089E-2</v>
      </c>
      <c r="F92" s="99">
        <f>'Table 10.70'!AE115</f>
        <v>0.16785714285714293</v>
      </c>
      <c r="G92" s="100">
        <f>'Table 10.70'!AE115</f>
        <v>0.16785714285714293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10.70'!AA8</f>
        <v>$28,343</v>
      </c>
      <c r="D93" s="99">
        <f>'Table 10.70'!AC8</f>
        <v>1.2967834167262327E-2</v>
      </c>
      <c r="E93" s="100">
        <f>'Table 10.70'!AC8</f>
        <v>1.2967834167262327E-2</v>
      </c>
      <c r="F93" s="99">
        <f>'Table 10.70'!AE8</f>
        <v>4.2994750957516148E-2</v>
      </c>
      <c r="G93" s="100">
        <f>'Table 10.70'!AE8</f>
        <v>4.2994750957516148E-2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97</v>
      </c>
      <c r="Y93" s="116">
        <v>105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10.70'!AA9</f>
        <v>$211.6 mil</v>
      </c>
      <c r="D94" s="99">
        <f>'Table 10.70'!AC9</f>
        <v>0.24489011427649321</v>
      </c>
      <c r="E94" s="100">
        <f>'Table 10.70'!AC9</f>
        <v>0.24489011427649321</v>
      </c>
      <c r="F94" s="99">
        <f>'Table 10.70'!AE9</f>
        <v>0.53057076182415353</v>
      </c>
      <c r="G94" s="100">
        <f>'Table 10.70'!AE9</f>
        <v>0.53057076182415353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263</v>
      </c>
      <c r="Y94" s="116">
        <v>300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42</v>
      </c>
      <c r="Y95" s="116">
        <v>47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309</v>
      </c>
      <c r="Y96" s="116">
        <v>329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236</v>
      </c>
      <c r="Y97" s="116">
        <v>253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199</v>
      </c>
      <c r="Y98" s="116">
        <v>227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22</v>
      </c>
      <c r="Y99" s="116">
        <v>25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169</v>
      </c>
      <c r="Y100" s="116">
        <v>181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1851</v>
      </c>
      <c r="Y101" s="116">
        <v>2025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3599</v>
      </c>
      <c r="Y104" s="115">
        <v>3853</v>
      </c>
      <c r="Z104" s="115"/>
      <c r="AA104" s="115" t="str">
        <f>TEXT(Y104,"###,###")</f>
        <v>3,853</v>
      </c>
      <c r="AB104" s="115"/>
      <c r="AC104" s="115">
        <f>Y104/($Y$4)*100</f>
        <v>63.507499587934724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809</v>
      </c>
      <c r="Y105" s="115">
        <v>931</v>
      </c>
      <c r="Z105" s="115"/>
      <c r="AA105" s="115" t="str">
        <f>TEXT(Y105,"###,###")</f>
        <v>931</v>
      </c>
      <c r="AB105" s="115"/>
      <c r="AC105" s="115">
        <f>Y105/($Y$4)*100</f>
        <v>15.34531069721444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4408</v>
      </c>
      <c r="Y106" s="115">
        <v>4784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1118</v>
      </c>
      <c r="Y108" s="115">
        <v>1311</v>
      </c>
      <c r="Z108" s="115"/>
      <c r="AA108" s="115" t="str">
        <f>TEXT(Y108,"###,###")</f>
        <v>1,311</v>
      </c>
      <c r="AB108" s="115"/>
      <c r="AC108" s="115">
        <f>Y108/($Y$4)*100</f>
        <v>21.608702818526453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942</v>
      </c>
      <c r="Y109" s="115">
        <v>915</v>
      </c>
      <c r="Z109" s="115"/>
      <c r="AA109" s="115" t="str">
        <f>TEXT(Y109,"###,###")</f>
        <v>915</v>
      </c>
      <c r="AB109" s="115"/>
      <c r="AC109" s="115">
        <f t="shared" ref="AC109:AC111" si="3">Y109/($Y$4)*100</f>
        <v>15.081588923685512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883</v>
      </c>
      <c r="Y110" s="115">
        <v>898</v>
      </c>
      <c r="Z110" s="115"/>
      <c r="AA110" s="115" t="str">
        <f>TEXT(Y110,"###,###")</f>
        <v>898</v>
      </c>
      <c r="AB110" s="115"/>
      <c r="AC110" s="115">
        <f t="shared" si="3"/>
        <v>14.801384539311027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1461</v>
      </c>
      <c r="Y111" s="115">
        <v>1660</v>
      </c>
      <c r="Z111" s="115"/>
      <c r="AA111" s="115" t="str">
        <f>TEXT(Y111,"###,###")</f>
        <v>1,660</v>
      </c>
      <c r="AB111" s="115"/>
      <c r="AC111" s="115">
        <f t="shared" si="3"/>
        <v>27.361134003626177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5759</v>
      </c>
      <c r="Y112" s="115">
        <v>6067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214</v>
      </c>
      <c r="U114" s="115">
        <v>252</v>
      </c>
      <c r="V114" s="115">
        <v>249</v>
      </c>
      <c r="W114" s="115">
        <v>281</v>
      </c>
      <c r="X114" s="115">
        <v>282</v>
      </c>
      <c r="Y114" s="115">
        <v>300</v>
      </c>
      <c r="Z114" s="115"/>
      <c r="AA114" s="115" t="str">
        <f>TEXT(Y114,"###,###")</f>
        <v>300</v>
      </c>
      <c r="AB114" s="115"/>
      <c r="AC114" s="115">
        <f>Y114/X114-1</f>
        <v>6.3829787234042534E-2</v>
      </c>
      <c r="AD114" s="115"/>
      <c r="AE114" s="115">
        <f>Y114/T114-1</f>
        <v>0.40186915887850461</v>
      </c>
      <c r="AF114" s="115"/>
    </row>
    <row r="115" spans="19:32" x14ac:dyDescent="0.25">
      <c r="S115" s="115" t="s">
        <v>104</v>
      </c>
      <c r="T115" s="115">
        <v>280</v>
      </c>
      <c r="U115" s="115">
        <v>280</v>
      </c>
      <c r="V115" s="115">
        <v>345</v>
      </c>
      <c r="W115" s="115">
        <v>325</v>
      </c>
      <c r="X115" s="115">
        <v>320</v>
      </c>
      <c r="Y115" s="115">
        <v>327</v>
      </c>
      <c r="Z115" s="115"/>
      <c r="AA115" s="115" t="str">
        <f>TEXT(Y115,"###,###")</f>
        <v>327</v>
      </c>
      <c r="AB115" s="115"/>
      <c r="AC115" s="115">
        <f>Y115/X115-1</f>
        <v>2.1875000000000089E-2</v>
      </c>
      <c r="AD115" s="115"/>
      <c r="AE115" s="115">
        <f>Y115/T115-1</f>
        <v>0.16785714285714293</v>
      </c>
      <c r="AF115" s="115"/>
    </row>
    <row r="116" spans="19:32" x14ac:dyDescent="0.25">
      <c r="S116" s="115" t="s">
        <v>56</v>
      </c>
      <c r="T116" s="115">
        <v>494</v>
      </c>
      <c r="U116" s="115">
        <v>532</v>
      </c>
      <c r="V116" s="115">
        <v>594</v>
      </c>
      <c r="W116" s="115">
        <v>606</v>
      </c>
      <c r="X116" s="115">
        <v>602</v>
      </c>
      <c r="Y116" s="115">
        <v>627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48.39</v>
      </c>
      <c r="V118" s="115">
        <v>44.28</v>
      </c>
      <c r="W118" s="115">
        <v>46.27</v>
      </c>
      <c r="X118" s="115">
        <v>45.28</v>
      </c>
      <c r="Y118" s="115">
        <v>46.57</v>
      </c>
      <c r="Z118" s="115"/>
      <c r="AA118" s="115" t="str">
        <f>TEXT(Y118,"##.0")</f>
        <v>46.6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2492</v>
      </c>
      <c r="V120" s="115">
        <v>2652</v>
      </c>
      <c r="W120" s="115">
        <v>2673</v>
      </c>
      <c r="X120" s="115">
        <v>2612</v>
      </c>
      <c r="Y120" s="115">
        <v>2844</v>
      </c>
      <c r="Z120" s="115"/>
      <c r="AA120" s="115" t="str">
        <f>TEXT(Y120,"###,###")</f>
        <v>2,844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688</v>
      </c>
      <c r="V121" s="115">
        <v>680</v>
      </c>
      <c r="W121" s="115">
        <v>732</v>
      </c>
      <c r="X121" s="115">
        <v>871</v>
      </c>
      <c r="Y121" s="115">
        <v>937</v>
      </c>
      <c r="Z121" s="115"/>
      <c r="AA121" s="115" t="str">
        <f t="shared" ref="AA121:AA128" si="4">TEXT(Y121,"###,###")</f>
        <v>937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436</v>
      </c>
      <c r="V122" s="115">
        <v>452</v>
      </c>
      <c r="W122" s="115">
        <v>506</v>
      </c>
      <c r="X122" s="115">
        <v>544</v>
      </c>
      <c r="Y122" s="115">
        <v>547</v>
      </c>
      <c r="Z122" s="115"/>
      <c r="AA122" s="115" t="str">
        <f t="shared" si="4"/>
        <v>547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2928</v>
      </c>
      <c r="V124" s="115">
        <v>3104</v>
      </c>
      <c r="W124" s="115">
        <v>3179</v>
      </c>
      <c r="X124" s="115">
        <v>3156</v>
      </c>
      <c r="Y124" s="115">
        <v>3391</v>
      </c>
      <c r="Z124" s="115"/>
      <c r="AA124" s="115" t="str">
        <f t="shared" si="4"/>
        <v>3,391</v>
      </c>
      <c r="AB124" s="115"/>
      <c r="AC124" s="115">
        <f>Y124/$Y$7*100</f>
        <v>78.350277264325314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1124</v>
      </c>
      <c r="V125" s="115">
        <v>1132</v>
      </c>
      <c r="W125" s="115">
        <v>1238</v>
      </c>
      <c r="X125" s="115">
        <v>1415</v>
      </c>
      <c r="Y125" s="115">
        <v>1484</v>
      </c>
      <c r="Z125" s="115"/>
      <c r="AA125" s="115" t="str">
        <f t="shared" si="4"/>
        <v>1,484</v>
      </c>
      <c r="AB125" s="115"/>
      <c r="AC125" s="115">
        <f>Y125/$Y$7*100</f>
        <v>34.288354898336415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1975</v>
      </c>
      <c r="V127" s="115">
        <v>2031</v>
      </c>
      <c r="W127" s="115">
        <v>2102</v>
      </c>
      <c r="X127" s="115">
        <v>2183</v>
      </c>
      <c r="Y127" s="115">
        <v>2303</v>
      </c>
      <c r="Z127" s="115"/>
      <c r="AA127" s="115" t="str">
        <f t="shared" si="4"/>
        <v>2,303</v>
      </c>
      <c r="AB127" s="115"/>
      <c r="AC127" s="115">
        <f>Y127/$Y$7*100</f>
        <v>53.211645101663585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1644</v>
      </c>
      <c r="V128" s="115">
        <v>1746</v>
      </c>
      <c r="W128" s="115">
        <v>1806</v>
      </c>
      <c r="X128" s="115">
        <v>1851</v>
      </c>
      <c r="Y128" s="115">
        <v>2025</v>
      </c>
      <c r="Z128" s="115"/>
      <c r="AA128" s="115" t="str">
        <f t="shared" si="4"/>
        <v>2,025</v>
      </c>
      <c r="AB128" s="115"/>
      <c r="AC128" s="115">
        <f>Y128/$Y$7*100</f>
        <v>46.788354898336415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A62FD846-20FD-48F9-8FAE-19A1713FD4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E0D2E5C1-8E83-49C8-BD39-6B1896F82E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40B3157B-FFC5-4F96-87C6-DA7BEBEAF8F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AE2034FF-958C-49EA-9B3E-997D7BCB6F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3" tint="0.39997558519241921"/>
  </sheetPr>
  <dimension ref="A1:M58"/>
  <sheetViews>
    <sheetView workbookViewId="0"/>
  </sheetViews>
  <sheetFormatPr defaultRowHeight="15" x14ac:dyDescent="0.25"/>
  <cols>
    <col min="1" max="1" width="43.140625" style="26" bestFit="1" customWidth="1"/>
    <col min="2" max="2" width="14.85546875" style="26" bestFit="1" customWidth="1"/>
    <col min="3" max="3" width="16.7109375" style="26" bestFit="1" customWidth="1"/>
    <col min="4" max="7" width="14.85546875" style="26" bestFit="1" customWidth="1"/>
    <col min="8" max="8" width="7.85546875" style="26" customWidth="1"/>
    <col min="9" max="9" width="11.5703125" style="26" bestFit="1" customWidth="1"/>
    <col min="10" max="10" width="5.28515625" style="26" customWidth="1"/>
    <col min="11" max="11" width="9.140625" style="26"/>
    <col min="12" max="12" width="4.28515625" style="26" customWidth="1"/>
    <col min="13" max="16384" width="9.140625" style="26"/>
  </cols>
  <sheetData>
    <row r="1" spans="1:13" ht="18" thickBot="1" x14ac:dyDescent="0.35">
      <c r="A1" s="104" t="str">
        <f>C3</f>
        <v>South Australia</v>
      </c>
      <c r="B1" s="104"/>
      <c r="C1" s="104"/>
      <c r="D1" s="104"/>
      <c r="E1" s="104"/>
      <c r="F1" s="104"/>
      <c r="G1" s="105">
        <f>G3</f>
        <v>4</v>
      </c>
      <c r="I1" s="131" t="s">
        <v>26</v>
      </c>
      <c r="J1" s="131"/>
      <c r="K1" s="131"/>
      <c r="L1" s="131"/>
      <c r="M1" s="131"/>
    </row>
    <row r="2" spans="1:13" ht="18.75" thickTop="1" thickBot="1" x14ac:dyDescent="0.35">
      <c r="A2" s="104"/>
      <c r="B2" s="106" t="s">
        <v>185</v>
      </c>
      <c r="C2" s="106" t="s">
        <v>68</v>
      </c>
      <c r="D2" s="106" t="s">
        <v>69</v>
      </c>
      <c r="E2" s="106" t="s">
        <v>70</v>
      </c>
      <c r="F2" s="106" t="s">
        <v>67</v>
      </c>
      <c r="G2" s="106" t="s">
        <v>105</v>
      </c>
      <c r="I2" s="131" t="s">
        <v>105</v>
      </c>
      <c r="J2" s="131"/>
      <c r="K2" s="131"/>
      <c r="L2" s="131"/>
      <c r="M2" s="131"/>
    </row>
    <row r="3" spans="1:13" ht="16.5" thickTop="1" thickBot="1" x14ac:dyDescent="0.3">
      <c r="C3" s="26" t="s">
        <v>270</v>
      </c>
      <c r="G3" s="7">
        <v>4</v>
      </c>
      <c r="I3" s="36" t="s">
        <v>27</v>
      </c>
      <c r="K3" s="37" t="s">
        <v>28</v>
      </c>
      <c r="M3" s="37" t="s">
        <v>182</v>
      </c>
    </row>
    <row r="4" spans="1:13" x14ac:dyDescent="0.25">
      <c r="A4" s="40" t="s">
        <v>30</v>
      </c>
      <c r="B4" s="68">
        <v>1237853</v>
      </c>
      <c r="C4" s="68">
        <v>1242142</v>
      </c>
      <c r="D4" s="68">
        <v>1242142</v>
      </c>
      <c r="E4" s="68">
        <v>1226845</v>
      </c>
      <c r="F4" s="68">
        <v>1212643</v>
      </c>
      <c r="G4" s="68">
        <v>1244881</v>
      </c>
      <c r="I4" s="41" t="str">
        <f>TEXT(G4,"#,###,###")</f>
        <v>1,244,881</v>
      </c>
      <c r="K4" s="42">
        <f t="shared" ref="K4:K9" si="0">G4/F4-1</f>
        <v>2.6584905862648833E-2</v>
      </c>
      <c r="M4" s="42">
        <f t="shared" ref="M4:M9" si="1">G4/B4-1</f>
        <v>5.677572377333906E-3</v>
      </c>
    </row>
    <row r="5" spans="1:13" x14ac:dyDescent="0.25">
      <c r="A5" s="44" t="s">
        <v>6</v>
      </c>
      <c r="B5" s="68">
        <v>643707</v>
      </c>
      <c r="C5" s="68">
        <v>646734</v>
      </c>
      <c r="D5" s="68">
        <v>642942</v>
      </c>
      <c r="E5" s="68">
        <v>632555</v>
      </c>
      <c r="F5" s="68">
        <v>623576</v>
      </c>
      <c r="G5" s="68">
        <v>640423</v>
      </c>
      <c r="I5" s="41" t="str">
        <f>TEXT(G5,"#,###,###")</f>
        <v>640,423</v>
      </c>
      <c r="K5" s="42">
        <f t="shared" si="0"/>
        <v>2.701675497453393E-2</v>
      </c>
      <c r="M5" s="42">
        <f t="shared" si="1"/>
        <v>-5.1016999970483479E-3</v>
      </c>
    </row>
    <row r="6" spans="1:13" x14ac:dyDescent="0.25">
      <c r="A6" s="44" t="s">
        <v>7</v>
      </c>
      <c r="B6" s="68">
        <v>594146</v>
      </c>
      <c r="C6" s="68">
        <v>595398</v>
      </c>
      <c r="D6" s="68">
        <v>599200</v>
      </c>
      <c r="E6" s="68">
        <v>594287</v>
      </c>
      <c r="F6" s="68">
        <v>589066</v>
      </c>
      <c r="G6" s="68">
        <v>604458</v>
      </c>
      <c r="I6" s="41" t="str">
        <f>TEXT(G6,"#,###,###")</f>
        <v>604,458</v>
      </c>
      <c r="K6" s="42">
        <f t="shared" si="0"/>
        <v>2.6129499920212629E-2</v>
      </c>
      <c r="M6" s="42">
        <f t="shared" si="1"/>
        <v>1.7356003406570064E-2</v>
      </c>
    </row>
    <row r="7" spans="1:13" x14ac:dyDescent="0.25">
      <c r="A7" s="40" t="s">
        <v>8</v>
      </c>
      <c r="B7" s="68">
        <v>895880</v>
      </c>
      <c r="C7" s="68">
        <v>896387</v>
      </c>
      <c r="D7" s="68">
        <v>900322</v>
      </c>
      <c r="E7" s="68">
        <v>893795</v>
      </c>
      <c r="F7" s="68">
        <v>890982</v>
      </c>
      <c r="G7" s="68">
        <v>899611</v>
      </c>
      <c r="I7" s="41" t="str">
        <f>TEXT(G7,"#,###,###")</f>
        <v>899,611</v>
      </c>
      <c r="K7" s="42">
        <f t="shared" si="0"/>
        <v>9.6848196708800849E-3</v>
      </c>
      <c r="M7" s="42">
        <f t="shared" si="1"/>
        <v>4.1646202616421046E-3</v>
      </c>
    </row>
    <row r="8" spans="1:13" x14ac:dyDescent="0.25">
      <c r="A8" s="40" t="s">
        <v>31</v>
      </c>
      <c r="B8" s="68">
        <v>36691.5</v>
      </c>
      <c r="C8" s="68">
        <v>37858.519999999997</v>
      </c>
      <c r="D8" s="68">
        <v>38104.1</v>
      </c>
      <c r="E8" s="68">
        <v>39397.94</v>
      </c>
      <c r="F8" s="68">
        <v>41012</v>
      </c>
      <c r="G8" s="68">
        <v>41400.17</v>
      </c>
      <c r="I8" s="41" t="str">
        <f>TEXT(G8,"$###,###")</f>
        <v>$41,400</v>
      </c>
      <c r="K8" s="42">
        <f t="shared" si="0"/>
        <v>9.4647907929386044E-3</v>
      </c>
      <c r="M8" s="42">
        <f t="shared" si="1"/>
        <v>0.12833135739885249</v>
      </c>
    </row>
    <row r="9" spans="1:13" x14ac:dyDescent="0.25">
      <c r="A9" s="40" t="s">
        <v>9</v>
      </c>
      <c r="B9" s="68">
        <v>42555895233</v>
      </c>
      <c r="C9" s="68">
        <v>43730746089</v>
      </c>
      <c r="D9" s="68">
        <v>45334628352</v>
      </c>
      <c r="E9" s="68">
        <v>46126199311</v>
      </c>
      <c r="F9" s="68">
        <v>47002547397</v>
      </c>
      <c r="G9" s="68">
        <v>48403801297</v>
      </c>
      <c r="I9" s="41" t="str">
        <f>TEXT(G9/1000000000,"$#,###.0")&amp;" bil"</f>
        <v>$48.4 bil</v>
      </c>
      <c r="K9" s="42">
        <f t="shared" si="0"/>
        <v>2.9812296941366112E-2</v>
      </c>
      <c r="M9" s="42">
        <f t="shared" si="1"/>
        <v>0.13741706130212572</v>
      </c>
    </row>
    <row r="10" spans="1:13" x14ac:dyDescent="0.25">
      <c r="A10" s="40"/>
    </row>
    <row r="11" spans="1:13" x14ac:dyDescent="0.25">
      <c r="A11" s="40" t="s">
        <v>32</v>
      </c>
      <c r="B11" s="68">
        <v>1085608</v>
      </c>
      <c r="C11" s="68">
        <v>1094281</v>
      </c>
      <c r="D11" s="68">
        <v>1096551</v>
      </c>
      <c r="E11" s="68">
        <v>1085364</v>
      </c>
      <c r="F11" s="68">
        <v>1069974</v>
      </c>
      <c r="G11" s="68">
        <v>1100650</v>
      </c>
    </row>
    <row r="12" spans="1:13" x14ac:dyDescent="0.25">
      <c r="A12" s="40" t="s">
        <v>33</v>
      </c>
      <c r="B12" s="68">
        <v>152245</v>
      </c>
      <c r="C12" s="68">
        <v>147861</v>
      </c>
      <c r="D12" s="68">
        <v>145591</v>
      </c>
      <c r="E12" s="68">
        <v>141481</v>
      </c>
      <c r="F12" s="68">
        <v>142669</v>
      </c>
      <c r="G12" s="68">
        <v>144231</v>
      </c>
    </row>
    <row r="13" spans="1:13" x14ac:dyDescent="0.25">
      <c r="A13" s="40"/>
      <c r="B13" s="40"/>
    </row>
    <row r="14" spans="1:13" ht="15.75" thickBot="1" x14ac:dyDescent="0.3">
      <c r="A14" s="73" t="s">
        <v>34</v>
      </c>
      <c r="B14" s="73"/>
      <c r="C14" s="74"/>
      <c r="D14" s="36"/>
      <c r="E14" s="36"/>
      <c r="F14" s="36"/>
      <c r="G14" s="36"/>
      <c r="I14" s="73" t="s">
        <v>35</v>
      </c>
    </row>
    <row r="15" spans="1:13" x14ac:dyDescent="0.25">
      <c r="A15" s="82" t="s">
        <v>71</v>
      </c>
      <c r="B15" s="82"/>
      <c r="C15" s="83"/>
      <c r="D15" s="83"/>
      <c r="E15" s="83"/>
      <c r="F15" s="83"/>
      <c r="G15" s="68">
        <v>41635</v>
      </c>
      <c r="I15" s="107">
        <f t="shared" ref="I15:I34" si="2">IF(G15="np",0,G15/$G$34)</f>
        <v>3.3444963815818539E-2</v>
      </c>
    </row>
    <row r="16" spans="1:13" x14ac:dyDescent="0.25">
      <c r="A16" s="82" t="s">
        <v>72</v>
      </c>
      <c r="B16" s="82"/>
      <c r="C16" s="83"/>
      <c r="D16" s="83"/>
      <c r="E16" s="83"/>
      <c r="F16" s="83"/>
      <c r="G16" s="68">
        <v>9734</v>
      </c>
      <c r="I16" s="107">
        <f t="shared" si="2"/>
        <v>7.8192212749652375E-3</v>
      </c>
    </row>
    <row r="17" spans="1:9" x14ac:dyDescent="0.25">
      <c r="A17" s="82" t="s">
        <v>73</v>
      </c>
      <c r="B17" s="82"/>
      <c r="C17" s="83"/>
      <c r="D17" s="83"/>
      <c r="E17" s="83"/>
      <c r="F17" s="83"/>
      <c r="G17" s="68">
        <v>83214</v>
      </c>
      <c r="I17" s="107">
        <f t="shared" si="2"/>
        <v>6.6844943412261895E-2</v>
      </c>
    </row>
    <row r="18" spans="1:9" x14ac:dyDescent="0.25">
      <c r="A18" s="82" t="s">
        <v>74</v>
      </c>
      <c r="B18" s="82"/>
      <c r="C18" s="83"/>
      <c r="D18" s="83"/>
      <c r="E18" s="83"/>
      <c r="F18" s="83"/>
      <c r="G18" s="68">
        <v>9279</v>
      </c>
      <c r="I18" s="107">
        <f t="shared" si="2"/>
        <v>7.4537244925418572E-3</v>
      </c>
    </row>
    <row r="19" spans="1:9" x14ac:dyDescent="0.25">
      <c r="A19" s="82" t="s">
        <v>75</v>
      </c>
      <c r="B19" s="82"/>
      <c r="C19" s="83"/>
      <c r="D19" s="83"/>
      <c r="E19" s="83"/>
      <c r="F19" s="83"/>
      <c r="G19" s="68">
        <v>70244</v>
      </c>
      <c r="I19" s="107">
        <f t="shared" si="2"/>
        <v>5.6426276889116306E-2</v>
      </c>
    </row>
    <row r="20" spans="1:9" x14ac:dyDescent="0.25">
      <c r="A20" s="82" t="s">
        <v>76</v>
      </c>
      <c r="B20" s="82"/>
      <c r="C20" s="83"/>
      <c r="D20" s="83"/>
      <c r="E20" s="83"/>
      <c r="F20" s="83"/>
      <c r="G20" s="68">
        <v>42043</v>
      </c>
      <c r="I20" s="107">
        <f t="shared" si="2"/>
        <v>3.3772705985552036E-2</v>
      </c>
    </row>
    <row r="21" spans="1:9" x14ac:dyDescent="0.25">
      <c r="A21" s="82" t="s">
        <v>77</v>
      </c>
      <c r="B21" s="82"/>
      <c r="C21" s="83"/>
      <c r="D21" s="83"/>
      <c r="E21" s="83"/>
      <c r="F21" s="83"/>
      <c r="G21" s="68">
        <v>116391</v>
      </c>
      <c r="I21" s="107">
        <f t="shared" si="2"/>
        <v>9.3495683523164064E-2</v>
      </c>
    </row>
    <row r="22" spans="1:9" x14ac:dyDescent="0.25">
      <c r="A22" s="82" t="s">
        <v>78</v>
      </c>
      <c r="B22" s="82"/>
      <c r="C22" s="83"/>
      <c r="D22" s="83"/>
      <c r="E22" s="83"/>
      <c r="F22" s="83"/>
      <c r="G22" s="68">
        <v>86736</v>
      </c>
      <c r="I22" s="107">
        <f t="shared" si="2"/>
        <v>6.9674129495108372E-2</v>
      </c>
    </row>
    <row r="23" spans="1:9" x14ac:dyDescent="0.25">
      <c r="A23" s="82" t="s">
        <v>79</v>
      </c>
      <c r="B23" s="82"/>
      <c r="C23" s="83"/>
      <c r="D23" s="83"/>
      <c r="E23" s="83"/>
      <c r="F23" s="83"/>
      <c r="G23" s="68">
        <v>42315</v>
      </c>
      <c r="I23" s="107">
        <f t="shared" si="2"/>
        <v>3.399120076537436E-2</v>
      </c>
    </row>
    <row r="24" spans="1:9" x14ac:dyDescent="0.25">
      <c r="A24" s="82" t="s">
        <v>80</v>
      </c>
      <c r="B24" s="82"/>
      <c r="C24" s="83"/>
      <c r="D24" s="83"/>
      <c r="E24" s="83"/>
      <c r="F24" s="83"/>
      <c r="G24" s="68">
        <v>12735</v>
      </c>
      <c r="I24" s="107">
        <f t="shared" si="2"/>
        <v>1.0229893459696148E-2</v>
      </c>
    </row>
    <row r="25" spans="1:9" x14ac:dyDescent="0.25">
      <c r="A25" s="82" t="s">
        <v>81</v>
      </c>
      <c r="B25" s="82"/>
      <c r="C25" s="83"/>
      <c r="D25" s="83"/>
      <c r="E25" s="83"/>
      <c r="F25" s="83"/>
      <c r="G25" s="68">
        <v>39343</v>
      </c>
      <c r="I25" s="107">
        <f t="shared" si="2"/>
        <v>3.1603823979962746E-2</v>
      </c>
    </row>
    <row r="26" spans="1:9" x14ac:dyDescent="0.25">
      <c r="A26" s="82" t="s">
        <v>82</v>
      </c>
      <c r="B26" s="82"/>
      <c r="C26" s="83"/>
      <c r="D26" s="83"/>
      <c r="E26" s="83"/>
      <c r="F26" s="83"/>
      <c r="G26" s="68">
        <v>18239</v>
      </c>
      <c r="I26" s="107">
        <f t="shared" si="2"/>
        <v>1.4651199592571499E-2</v>
      </c>
    </row>
    <row r="27" spans="1:9" x14ac:dyDescent="0.25">
      <c r="A27" s="82" t="s">
        <v>83</v>
      </c>
      <c r="B27" s="82"/>
      <c r="C27" s="83"/>
      <c r="D27" s="83"/>
      <c r="E27" s="83"/>
      <c r="F27" s="83"/>
      <c r="G27" s="68">
        <v>66712</v>
      </c>
      <c r="I27" s="107">
        <f t="shared" si="2"/>
        <v>5.3589057909952838E-2</v>
      </c>
    </row>
    <row r="28" spans="1:9" x14ac:dyDescent="0.25">
      <c r="A28" s="82" t="s">
        <v>84</v>
      </c>
      <c r="B28" s="82"/>
      <c r="C28" s="83"/>
      <c r="D28" s="83"/>
      <c r="E28" s="83"/>
      <c r="F28" s="83"/>
      <c r="G28" s="68">
        <v>100657</v>
      </c>
      <c r="I28" s="107">
        <f t="shared" si="2"/>
        <v>8.0856724458000406E-2</v>
      </c>
    </row>
    <row r="29" spans="1:9" x14ac:dyDescent="0.25">
      <c r="A29" s="82" t="s">
        <v>85</v>
      </c>
      <c r="B29" s="82"/>
      <c r="C29" s="83"/>
      <c r="D29" s="83"/>
      <c r="E29" s="83"/>
      <c r="F29" s="83"/>
      <c r="G29" s="68">
        <v>77969</v>
      </c>
      <c r="I29" s="107">
        <f t="shared" si="2"/>
        <v>6.2631689293996776E-2</v>
      </c>
    </row>
    <row r="30" spans="1:9" x14ac:dyDescent="0.25">
      <c r="A30" s="82" t="s">
        <v>86</v>
      </c>
      <c r="B30" s="82"/>
      <c r="C30" s="83"/>
      <c r="D30" s="83"/>
      <c r="E30" s="83"/>
      <c r="F30" s="83"/>
      <c r="G30" s="68">
        <v>102875</v>
      </c>
      <c r="I30" s="107">
        <f t="shared" si="2"/>
        <v>8.2638420861110423E-2</v>
      </c>
    </row>
    <row r="31" spans="1:9" x14ac:dyDescent="0.25">
      <c r="A31" s="82" t="s">
        <v>87</v>
      </c>
      <c r="B31" s="82"/>
      <c r="C31" s="83"/>
      <c r="D31" s="83"/>
      <c r="E31" s="83"/>
      <c r="F31" s="83"/>
      <c r="G31" s="68">
        <v>151578</v>
      </c>
      <c r="I31" s="107">
        <f t="shared" si="2"/>
        <v>0.1217610357937827</v>
      </c>
    </row>
    <row r="32" spans="1:9" x14ac:dyDescent="0.25">
      <c r="A32" s="82" t="s">
        <v>88</v>
      </c>
      <c r="B32" s="82"/>
      <c r="C32" s="83"/>
      <c r="D32" s="83"/>
      <c r="E32" s="83"/>
      <c r="F32" s="83"/>
      <c r="G32" s="68">
        <v>19677</v>
      </c>
      <c r="I32" s="107">
        <f t="shared" si="2"/>
        <v>1.5806330082955719E-2</v>
      </c>
    </row>
    <row r="33" spans="1:13" x14ac:dyDescent="0.25">
      <c r="A33" s="82" t="s">
        <v>89</v>
      </c>
      <c r="B33" s="82"/>
      <c r="C33" s="83"/>
      <c r="D33" s="83"/>
      <c r="E33" s="83"/>
      <c r="F33" s="83"/>
      <c r="G33" s="68">
        <v>40119</v>
      </c>
      <c r="I33" s="107">
        <f t="shared" si="2"/>
        <v>3.2227176734161742E-2</v>
      </c>
    </row>
    <row r="34" spans="1:13" ht="15.75" thickBot="1" x14ac:dyDescent="0.3">
      <c r="A34" s="86" t="s">
        <v>90</v>
      </c>
      <c r="B34" s="86"/>
      <c r="C34" s="87"/>
      <c r="D34" s="87"/>
      <c r="E34" s="87"/>
      <c r="F34" s="87"/>
      <c r="G34" s="88">
        <v>1244881</v>
      </c>
      <c r="I34" s="89">
        <f t="shared" si="2"/>
        <v>1</v>
      </c>
    </row>
    <row r="35" spans="1:13" ht="15.75" thickTop="1" x14ac:dyDescent="0.25">
      <c r="G35" s="90"/>
      <c r="I35" s="94"/>
      <c r="J35" s="94"/>
      <c r="K35" s="94"/>
      <c r="L35" s="94"/>
      <c r="M35" s="94"/>
    </row>
    <row r="36" spans="1:13" ht="15.75" thickBot="1" x14ac:dyDescent="0.3">
      <c r="I36" s="36" t="s">
        <v>27</v>
      </c>
      <c r="K36" s="37" t="s">
        <v>28</v>
      </c>
      <c r="M36" s="37" t="s">
        <v>182</v>
      </c>
    </row>
    <row r="37" spans="1:13" x14ac:dyDescent="0.25">
      <c r="A37" s="40" t="s">
        <v>12</v>
      </c>
      <c r="B37" s="68">
        <v>768655</v>
      </c>
      <c r="C37" s="68">
        <v>759957</v>
      </c>
      <c r="D37" s="68">
        <v>766088</v>
      </c>
      <c r="E37" s="68">
        <v>763932</v>
      </c>
      <c r="F37" s="68">
        <v>767526</v>
      </c>
      <c r="G37" s="68">
        <v>765976</v>
      </c>
      <c r="I37" s="41" t="str">
        <f>TEXT(G37,"#,###,###")</f>
        <v>765,976</v>
      </c>
      <c r="K37" s="42">
        <f>G37/F37-1</f>
        <v>-2.0194755617399807E-3</v>
      </c>
      <c r="M37" s="42">
        <f>G37/B37-1</f>
        <v>-3.4853087536020899E-3</v>
      </c>
    </row>
    <row r="38" spans="1:13" x14ac:dyDescent="0.25">
      <c r="A38" s="40" t="s">
        <v>13</v>
      </c>
      <c r="B38" s="68">
        <v>127225</v>
      </c>
      <c r="C38" s="68">
        <v>136430</v>
      </c>
      <c r="D38" s="68">
        <v>134234</v>
      </c>
      <c r="E38" s="68">
        <v>129863</v>
      </c>
      <c r="F38" s="68">
        <v>123456</v>
      </c>
      <c r="G38" s="68">
        <v>133635</v>
      </c>
      <c r="I38" s="41" t="str">
        <f>TEXT(G38,"#,###,###")</f>
        <v>133,635</v>
      </c>
      <c r="K38" s="42">
        <f>G38/F38-1</f>
        <v>8.2450427682737137E-2</v>
      </c>
      <c r="M38" s="42">
        <f>G38/B38-1</f>
        <v>5.0383179406563228E-2</v>
      </c>
    </row>
    <row r="39" spans="1:13" x14ac:dyDescent="0.25">
      <c r="A39" s="40" t="s">
        <v>14</v>
      </c>
      <c r="B39" s="40"/>
      <c r="G39" s="68"/>
      <c r="I39" s="41" t="str">
        <f>TEXT(G39,"#,###,###")</f>
        <v/>
      </c>
      <c r="K39" s="84"/>
      <c r="M39" s="41"/>
    </row>
    <row r="40" spans="1:13" x14ac:dyDescent="0.25">
      <c r="A40" s="40" t="s">
        <v>36</v>
      </c>
      <c r="B40" s="68">
        <v>895880</v>
      </c>
      <c r="C40" s="68">
        <v>896387</v>
      </c>
      <c r="D40" s="68">
        <v>900322</v>
      </c>
      <c r="E40" s="68">
        <v>893795</v>
      </c>
      <c r="F40" s="68">
        <v>890982</v>
      </c>
      <c r="G40" s="68">
        <v>899611</v>
      </c>
      <c r="I40" s="41"/>
    </row>
    <row r="42" spans="1:13" x14ac:dyDescent="0.25">
      <c r="A42" s="82"/>
      <c r="B42" s="82"/>
      <c r="G42" s="90"/>
      <c r="I42" s="94"/>
      <c r="J42" s="94"/>
      <c r="K42" s="94"/>
      <c r="L42" s="94"/>
      <c r="M42" s="94"/>
    </row>
    <row r="43" spans="1:13" ht="15.75" thickBot="1" x14ac:dyDescent="0.3">
      <c r="A43" s="93" t="s">
        <v>16</v>
      </c>
      <c r="B43" s="93"/>
      <c r="I43" s="91" t="s">
        <v>27</v>
      </c>
      <c r="J43" s="36"/>
      <c r="K43" s="36" t="s">
        <v>29</v>
      </c>
      <c r="L43" s="36"/>
      <c r="M43" s="36" t="s">
        <v>27</v>
      </c>
    </row>
    <row r="44" spans="1:13" x14ac:dyDescent="0.25">
      <c r="A44" s="82" t="s">
        <v>17</v>
      </c>
      <c r="B44" s="82"/>
      <c r="C44" s="68"/>
      <c r="D44" s="68"/>
      <c r="E44" s="68"/>
      <c r="F44" s="68"/>
      <c r="G44" s="68"/>
      <c r="I44" s="41" t="str">
        <f>TEXT(G44,"#,###,###")</f>
        <v/>
      </c>
      <c r="K44" s="84"/>
      <c r="M44" s="41"/>
    </row>
    <row r="45" spans="1:13" x14ac:dyDescent="0.25">
      <c r="A45" s="108" t="s">
        <v>18</v>
      </c>
      <c r="B45" s="108"/>
      <c r="C45" s="68"/>
      <c r="D45" s="68"/>
      <c r="E45" s="68"/>
      <c r="F45" s="68"/>
      <c r="G45" s="68"/>
      <c r="I45" s="41" t="str">
        <f>TEXT(G45,"#,###,###")</f>
        <v/>
      </c>
      <c r="K45" s="84"/>
      <c r="M45" s="41"/>
    </row>
    <row r="46" spans="1:13" x14ac:dyDescent="0.25">
      <c r="A46" s="108" t="s">
        <v>19</v>
      </c>
      <c r="B46" s="108"/>
      <c r="C46" s="68"/>
      <c r="D46" s="68"/>
      <c r="E46" s="68"/>
      <c r="F46" s="68"/>
      <c r="G46" s="68"/>
      <c r="I46" s="41" t="str">
        <f>TEXT(G46,"#,###,###")</f>
        <v/>
      </c>
      <c r="K46" s="84"/>
      <c r="M46" s="41"/>
    </row>
    <row r="47" spans="1:13" x14ac:dyDescent="0.25">
      <c r="A47" s="82" t="s">
        <v>20</v>
      </c>
      <c r="B47" s="82"/>
      <c r="C47" s="68"/>
      <c r="D47" s="68"/>
      <c r="E47" s="68"/>
      <c r="F47" s="68"/>
      <c r="G47" s="68"/>
      <c r="I47" s="41" t="str">
        <f>TEXT(G47,"#,###,###")</f>
        <v/>
      </c>
      <c r="K47" s="84"/>
      <c r="M47" s="41"/>
    </row>
    <row r="48" spans="1:13" ht="15.75" thickBot="1" x14ac:dyDescent="0.3">
      <c r="A48" s="93" t="s">
        <v>21</v>
      </c>
      <c r="B48" s="93"/>
      <c r="C48" s="68"/>
      <c r="D48" s="68"/>
      <c r="E48" s="68"/>
      <c r="F48" s="68"/>
      <c r="G48" s="68"/>
    </row>
    <row r="49" spans="1:13" x14ac:dyDescent="0.25">
      <c r="A49" s="82" t="s">
        <v>22</v>
      </c>
      <c r="B49" s="82"/>
      <c r="C49" s="68"/>
      <c r="D49" s="68"/>
      <c r="E49" s="68"/>
      <c r="F49" s="68"/>
      <c r="G49" s="68"/>
      <c r="I49" s="41" t="str">
        <f>TEXT(G49,"#,###,###")</f>
        <v/>
      </c>
      <c r="K49" s="84"/>
      <c r="M49" s="41"/>
    </row>
    <row r="50" spans="1:13" x14ac:dyDescent="0.25">
      <c r="A50" s="82" t="s">
        <v>23</v>
      </c>
      <c r="B50" s="82"/>
      <c r="C50" s="68"/>
      <c r="D50" s="68"/>
      <c r="E50" s="68"/>
      <c r="F50" s="68"/>
      <c r="G50" s="68"/>
      <c r="I50" s="41" t="str">
        <f>TEXT(G50,"#,###,###")</f>
        <v/>
      </c>
      <c r="K50" s="84"/>
      <c r="M50" s="41"/>
    </row>
    <row r="51" spans="1:13" x14ac:dyDescent="0.25">
      <c r="A51" s="82" t="s">
        <v>24</v>
      </c>
      <c r="B51" s="82"/>
      <c r="C51" s="68"/>
      <c r="D51" s="68"/>
      <c r="E51" s="68"/>
      <c r="F51" s="68"/>
      <c r="G51" s="68"/>
      <c r="I51" s="41" t="str">
        <f>TEXT(G51,"#,###,###")</f>
        <v/>
      </c>
      <c r="K51" s="84"/>
      <c r="M51" s="41"/>
    </row>
    <row r="52" spans="1:13" x14ac:dyDescent="0.25">
      <c r="A52" s="82" t="s">
        <v>25</v>
      </c>
      <c r="B52" s="82"/>
      <c r="C52" s="68"/>
      <c r="D52" s="68"/>
      <c r="E52" s="68"/>
      <c r="F52" s="68"/>
      <c r="G52" s="68"/>
      <c r="I52" s="41" t="str">
        <f>TEXT(G52,"#,###,###")</f>
        <v/>
      </c>
      <c r="K52" s="84"/>
      <c r="M52" s="41"/>
    </row>
    <row r="54" spans="1:13" ht="15.75" thickBot="1" x14ac:dyDescent="0.3">
      <c r="I54" s="36" t="s">
        <v>27</v>
      </c>
      <c r="K54" s="37" t="s">
        <v>28</v>
      </c>
      <c r="M54" s="37" t="s">
        <v>182</v>
      </c>
    </row>
    <row r="55" spans="1:13" x14ac:dyDescent="0.25">
      <c r="A55" s="82" t="s">
        <v>103</v>
      </c>
      <c r="B55" s="68">
        <v>57559</v>
      </c>
      <c r="C55" s="68">
        <v>63662</v>
      </c>
      <c r="D55" s="68">
        <v>60682</v>
      </c>
      <c r="E55" s="68">
        <v>58371</v>
      </c>
      <c r="F55" s="68">
        <v>55119</v>
      </c>
      <c r="G55" s="68">
        <v>60564</v>
      </c>
      <c r="I55" s="41" t="str">
        <f>TEXT(G55,"#,###,###")</f>
        <v>60,564</v>
      </c>
      <c r="K55" s="42">
        <f>G55/F55-1</f>
        <v>9.8786262450334839E-2</v>
      </c>
      <c r="M55" s="42">
        <f>G55/B55-1</f>
        <v>5.2207300335308071E-2</v>
      </c>
    </row>
    <row r="56" spans="1:13" x14ac:dyDescent="0.25">
      <c r="A56" s="82" t="s">
        <v>104</v>
      </c>
      <c r="B56" s="68">
        <v>69666</v>
      </c>
      <c r="C56" s="68">
        <v>72768</v>
      </c>
      <c r="D56" s="68">
        <v>73552</v>
      </c>
      <c r="E56" s="68">
        <v>71491</v>
      </c>
      <c r="F56" s="68">
        <v>68337</v>
      </c>
      <c r="G56" s="68">
        <v>73071</v>
      </c>
      <c r="I56" s="41" t="str">
        <f>TEXT(G56,"#,###,###")</f>
        <v>73,071</v>
      </c>
      <c r="K56" s="42">
        <f>G56/F56-1</f>
        <v>6.927433162123009E-2</v>
      </c>
      <c r="M56" s="42">
        <f>G56/B56-1</f>
        <v>4.8876065799672741E-2</v>
      </c>
    </row>
    <row r="57" spans="1:13" ht="15.75" thickBot="1" x14ac:dyDescent="0.3">
      <c r="A57" s="86" t="s">
        <v>56</v>
      </c>
      <c r="B57" s="88">
        <v>127225</v>
      </c>
      <c r="C57" s="88">
        <v>136430</v>
      </c>
      <c r="D57" s="88">
        <v>134234</v>
      </c>
      <c r="E57" s="88">
        <v>129862</v>
      </c>
      <c r="F57" s="88">
        <v>123456</v>
      </c>
      <c r="G57" s="88">
        <v>133635</v>
      </c>
    </row>
    <row r="58" spans="1:13" ht="15.75" thickTop="1" x14ac:dyDescent="0.25"/>
  </sheetData>
  <mergeCells count="2">
    <mergeCell ref="I1:M1"/>
    <mergeCell ref="I2:M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Barunga West</v>
      </c>
      <c r="T1" s="115"/>
      <c r="U1" s="115"/>
      <c r="V1" s="115"/>
      <c r="W1" s="115"/>
      <c r="X1" s="115"/>
      <c r="Y1" s="115" t="str">
        <f>Y3</f>
        <v>10.7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120</v>
      </c>
      <c r="V3" s="115"/>
      <c r="W3" s="115"/>
      <c r="X3" s="115"/>
      <c r="Y3" s="115" t="s">
        <v>213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10.7'!$Y$3&amp;" "&amp;'Table 10.7'!$U$3&amp;", "&amp;'State data for spotlight'!$C$3&amp;", "&amp;'Table 10.7'!$Y$2</f>
        <v>Table 10.7 Barunga West,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1128</v>
      </c>
      <c r="U4" s="116">
        <v>1199</v>
      </c>
      <c r="V4" s="116">
        <v>1251</v>
      </c>
      <c r="W4" s="116">
        <v>1275</v>
      </c>
      <c r="X4" s="116">
        <v>1153</v>
      </c>
      <c r="Y4" s="116">
        <v>1290</v>
      </c>
      <c r="Z4" s="115"/>
      <c r="AA4" s="115" t="str">
        <f>TEXT(Y4,"###,###")</f>
        <v>1,290</v>
      </c>
      <c r="AB4" s="115"/>
      <c r="AC4" s="115">
        <f t="shared" ref="AC4:AC9" si="0">Y4/X4-1</f>
        <v>0.11882046834345195</v>
      </c>
      <c r="AD4" s="115"/>
      <c r="AE4" s="115">
        <f>Y4/T4-1</f>
        <v>0.1436170212765957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606</v>
      </c>
      <c r="U5" s="116">
        <v>649</v>
      </c>
      <c r="V5" s="116">
        <v>643</v>
      </c>
      <c r="W5" s="116">
        <v>672</v>
      </c>
      <c r="X5" s="116">
        <v>589</v>
      </c>
      <c r="Y5" s="116">
        <v>662</v>
      </c>
      <c r="Z5" s="115"/>
      <c r="AA5" s="115" t="str">
        <f>TEXT(Y5,"###,###")</f>
        <v>662</v>
      </c>
      <c r="AB5" s="115"/>
      <c r="AC5" s="115">
        <f t="shared" si="0"/>
        <v>0.12393887945670623</v>
      </c>
      <c r="AD5" s="115"/>
      <c r="AE5" s="115">
        <f t="shared" ref="AE5:AE9" si="1">Y5/T5-1</f>
        <v>9.2409240924092417E-2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521</v>
      </c>
      <c r="U6" s="116">
        <v>553</v>
      </c>
      <c r="V6" s="116">
        <v>607</v>
      </c>
      <c r="W6" s="116">
        <v>600</v>
      </c>
      <c r="X6" s="116">
        <v>562</v>
      </c>
      <c r="Y6" s="116">
        <v>628</v>
      </c>
      <c r="Z6" s="115"/>
      <c r="AA6" s="115" t="str">
        <f>TEXT(Y6,"###,###")</f>
        <v>628</v>
      </c>
      <c r="AB6" s="115"/>
      <c r="AC6" s="115">
        <f t="shared" si="0"/>
        <v>0.11743772241992878</v>
      </c>
      <c r="AD6" s="115"/>
      <c r="AE6" s="115">
        <f t="shared" si="1"/>
        <v>0.20537428023032622</v>
      </c>
      <c r="AF6" s="115"/>
    </row>
    <row r="7" spans="1:32" ht="16.5" customHeight="1" thickBot="1" x14ac:dyDescent="0.3">
      <c r="A7" s="46" t="str">
        <f>"QUICK STATS for "&amp;'Table 10.7'!Y2&amp;"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825</v>
      </c>
      <c r="U7" s="116">
        <v>869</v>
      </c>
      <c r="V7" s="116">
        <v>902</v>
      </c>
      <c r="W7" s="116">
        <v>921</v>
      </c>
      <c r="X7" s="116">
        <v>870</v>
      </c>
      <c r="Y7" s="116">
        <v>936</v>
      </c>
      <c r="Z7" s="115"/>
      <c r="AA7" s="115" t="str">
        <f>TEXT(Y7,"###,###")</f>
        <v>936</v>
      </c>
      <c r="AB7" s="115"/>
      <c r="AC7" s="115">
        <f t="shared" si="0"/>
        <v>7.5862068965517171E-2</v>
      </c>
      <c r="AD7" s="115"/>
      <c r="AE7" s="115">
        <f t="shared" si="1"/>
        <v>0.13454545454545452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1,290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10.7'!AA7</f>
        <v>936</v>
      </c>
      <c r="P8" s="51"/>
      <c r="S8" s="115" t="s">
        <v>96</v>
      </c>
      <c r="T8" s="115">
        <v>30352.98</v>
      </c>
      <c r="U8" s="115">
        <v>26056</v>
      </c>
      <c r="V8" s="115">
        <v>29265</v>
      </c>
      <c r="W8" s="115">
        <v>30296</v>
      </c>
      <c r="X8" s="115">
        <v>32322.21</v>
      </c>
      <c r="Y8" s="115">
        <v>33261.5</v>
      </c>
      <c r="Z8" s="115"/>
      <c r="AA8" s="115" t="str">
        <f>TEXT(Y8,"$###,###")</f>
        <v>$33,262</v>
      </c>
      <c r="AB8" s="115"/>
      <c r="AC8" s="115">
        <f t="shared" si="0"/>
        <v>2.9060203494748693E-2</v>
      </c>
      <c r="AD8" s="115"/>
      <c r="AE8" s="115">
        <f t="shared" si="1"/>
        <v>9.5823210768761546E-2</v>
      </c>
      <c r="AF8" s="115"/>
    </row>
    <row r="9" spans="1:32" x14ac:dyDescent="0.25">
      <c r="A9" s="55" t="s">
        <v>17</v>
      </c>
      <c r="B9" s="56"/>
      <c r="C9" s="57"/>
      <c r="D9" s="58">
        <f>'Table 10.7'!AC104</f>
        <v>63.333333333333329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51.923076923076927</v>
      </c>
      <c r="P9" s="59" t="s">
        <v>97</v>
      </c>
      <c r="S9" s="115" t="s">
        <v>9</v>
      </c>
      <c r="T9" s="115">
        <v>36895260</v>
      </c>
      <c r="U9" s="115">
        <v>37657079</v>
      </c>
      <c r="V9" s="115">
        <v>47622569</v>
      </c>
      <c r="W9" s="115">
        <v>52326703</v>
      </c>
      <c r="X9" s="115">
        <v>41032750</v>
      </c>
      <c r="Y9" s="115">
        <v>56927987</v>
      </c>
      <c r="Z9" s="115"/>
      <c r="AA9" s="115" t="str">
        <f>TEXT(Y9/1000000,"$#,###.0")&amp;" mil"</f>
        <v>$56.9 mil</v>
      </c>
      <c r="AB9" s="115"/>
      <c r="AC9" s="115">
        <f t="shared" si="0"/>
        <v>0.38737927630977698</v>
      </c>
      <c r="AD9" s="115"/>
      <c r="AE9" s="115">
        <f t="shared" si="1"/>
        <v>0.54296207697140497</v>
      </c>
      <c r="AF9" s="115"/>
    </row>
    <row r="10" spans="1:32" x14ac:dyDescent="0.25">
      <c r="A10" s="55" t="s">
        <v>20</v>
      </c>
      <c r="B10" s="56"/>
      <c r="C10" s="57"/>
      <c r="D10" s="58">
        <f>'Table 10.7'!AC105</f>
        <v>13.333333333333334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48.07692307692308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77.029914529914535</v>
      </c>
      <c r="P11" s="59" t="s">
        <v>97</v>
      </c>
      <c r="S11" s="115" t="s">
        <v>32</v>
      </c>
      <c r="T11" s="116">
        <v>851</v>
      </c>
      <c r="U11" s="116">
        <v>915</v>
      </c>
      <c r="V11" s="116">
        <v>941</v>
      </c>
      <c r="W11" s="116">
        <v>951</v>
      </c>
      <c r="X11" s="116">
        <v>868</v>
      </c>
      <c r="Y11" s="116">
        <v>954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10.7'!AC108</f>
        <v>19.45736434108527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35.897435897435898</v>
      </c>
      <c r="P12" s="59" t="s">
        <v>97</v>
      </c>
      <c r="S12" s="115" t="s">
        <v>33</v>
      </c>
      <c r="T12" s="116">
        <v>278</v>
      </c>
      <c r="U12" s="116">
        <v>282</v>
      </c>
      <c r="V12" s="116">
        <v>311</v>
      </c>
      <c r="W12" s="116">
        <v>326</v>
      </c>
      <c r="X12" s="116">
        <v>280</v>
      </c>
      <c r="Y12" s="116">
        <v>336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10.7'!AC109</f>
        <v>15.813953488372093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10.7'!AA118</f>
        <v>45.9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10.7'!AC110</f>
        <v>16.356589147286822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11.431623931623932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10.7'!AC111</f>
        <v>25.038759689922479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88.568376068376068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117</v>
      </c>
      <c r="Z15" s="115"/>
      <c r="AA15" s="117">
        <f t="shared" ref="AA15:AA34" si="2">IF(Y15="np",0,Y15/$Y$34)</f>
        <v>9.0697674418604657E-2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17</v>
      </c>
      <c r="Z16" s="115"/>
      <c r="AA16" s="117">
        <f t="shared" si="2"/>
        <v>1.3178294573643411E-2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45</v>
      </c>
      <c r="Z17" s="115"/>
      <c r="AA17" s="117">
        <f t="shared" si="2"/>
        <v>3.4883720930232558E-2</v>
      </c>
      <c r="AB17" s="115"/>
      <c r="AC17" s="115"/>
      <c r="AD17" s="115"/>
      <c r="AE17" s="115"/>
      <c r="AF17" s="115"/>
    </row>
    <row r="18" spans="1:32" x14ac:dyDescent="0.25">
      <c r="A18" s="85" t="str">
        <f>'Table 10.7'!$S$1&amp;" ("&amp;'Table 10.7'!$T$2&amp;" to "&amp;'Table 10.7'!$Y$2&amp;")"</f>
        <v>Barunga West (2011-12 to 2016-17)</v>
      </c>
      <c r="B18" s="85"/>
      <c r="C18" s="85"/>
      <c r="D18" s="85"/>
      <c r="E18" s="85"/>
      <c r="F18" s="85"/>
      <c r="G18" s="85" t="str">
        <f>'Table 10.7'!$S$1&amp;" ("&amp;'Table 10.7'!$T$2&amp;" to "&amp;'Table 10.7'!$Y$2&amp;")"</f>
        <v>Barunga West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12</v>
      </c>
      <c r="Z18" s="115"/>
      <c r="AA18" s="117">
        <f t="shared" si="2"/>
        <v>9.3023255813953487E-3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48</v>
      </c>
      <c r="Z19" s="115"/>
      <c r="AA19" s="117">
        <f t="shared" si="2"/>
        <v>3.7209302325581395E-2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29</v>
      </c>
      <c r="Z20" s="115"/>
      <c r="AA20" s="117">
        <f t="shared" si="2"/>
        <v>2.2480620155038759E-2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85</v>
      </c>
      <c r="Z21" s="115"/>
      <c r="AA21" s="117">
        <f t="shared" si="2"/>
        <v>6.589147286821706E-2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80</v>
      </c>
      <c r="Z22" s="115"/>
      <c r="AA22" s="117">
        <f t="shared" si="2"/>
        <v>6.2015503875968991E-2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69</v>
      </c>
      <c r="Z23" s="115"/>
      <c r="AA23" s="117">
        <f t="shared" si="2"/>
        <v>5.3488372093023255E-2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8</v>
      </c>
      <c r="Z24" s="115"/>
      <c r="AA24" s="117">
        <f t="shared" si="2"/>
        <v>6.2015503875968991E-3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31</v>
      </c>
      <c r="Z25" s="115"/>
      <c r="AA25" s="117">
        <f t="shared" si="2"/>
        <v>2.4031007751937984E-2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11</v>
      </c>
      <c r="Z26" s="115"/>
      <c r="AA26" s="117">
        <f t="shared" si="2"/>
        <v>8.5271317829457363E-3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40</v>
      </c>
      <c r="Z27" s="115"/>
      <c r="AA27" s="117">
        <f t="shared" si="2"/>
        <v>3.1007751937984496E-2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80</v>
      </c>
      <c r="Z28" s="115"/>
      <c r="AA28" s="117">
        <f t="shared" si="2"/>
        <v>6.2015503875968991E-2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45</v>
      </c>
      <c r="Z29" s="115"/>
      <c r="AA29" s="117">
        <f t="shared" si="2"/>
        <v>3.4883720930232558E-2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82</v>
      </c>
      <c r="Z30" s="115"/>
      <c r="AA30" s="117">
        <f t="shared" si="2"/>
        <v>6.3565891472868216E-2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10.7'!Y2&amp;")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155</v>
      </c>
      <c r="Z31" s="115"/>
      <c r="AA31" s="117">
        <f t="shared" si="2"/>
        <v>0.12015503875968993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4</v>
      </c>
      <c r="Z32" s="115"/>
      <c r="AA32" s="117">
        <f t="shared" si="2"/>
        <v>3.1007751937984496E-3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31</v>
      </c>
      <c r="Z33" s="115"/>
      <c r="AA33" s="117">
        <f t="shared" si="2"/>
        <v>2.4031007751937984E-2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1290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724</v>
      </c>
      <c r="U37" s="115">
        <v>752</v>
      </c>
      <c r="V37" s="115">
        <v>794</v>
      </c>
      <c r="W37" s="115">
        <v>816</v>
      </c>
      <c r="X37" s="115">
        <v>782</v>
      </c>
      <c r="Y37" s="115">
        <v>829</v>
      </c>
      <c r="Z37" s="115"/>
      <c r="AA37" s="115" t="str">
        <f>TEXT(Y37,"###,###")</f>
        <v>829</v>
      </c>
      <c r="AB37" s="115"/>
      <c r="AC37" s="115">
        <f>Y37/X37-1</f>
        <v>6.0102301790281309E-2</v>
      </c>
      <c r="AD37" s="115"/>
      <c r="AE37" s="115">
        <f>Y37/T37-1</f>
        <v>0.1450276243093922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99</v>
      </c>
      <c r="U38" s="115">
        <v>116</v>
      </c>
      <c r="V38" s="115">
        <v>111</v>
      </c>
      <c r="W38" s="115">
        <v>108</v>
      </c>
      <c r="X38" s="115">
        <v>86</v>
      </c>
      <c r="Y38" s="115">
        <v>107</v>
      </c>
      <c r="Z38" s="115"/>
      <c r="AA38" s="115" t="str">
        <f>TEXT(Y38,"###,###")</f>
        <v>107</v>
      </c>
      <c r="AB38" s="115"/>
      <c r="AC38" s="115">
        <f>Y38/X38-1</f>
        <v>0.2441860465116279</v>
      </c>
      <c r="AD38" s="115"/>
      <c r="AE38" s="115">
        <f>Y38/T38-1</f>
        <v>8.0808080808080884E-2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823</v>
      </c>
      <c r="U40" s="115">
        <v>868</v>
      </c>
      <c r="V40" s="115">
        <v>905</v>
      </c>
      <c r="W40" s="115">
        <v>924</v>
      </c>
      <c r="X40" s="115">
        <v>868</v>
      </c>
      <c r="Y40" s="115">
        <v>936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88.568376068376068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11.431623931623932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0</v>
      </c>
      <c r="Y44" s="116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10</v>
      </c>
      <c r="Y45" s="116">
        <v>16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33</v>
      </c>
      <c r="Y46" s="116">
        <v>47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54</v>
      </c>
      <c r="Y47" s="116">
        <v>56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52</v>
      </c>
      <c r="Y48" s="116">
        <v>53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10.7'!S1&amp;" ("&amp;'Table 10.7'!Y2&amp;") *"</f>
        <v>Number of jobs by age and sex of job holders in Barunga West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42</v>
      </c>
      <c r="Y49" s="116">
        <v>66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33</v>
      </c>
      <c r="Y50" s="116">
        <v>38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50</v>
      </c>
      <c r="Y51" s="116">
        <v>52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53</v>
      </c>
      <c r="Y52" s="116">
        <v>57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67</v>
      </c>
      <c r="Y53" s="116">
        <v>73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79</v>
      </c>
      <c r="Y54" s="116">
        <v>90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47</v>
      </c>
      <c r="Y55" s="116">
        <v>60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34</v>
      </c>
      <c r="Y56" s="116">
        <v>30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13</v>
      </c>
      <c r="Y57" s="116">
        <v>10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0</v>
      </c>
      <c r="Y58" s="116">
        <v>3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8</v>
      </c>
      <c r="Y59" s="116">
        <v>9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4</v>
      </c>
      <c r="Y60" s="116">
        <v>6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593</v>
      </c>
      <c r="Y61" s="116">
        <v>662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0</v>
      </c>
      <c r="Y63" s="116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10.7'!S1&amp;" ("&amp;'Table 10.7'!Y2&amp;") *"</f>
        <v>Number of employed persons per occupation of main job by sex in Barunga West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9</v>
      </c>
      <c r="Y64" s="116">
        <v>5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35</v>
      </c>
      <c r="Y65" s="116">
        <v>42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28</v>
      </c>
      <c r="Y66" s="116">
        <v>44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39</v>
      </c>
      <c r="Y67" s="116">
        <v>35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36</v>
      </c>
      <c r="Y68" s="116">
        <v>52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31</v>
      </c>
      <c r="Y69" s="116">
        <v>36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52</v>
      </c>
      <c r="Y70" s="116">
        <v>47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54</v>
      </c>
      <c r="Y71" s="116">
        <v>70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84</v>
      </c>
      <c r="Y72" s="116">
        <v>81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82</v>
      </c>
      <c r="Y73" s="116">
        <v>105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53</v>
      </c>
      <c r="Y74" s="116">
        <v>47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25</v>
      </c>
      <c r="Y75" s="116">
        <v>26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14</v>
      </c>
      <c r="Y76" s="116">
        <v>16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16</v>
      </c>
      <c r="Y77" s="116">
        <v>10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6</v>
      </c>
      <c r="Y78" s="116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8</v>
      </c>
      <c r="Y79" s="116">
        <v>3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560</v>
      </c>
      <c r="Y80" s="116">
        <v>628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10.7'!S1</f>
        <v>Barunga West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38</v>
      </c>
      <c r="Y83" s="116">
        <v>37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29</v>
      </c>
      <c r="Y84" s="116">
        <v>28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10.7'!AA4</f>
        <v>1,290</v>
      </c>
      <c r="D85" s="99">
        <f>'Table 10.7'!AC4</f>
        <v>0.11882046834345195</v>
      </c>
      <c r="E85" s="100">
        <f>'Table 10.7'!AC4</f>
        <v>0.11882046834345195</v>
      </c>
      <c r="F85" s="99">
        <f>'Table 10.7'!AE4</f>
        <v>0.1436170212765957</v>
      </c>
      <c r="G85" s="100">
        <f>'Table 10.7'!AE4</f>
        <v>0.1436170212765957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57</v>
      </c>
      <c r="Y85" s="116">
        <v>62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10.7'!AA5</f>
        <v>662</v>
      </c>
      <c r="D86" s="99">
        <f>'Table 10.7'!AC5</f>
        <v>0.12393887945670623</v>
      </c>
      <c r="E86" s="100">
        <f>'Table 10.7'!AC5</f>
        <v>0.12393887945670623</v>
      </c>
      <c r="F86" s="99">
        <f>'Table 10.7'!AE5</f>
        <v>9.2409240924092417E-2</v>
      </c>
      <c r="G86" s="100">
        <f>'Table 10.7'!AE5</f>
        <v>9.2409240924092417E-2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10</v>
      </c>
      <c r="Y86" s="116">
        <v>14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10.7'!AA6</f>
        <v>628</v>
      </c>
      <c r="D87" s="99">
        <f>'Table 10.7'!AC6</f>
        <v>0.11743772241992878</v>
      </c>
      <c r="E87" s="100">
        <f>'Table 10.7'!AC6</f>
        <v>0.11743772241992878</v>
      </c>
      <c r="F87" s="99">
        <f>'Table 10.7'!AE6</f>
        <v>0.20537428023032622</v>
      </c>
      <c r="G87" s="100">
        <f>'Table 10.7'!AE6</f>
        <v>0.20537428023032622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8</v>
      </c>
      <c r="Y87" s="116">
        <v>6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10.7'!AA7</f>
        <v>936</v>
      </c>
      <c r="D88" s="99">
        <f>'Table 10.7'!AC7</f>
        <v>7.5862068965517171E-2</v>
      </c>
      <c r="E88" s="100">
        <f>'Table 10.7'!AC7</f>
        <v>7.5862068965517171E-2</v>
      </c>
      <c r="F88" s="99">
        <f>'Table 10.7'!AE7</f>
        <v>0.13454545454545452</v>
      </c>
      <c r="G88" s="100">
        <f>'Table 10.7'!AE7</f>
        <v>0.13454545454545452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12</v>
      </c>
      <c r="Y88" s="116">
        <v>16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10.7'!AA37</f>
        <v>829</v>
      </c>
      <c r="D89" s="99">
        <f>'Table 10.7'!AC37</f>
        <v>6.0102301790281309E-2</v>
      </c>
      <c r="E89" s="100">
        <f>'Table 10.7'!AC37</f>
        <v>6.0102301790281309E-2</v>
      </c>
      <c r="F89" s="99">
        <f>'Table 10.7'!AE37</f>
        <v>0.1450276243093922</v>
      </c>
      <c r="G89" s="100">
        <f>'Table 10.7'!AE37</f>
        <v>0.1450276243093922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49</v>
      </c>
      <c r="Y89" s="116">
        <v>53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10.7'!AA38</f>
        <v>107</v>
      </c>
      <c r="D90" s="99">
        <f>'Table 10.7'!AC38</f>
        <v>0.2441860465116279</v>
      </c>
      <c r="E90" s="100">
        <f>'Table 10.7'!AC38</f>
        <v>0.2441860465116279</v>
      </c>
      <c r="F90" s="99">
        <f>'Table 10.7'!AE38</f>
        <v>8.0808080808080884E-2</v>
      </c>
      <c r="G90" s="100">
        <f>'Table 10.7'!AE38</f>
        <v>8.0808080808080884E-2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80</v>
      </c>
      <c r="Y90" s="116">
        <v>89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10.7'!AA114</f>
        <v>45</v>
      </c>
      <c r="D91" s="99">
        <f>'Table 10.7'!AC114</f>
        <v>0.28571428571428581</v>
      </c>
      <c r="E91" s="100">
        <f>'Table 10.7'!AC114</f>
        <v>0.28571428571428581</v>
      </c>
      <c r="F91" s="99">
        <f>'Table 10.7'!AE114</f>
        <v>-2.1739130434782594E-2</v>
      </c>
      <c r="G91" s="100">
        <f>'Table 10.7'!AE114</f>
        <v>-2.1739130434782594E-2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445</v>
      </c>
      <c r="Y91" s="116">
        <v>486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10.7'!AA115</f>
        <v>62</v>
      </c>
      <c r="D92" s="99">
        <f>'Table 10.7'!AC115</f>
        <v>0.14814814814814814</v>
      </c>
      <c r="E92" s="100">
        <f>'Table 10.7'!AC115</f>
        <v>0.14814814814814814</v>
      </c>
      <c r="F92" s="99">
        <f>'Table 10.7'!AE115</f>
        <v>8.7719298245614086E-2</v>
      </c>
      <c r="G92" s="100">
        <f>'Table 10.7'!AE115</f>
        <v>8.7719298245614086E-2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10.7'!AA8</f>
        <v>$33,262</v>
      </c>
      <c r="D93" s="99">
        <f>'Table 10.7'!AC8</f>
        <v>2.9060203494748693E-2</v>
      </c>
      <c r="E93" s="100">
        <f>'Table 10.7'!AC8</f>
        <v>2.9060203494748693E-2</v>
      </c>
      <c r="F93" s="99">
        <f>'Table 10.7'!AE8</f>
        <v>9.5823210768761546E-2</v>
      </c>
      <c r="G93" s="100">
        <f>'Table 10.7'!AE8</f>
        <v>9.5823210768761546E-2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28</v>
      </c>
      <c r="Y93" s="116">
        <v>32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10.7'!AA9</f>
        <v>$56.9 mil</v>
      </c>
      <c r="D94" s="99">
        <f>'Table 10.7'!AC9</f>
        <v>0.38737927630977698</v>
      </c>
      <c r="E94" s="100">
        <f>'Table 10.7'!AC9</f>
        <v>0.38737927630977698</v>
      </c>
      <c r="F94" s="99">
        <f>'Table 10.7'!AE9</f>
        <v>0.54296207697140497</v>
      </c>
      <c r="G94" s="100">
        <f>'Table 10.7'!AE9</f>
        <v>0.54296207697140497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61</v>
      </c>
      <c r="Y94" s="116">
        <v>65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15</v>
      </c>
      <c r="Y95" s="116">
        <v>17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64</v>
      </c>
      <c r="Y96" s="116">
        <v>81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55</v>
      </c>
      <c r="Y97" s="116">
        <v>58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35</v>
      </c>
      <c r="Y98" s="116">
        <v>32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2</v>
      </c>
      <c r="Y99" s="116">
        <v>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38</v>
      </c>
      <c r="Y100" s="116">
        <v>40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429</v>
      </c>
      <c r="Y101" s="116">
        <v>450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718</v>
      </c>
      <c r="Y104" s="115">
        <v>817</v>
      </c>
      <c r="Z104" s="115"/>
      <c r="AA104" s="115" t="str">
        <f>TEXT(Y104,"###,###")</f>
        <v>817</v>
      </c>
      <c r="AB104" s="115"/>
      <c r="AC104" s="115">
        <f>Y104/($Y$4)*100</f>
        <v>63.333333333333329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171</v>
      </c>
      <c r="Y105" s="115">
        <v>172</v>
      </c>
      <c r="Z105" s="115"/>
      <c r="AA105" s="115" t="str">
        <f>TEXT(Y105,"###,###")</f>
        <v>172</v>
      </c>
      <c r="AB105" s="115"/>
      <c r="AC105" s="115">
        <f>Y105/($Y$4)*100</f>
        <v>13.333333333333334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889</v>
      </c>
      <c r="Y106" s="115">
        <v>989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205</v>
      </c>
      <c r="Y108" s="115">
        <v>251</v>
      </c>
      <c r="Z108" s="115"/>
      <c r="AA108" s="115" t="str">
        <f>TEXT(Y108,"###,###")</f>
        <v>251</v>
      </c>
      <c r="AB108" s="115"/>
      <c r="AC108" s="115">
        <f>Y108/($Y$4)*100</f>
        <v>19.45736434108527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196</v>
      </c>
      <c r="Y109" s="115">
        <v>204</v>
      </c>
      <c r="Z109" s="115"/>
      <c r="AA109" s="115" t="str">
        <f>TEXT(Y109,"###,###")</f>
        <v>204</v>
      </c>
      <c r="AB109" s="115"/>
      <c r="AC109" s="115">
        <f t="shared" ref="AC109:AC111" si="3">Y109/($Y$4)*100</f>
        <v>15.813953488372093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150</v>
      </c>
      <c r="Y110" s="115">
        <v>211</v>
      </c>
      <c r="Z110" s="115"/>
      <c r="AA110" s="115" t="str">
        <f>TEXT(Y110,"###,###")</f>
        <v>211</v>
      </c>
      <c r="AB110" s="115"/>
      <c r="AC110" s="115">
        <f t="shared" si="3"/>
        <v>16.356589147286822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329</v>
      </c>
      <c r="Y111" s="115">
        <v>323</v>
      </c>
      <c r="Z111" s="115"/>
      <c r="AA111" s="115" t="str">
        <f>TEXT(Y111,"###,###")</f>
        <v>323</v>
      </c>
      <c r="AB111" s="115"/>
      <c r="AC111" s="115">
        <f t="shared" si="3"/>
        <v>25.038759689922479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1154</v>
      </c>
      <c r="Y112" s="115">
        <v>1290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46</v>
      </c>
      <c r="U114" s="115">
        <v>54</v>
      </c>
      <c r="V114" s="115">
        <v>50</v>
      </c>
      <c r="W114" s="115">
        <v>55</v>
      </c>
      <c r="X114" s="115">
        <v>35</v>
      </c>
      <c r="Y114" s="115">
        <v>45</v>
      </c>
      <c r="Z114" s="115"/>
      <c r="AA114" s="115" t="str">
        <f>TEXT(Y114,"###,###")</f>
        <v>45</v>
      </c>
      <c r="AB114" s="115"/>
      <c r="AC114" s="115">
        <f>Y114/X114-1</f>
        <v>0.28571428571428581</v>
      </c>
      <c r="AD114" s="115"/>
      <c r="AE114" s="115">
        <f>Y114/T114-1</f>
        <v>-2.1739130434782594E-2</v>
      </c>
      <c r="AF114" s="115"/>
    </row>
    <row r="115" spans="19:32" x14ac:dyDescent="0.25">
      <c r="S115" s="115" t="s">
        <v>104</v>
      </c>
      <c r="T115" s="115">
        <v>57</v>
      </c>
      <c r="U115" s="115">
        <v>63</v>
      </c>
      <c r="V115" s="115">
        <v>62</v>
      </c>
      <c r="W115" s="115">
        <v>53</v>
      </c>
      <c r="X115" s="115">
        <v>54</v>
      </c>
      <c r="Y115" s="115">
        <v>62</v>
      </c>
      <c r="Z115" s="115"/>
      <c r="AA115" s="115" t="str">
        <f>TEXT(Y115,"###,###")</f>
        <v>62</v>
      </c>
      <c r="AB115" s="115"/>
      <c r="AC115" s="115">
        <f>Y115/X115-1</f>
        <v>0.14814814814814814</v>
      </c>
      <c r="AD115" s="115"/>
      <c r="AE115" s="115">
        <f>Y115/T115-1</f>
        <v>8.7719298245614086E-2</v>
      </c>
      <c r="AF115" s="115"/>
    </row>
    <row r="116" spans="19:32" x14ac:dyDescent="0.25">
      <c r="S116" s="115" t="s">
        <v>56</v>
      </c>
      <c r="T116" s="115">
        <v>103</v>
      </c>
      <c r="U116" s="115">
        <v>117</v>
      </c>
      <c r="V116" s="115">
        <v>112</v>
      </c>
      <c r="W116" s="115">
        <v>108</v>
      </c>
      <c r="X116" s="115">
        <v>89</v>
      </c>
      <c r="Y116" s="115">
        <v>107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44.75</v>
      </c>
      <c r="V118" s="115">
        <v>47.13</v>
      </c>
      <c r="W118" s="115">
        <v>50.46</v>
      </c>
      <c r="X118" s="115">
        <v>44.8</v>
      </c>
      <c r="Y118" s="115">
        <v>45.92</v>
      </c>
      <c r="Z118" s="115"/>
      <c r="AA118" s="115" t="str">
        <f>TEXT(Y118,"##.0")</f>
        <v>45.9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590</v>
      </c>
      <c r="V120" s="115">
        <v>593</v>
      </c>
      <c r="W120" s="115">
        <v>602</v>
      </c>
      <c r="X120" s="115">
        <v>592</v>
      </c>
      <c r="Y120" s="115">
        <v>600</v>
      </c>
      <c r="Z120" s="115"/>
      <c r="AA120" s="115" t="str">
        <f>TEXT(Y120,"###,###")</f>
        <v>600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178</v>
      </c>
      <c r="V121" s="115">
        <v>199</v>
      </c>
      <c r="W121" s="115">
        <v>208</v>
      </c>
      <c r="X121" s="115">
        <v>180</v>
      </c>
      <c r="Y121" s="115">
        <v>215</v>
      </c>
      <c r="Z121" s="115"/>
      <c r="AA121" s="115" t="str">
        <f t="shared" ref="AA121:AA128" si="4">TEXT(Y121,"###,###")</f>
        <v>215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105</v>
      </c>
      <c r="V122" s="115">
        <v>107</v>
      </c>
      <c r="W122" s="115">
        <v>120</v>
      </c>
      <c r="X122" s="115">
        <v>107</v>
      </c>
      <c r="Y122" s="115">
        <v>121</v>
      </c>
      <c r="Z122" s="115"/>
      <c r="AA122" s="115" t="str">
        <f t="shared" si="4"/>
        <v>121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695</v>
      </c>
      <c r="V124" s="115">
        <v>700</v>
      </c>
      <c r="W124" s="115">
        <v>722</v>
      </c>
      <c r="X124" s="115">
        <v>699</v>
      </c>
      <c r="Y124" s="115">
        <v>721</v>
      </c>
      <c r="Z124" s="115"/>
      <c r="AA124" s="115" t="str">
        <f t="shared" si="4"/>
        <v>721</v>
      </c>
      <c r="AB124" s="115"/>
      <c r="AC124" s="115">
        <f>Y124/$Y$7*100</f>
        <v>77.029914529914535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283</v>
      </c>
      <c r="V125" s="115">
        <v>306</v>
      </c>
      <c r="W125" s="115">
        <v>328</v>
      </c>
      <c r="X125" s="115">
        <v>287</v>
      </c>
      <c r="Y125" s="115">
        <v>336</v>
      </c>
      <c r="Z125" s="115"/>
      <c r="AA125" s="115" t="str">
        <f t="shared" si="4"/>
        <v>336</v>
      </c>
      <c r="AB125" s="115"/>
      <c r="AC125" s="115">
        <f>Y125/$Y$7*100</f>
        <v>35.897435897435898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472</v>
      </c>
      <c r="V127" s="115">
        <v>467</v>
      </c>
      <c r="W127" s="115">
        <v>482</v>
      </c>
      <c r="X127" s="115">
        <v>442</v>
      </c>
      <c r="Y127" s="115">
        <v>486</v>
      </c>
      <c r="Z127" s="115"/>
      <c r="AA127" s="115" t="str">
        <f t="shared" si="4"/>
        <v>486</v>
      </c>
      <c r="AB127" s="115"/>
      <c r="AC127" s="115">
        <f>Y127/$Y$7*100</f>
        <v>51.923076923076927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397</v>
      </c>
      <c r="V128" s="115">
        <v>438</v>
      </c>
      <c r="W128" s="115">
        <v>439</v>
      </c>
      <c r="X128" s="115">
        <v>426</v>
      </c>
      <c r="Y128" s="115">
        <v>450</v>
      </c>
      <c r="Z128" s="115"/>
      <c r="AA128" s="115" t="str">
        <f t="shared" si="4"/>
        <v>450</v>
      </c>
      <c r="AB128" s="115"/>
      <c r="AC128" s="115">
        <f>Y128/$Y$7*100</f>
        <v>48.07692307692308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DDE6907F-5009-4C28-88FF-832245D2C32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56853848-E0FE-42DC-86C2-E2367DC5EF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6CBCBF4C-759F-40B9-9F81-CC3A6EBADC1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30F5C148-D792-4FA1-8E8F-62283B49DA6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Berri and Barmera</v>
      </c>
      <c r="T1" s="115"/>
      <c r="U1" s="115"/>
      <c r="V1" s="115"/>
      <c r="W1" s="115"/>
      <c r="X1" s="115"/>
      <c r="Y1" s="115" t="str">
        <f>Y3</f>
        <v>10.8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South Australia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185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6" t="s">
        <v>105</v>
      </c>
      <c r="AB2" s="126"/>
      <c r="AC2" s="126"/>
      <c r="AD2" s="126"/>
      <c r="AE2" s="126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121</v>
      </c>
      <c r="V3" s="115"/>
      <c r="W3" s="115"/>
      <c r="X3" s="115"/>
      <c r="Y3" s="115" t="s">
        <v>214</v>
      </c>
      <c r="Z3" s="115"/>
      <c r="AA3" s="115" t="s">
        <v>27</v>
      </c>
      <c r="AB3" s="115"/>
      <c r="AC3" s="115" t="s">
        <v>28</v>
      </c>
      <c r="AD3" s="115"/>
      <c r="AE3" s="115" t="s">
        <v>182</v>
      </c>
      <c r="AF3" s="115"/>
    </row>
    <row r="4" spans="1:32" ht="15" customHeight="1" x14ac:dyDescent="0.25">
      <c r="A4" s="38" t="str">
        <f>"Table "&amp;'Table 10.8'!$Y$3&amp;" "&amp;'Table 10.8'!$U$3&amp;", "&amp;'State data for spotlight'!$C$3&amp;", "&amp;'Table 10.8'!$Y$2</f>
        <v>Table 10.8 Berri and Barmera, South Australia,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6">
        <v>5875</v>
      </c>
      <c r="U4" s="116">
        <v>6151</v>
      </c>
      <c r="V4" s="116">
        <v>6126</v>
      </c>
      <c r="W4" s="116">
        <v>6322</v>
      </c>
      <c r="X4" s="116">
        <v>7341</v>
      </c>
      <c r="Y4" s="116">
        <v>7529</v>
      </c>
      <c r="Z4" s="115"/>
      <c r="AA4" s="115" t="str">
        <f>TEXT(Y4,"###,###")</f>
        <v>7,529</v>
      </c>
      <c r="AB4" s="115"/>
      <c r="AC4" s="115">
        <f t="shared" ref="AC4:AC9" si="0">Y4/X4-1</f>
        <v>2.5609589974117997E-2</v>
      </c>
      <c r="AD4" s="115"/>
      <c r="AE4" s="115">
        <f>Y4/T4-1</f>
        <v>0.28153191489361706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6">
        <v>3138</v>
      </c>
      <c r="U5" s="116">
        <v>3266</v>
      </c>
      <c r="V5" s="116">
        <v>3217</v>
      </c>
      <c r="W5" s="116">
        <v>3309</v>
      </c>
      <c r="X5" s="116">
        <v>3812</v>
      </c>
      <c r="Y5" s="116">
        <v>3921</v>
      </c>
      <c r="Z5" s="115"/>
      <c r="AA5" s="115" t="str">
        <f>TEXT(Y5,"###,###")</f>
        <v>3,921</v>
      </c>
      <c r="AB5" s="115"/>
      <c r="AC5" s="115">
        <f t="shared" si="0"/>
        <v>2.8593913955928585E-2</v>
      </c>
      <c r="AD5" s="115"/>
      <c r="AE5" s="115">
        <f t="shared" ref="AE5:AE9" si="1">Y5/T5-1</f>
        <v>0.24952198852772467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6">
        <v>2736</v>
      </c>
      <c r="U6" s="116">
        <v>2880</v>
      </c>
      <c r="V6" s="116">
        <v>2906</v>
      </c>
      <c r="W6" s="116">
        <v>3013</v>
      </c>
      <c r="X6" s="116">
        <v>3526</v>
      </c>
      <c r="Y6" s="116">
        <v>3608</v>
      </c>
      <c r="Z6" s="115"/>
      <c r="AA6" s="115" t="str">
        <f>TEXT(Y6,"###,###")</f>
        <v>3,608</v>
      </c>
      <c r="AB6" s="115"/>
      <c r="AC6" s="115">
        <f t="shared" si="0"/>
        <v>2.3255813953488413E-2</v>
      </c>
      <c r="AD6" s="115"/>
      <c r="AE6" s="115">
        <f t="shared" si="1"/>
        <v>0.31871345029239762</v>
      </c>
      <c r="AF6" s="115"/>
    </row>
    <row r="7" spans="1:32" ht="16.5" customHeight="1" thickBot="1" x14ac:dyDescent="0.3">
      <c r="A7" s="46" t="str">
        <f>"QUICK STATS for "&amp;'Table 10.8'!Y2&amp;"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6">
        <v>4028</v>
      </c>
      <c r="U7" s="116">
        <v>4251</v>
      </c>
      <c r="V7" s="116">
        <v>4291</v>
      </c>
      <c r="W7" s="116">
        <v>4415</v>
      </c>
      <c r="X7" s="116">
        <v>5054</v>
      </c>
      <c r="Y7" s="116">
        <v>5221</v>
      </c>
      <c r="Z7" s="115"/>
      <c r="AA7" s="115" t="str">
        <f>TEXT(Y7,"###,###")</f>
        <v>5,221</v>
      </c>
      <c r="AB7" s="115"/>
      <c r="AC7" s="115">
        <f t="shared" si="0"/>
        <v>3.3043134151167441E-2</v>
      </c>
      <c r="AD7" s="115"/>
      <c r="AE7" s="115">
        <f t="shared" si="1"/>
        <v>0.2961767626613705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7,529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10.8'!AA7</f>
        <v>5,221</v>
      </c>
      <c r="P8" s="51"/>
      <c r="S8" s="115" t="s">
        <v>96</v>
      </c>
      <c r="T8" s="115">
        <v>30791</v>
      </c>
      <c r="U8" s="115">
        <v>32757.79</v>
      </c>
      <c r="V8" s="115">
        <v>34576.5</v>
      </c>
      <c r="W8" s="115">
        <v>35943.230000000003</v>
      </c>
      <c r="X8" s="115">
        <v>36508.5</v>
      </c>
      <c r="Y8" s="115">
        <v>37630</v>
      </c>
      <c r="Z8" s="115"/>
      <c r="AA8" s="115" t="str">
        <f>TEXT(Y8,"$###,###")</f>
        <v>$37,630</v>
      </c>
      <c r="AB8" s="115"/>
      <c r="AC8" s="115">
        <f t="shared" si="0"/>
        <v>3.0718873686949699E-2</v>
      </c>
      <c r="AD8" s="115"/>
      <c r="AE8" s="115">
        <f t="shared" si="1"/>
        <v>0.22211035692247738</v>
      </c>
      <c r="AF8" s="115"/>
    </row>
    <row r="9" spans="1:32" x14ac:dyDescent="0.25">
      <c r="A9" s="55" t="s">
        <v>17</v>
      </c>
      <c r="B9" s="56"/>
      <c r="C9" s="57"/>
      <c r="D9" s="58">
        <f>'Table 10.8'!AC104</f>
        <v>69.424890423695047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52.844282704462742</v>
      </c>
      <c r="P9" s="59" t="s">
        <v>97</v>
      </c>
      <c r="S9" s="115" t="s">
        <v>9</v>
      </c>
      <c r="T9" s="115">
        <v>152795790</v>
      </c>
      <c r="U9" s="115">
        <v>168742530</v>
      </c>
      <c r="V9" s="115">
        <v>177749535</v>
      </c>
      <c r="W9" s="115">
        <v>183423351</v>
      </c>
      <c r="X9" s="115">
        <v>217240411</v>
      </c>
      <c r="Y9" s="115">
        <v>232041566</v>
      </c>
      <c r="Z9" s="115"/>
      <c r="AA9" s="115" t="str">
        <f>TEXT(Y9/1000000,"$#,###.0")&amp;" mil"</f>
        <v>$232.0 mil</v>
      </c>
      <c r="AB9" s="115"/>
      <c r="AC9" s="115">
        <f t="shared" si="0"/>
        <v>6.8132604481216941E-2</v>
      </c>
      <c r="AD9" s="115"/>
      <c r="AE9" s="115">
        <f t="shared" si="1"/>
        <v>0.51863847819367281</v>
      </c>
      <c r="AF9" s="115"/>
    </row>
    <row r="10" spans="1:32" x14ac:dyDescent="0.25">
      <c r="A10" s="55" t="s">
        <v>20</v>
      </c>
      <c r="B10" s="56"/>
      <c r="C10" s="57"/>
      <c r="D10" s="58">
        <f>'Table 10.8'!AC105</f>
        <v>16.868109974764245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47.155717295537251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87.875885845623444</v>
      </c>
      <c r="P11" s="59" t="s">
        <v>97</v>
      </c>
      <c r="S11" s="115" t="s">
        <v>32</v>
      </c>
      <c r="T11" s="116">
        <v>5165</v>
      </c>
      <c r="U11" s="116">
        <v>5393</v>
      </c>
      <c r="V11" s="116">
        <v>5391</v>
      </c>
      <c r="W11" s="116">
        <v>5542</v>
      </c>
      <c r="X11" s="116">
        <v>6244</v>
      </c>
      <c r="Y11" s="116">
        <v>6381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10.8'!AC108</f>
        <v>13.44136007437907</v>
      </c>
      <c r="E12" s="59" t="s">
        <v>97</v>
      </c>
      <c r="F12" s="39"/>
      <c r="G12" s="127" t="s">
        <v>99</v>
      </c>
      <c r="H12" s="128"/>
      <c r="I12" s="128"/>
      <c r="J12" s="128"/>
      <c r="K12" s="128"/>
      <c r="L12" s="128"/>
      <c r="M12" s="69"/>
      <c r="N12" s="57"/>
      <c r="O12" s="58">
        <f>AC125</f>
        <v>21.988124880291132</v>
      </c>
      <c r="P12" s="59" t="s">
        <v>97</v>
      </c>
      <c r="S12" s="115" t="s">
        <v>33</v>
      </c>
      <c r="T12" s="116">
        <v>712</v>
      </c>
      <c r="U12" s="116">
        <v>756</v>
      </c>
      <c r="V12" s="116">
        <v>736</v>
      </c>
      <c r="W12" s="116">
        <v>777</v>
      </c>
      <c r="X12" s="116">
        <v>1091</v>
      </c>
      <c r="Y12" s="116">
        <v>1148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10.8'!AC109</f>
        <v>16.828264045689998</v>
      </c>
      <c r="E13" s="59" t="s">
        <v>97</v>
      </c>
      <c r="F13" s="39"/>
      <c r="G13" s="64" t="s">
        <v>183</v>
      </c>
      <c r="H13" s="56"/>
      <c r="I13" s="67"/>
      <c r="J13" s="67"/>
      <c r="K13" s="70"/>
      <c r="L13" s="57"/>
      <c r="M13" s="67"/>
      <c r="N13" s="57"/>
      <c r="O13" s="63" t="str">
        <f>'Table 10.8'!AA118</f>
        <v>43.2</v>
      </c>
      <c r="P13" s="59" t="s">
        <v>186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10.8'!AC110</f>
        <v>22.526231903307213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15.514269297069527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10.8'!AC111</f>
        <v>33.49714437508301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84.485730702930468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871</v>
      </c>
      <c r="Z15" s="115"/>
      <c r="AA15" s="117">
        <f t="shared" ref="AA15:AA34" si="2">IF(Y15="np",0,Y15/$Y$34)</f>
        <v>0.11568601407889494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32</v>
      </c>
      <c r="Z16" s="115"/>
      <c r="AA16" s="117">
        <f t="shared" si="2"/>
        <v>4.2502324345862668E-3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883</v>
      </c>
      <c r="Z17" s="115"/>
      <c r="AA17" s="117">
        <f t="shared" si="2"/>
        <v>0.11727985124186478</v>
      </c>
      <c r="AB17" s="115"/>
      <c r="AC17" s="115"/>
      <c r="AD17" s="115"/>
      <c r="AE17" s="115"/>
      <c r="AF17" s="115"/>
    </row>
    <row r="18" spans="1:32" x14ac:dyDescent="0.25">
      <c r="A18" s="85" t="str">
        <f>'Table 10.8'!$S$1&amp;" ("&amp;'Table 10.8'!$T$2&amp;" to "&amp;'Table 10.8'!$Y$2&amp;")"</f>
        <v>Berri and Barmera (2011-12 to 2016-17)</v>
      </c>
      <c r="B18" s="85"/>
      <c r="C18" s="85"/>
      <c r="D18" s="85"/>
      <c r="E18" s="85"/>
      <c r="F18" s="85"/>
      <c r="G18" s="85" t="str">
        <f>'Table 10.8'!$S$1&amp;" ("&amp;'Table 10.8'!$T$2&amp;" to "&amp;'Table 10.8'!$Y$2&amp;")"</f>
        <v>Berri and Barmera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78</v>
      </c>
      <c r="Z18" s="115"/>
      <c r="AA18" s="117">
        <f t="shared" si="2"/>
        <v>1.0359941559304024E-2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250</v>
      </c>
      <c r="Z19" s="115"/>
      <c r="AA19" s="117">
        <f t="shared" si="2"/>
        <v>3.3204940895205204E-2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233</v>
      </c>
      <c r="Z20" s="115"/>
      <c r="AA20" s="117">
        <f t="shared" si="2"/>
        <v>3.0947004914331253E-2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681</v>
      </c>
      <c r="Z21" s="115"/>
      <c r="AA21" s="117">
        <f t="shared" si="2"/>
        <v>9.0450258998538979E-2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369</v>
      </c>
      <c r="Z22" s="115"/>
      <c r="AA22" s="117">
        <f t="shared" si="2"/>
        <v>4.9010492761322882E-2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249</v>
      </c>
      <c r="Z23" s="115"/>
      <c r="AA23" s="117">
        <f t="shared" si="2"/>
        <v>3.3072121131624388E-2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31</v>
      </c>
      <c r="Z24" s="115"/>
      <c r="AA24" s="117">
        <f t="shared" si="2"/>
        <v>4.1174126710054456E-3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149</v>
      </c>
      <c r="Z25" s="115"/>
      <c r="AA25" s="117">
        <f t="shared" si="2"/>
        <v>1.9790144773542302E-2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56</v>
      </c>
      <c r="Z26" s="115"/>
      <c r="AA26" s="117">
        <f t="shared" si="2"/>
        <v>7.4379067605259662E-3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210</v>
      </c>
      <c r="Z27" s="115"/>
      <c r="AA27" s="117">
        <f t="shared" si="2"/>
        <v>2.7892150351972372E-2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498</v>
      </c>
      <c r="Z28" s="115"/>
      <c r="AA28" s="117">
        <f t="shared" si="2"/>
        <v>6.6144242263248776E-2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367</v>
      </c>
      <c r="Z29" s="115"/>
      <c r="AA29" s="117">
        <f t="shared" si="2"/>
        <v>4.8744853234161244E-2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426</v>
      </c>
      <c r="Z30" s="115"/>
      <c r="AA30" s="117">
        <f t="shared" si="2"/>
        <v>5.6581219285429675E-2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10.8'!Y2&amp;")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836</v>
      </c>
      <c r="Z31" s="115"/>
      <c r="AA31" s="117">
        <f t="shared" si="2"/>
        <v>0.11103732235356621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33</v>
      </c>
      <c r="Z32" s="115"/>
      <c r="AA32" s="117">
        <f t="shared" si="2"/>
        <v>4.383052198167087E-3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198</v>
      </c>
      <c r="Z33" s="115"/>
      <c r="AA33" s="117">
        <f t="shared" si="2"/>
        <v>2.6298313189002522E-2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7529</v>
      </c>
      <c r="Z34" s="115"/>
      <c r="AA34" s="118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3362</v>
      </c>
      <c r="U37" s="115">
        <v>3538</v>
      </c>
      <c r="V37" s="115">
        <v>3617</v>
      </c>
      <c r="W37" s="115">
        <v>3771</v>
      </c>
      <c r="X37" s="115">
        <v>4327</v>
      </c>
      <c r="Y37" s="115">
        <v>4411</v>
      </c>
      <c r="Z37" s="115"/>
      <c r="AA37" s="115" t="str">
        <f>TEXT(Y37,"###,###")</f>
        <v>4,411</v>
      </c>
      <c r="AB37" s="115"/>
      <c r="AC37" s="115">
        <f>Y37/X37-1</f>
        <v>1.9412988213542981E-2</v>
      </c>
      <c r="AD37" s="115"/>
      <c r="AE37" s="115">
        <f>Y37/T37-1</f>
        <v>0.31201665675193335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666</v>
      </c>
      <c r="U38" s="115">
        <v>712</v>
      </c>
      <c r="V38" s="115">
        <v>673</v>
      </c>
      <c r="W38" s="115">
        <v>644</v>
      </c>
      <c r="X38" s="115">
        <v>726</v>
      </c>
      <c r="Y38" s="115">
        <v>810</v>
      </c>
      <c r="Z38" s="115"/>
      <c r="AA38" s="115" t="str">
        <f>TEXT(Y38,"###,###")</f>
        <v>810</v>
      </c>
      <c r="AB38" s="115"/>
      <c r="AC38" s="115">
        <f>Y38/X38-1</f>
        <v>0.11570247933884303</v>
      </c>
      <c r="AD38" s="115"/>
      <c r="AE38" s="115">
        <f>Y38/T38-1</f>
        <v>0.21621621621621623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4028</v>
      </c>
      <c r="U40" s="115">
        <v>4250</v>
      </c>
      <c r="V40" s="115">
        <v>4290</v>
      </c>
      <c r="W40" s="115">
        <v>4415</v>
      </c>
      <c r="X40" s="115">
        <v>5053</v>
      </c>
      <c r="Y40" s="115">
        <v>5221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197</v>
      </c>
      <c r="AB41" s="115"/>
      <c r="AC41" s="115">
        <f>Y37/($Y$37+$Y$38)*100</f>
        <v>84.485730702930468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198</v>
      </c>
      <c r="AB42" s="115"/>
      <c r="AC42" s="115">
        <f>Y38/($Y$37+$Y$38)*100</f>
        <v>15.514269297069527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5">
        <v>0</v>
      </c>
      <c r="V44" s="115">
        <v>0</v>
      </c>
      <c r="W44" s="115">
        <v>0</v>
      </c>
      <c r="X44" s="116">
        <v>9</v>
      </c>
      <c r="Y44" s="116">
        <v>9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5">
        <v>0</v>
      </c>
      <c r="V45" s="115">
        <v>0</v>
      </c>
      <c r="W45" s="115">
        <v>0</v>
      </c>
      <c r="X45" s="116">
        <v>61</v>
      </c>
      <c r="Y45" s="116">
        <v>58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5">
        <v>0</v>
      </c>
      <c r="V46" s="115">
        <v>0</v>
      </c>
      <c r="W46" s="115">
        <v>0</v>
      </c>
      <c r="X46" s="116">
        <v>269</v>
      </c>
      <c r="Y46" s="116">
        <v>273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5">
        <v>0</v>
      </c>
      <c r="V47" s="115">
        <v>0</v>
      </c>
      <c r="W47" s="115">
        <v>0</v>
      </c>
      <c r="X47" s="116">
        <v>345</v>
      </c>
      <c r="Y47" s="116">
        <v>315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5">
        <v>0</v>
      </c>
      <c r="V48" s="115">
        <v>0</v>
      </c>
      <c r="W48" s="115">
        <v>0</v>
      </c>
      <c r="X48" s="116">
        <v>508</v>
      </c>
      <c r="Y48" s="116">
        <v>506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10.8'!S1&amp;" ("&amp;'Table 10.8'!Y2&amp;") *"</f>
        <v>Number of jobs by age and sex of job holders in Berri and Barmera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5">
        <v>0</v>
      </c>
      <c r="V49" s="115">
        <v>0</v>
      </c>
      <c r="W49" s="115">
        <v>0</v>
      </c>
      <c r="X49" s="116">
        <v>376</v>
      </c>
      <c r="Y49" s="116">
        <v>358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5">
        <v>0</v>
      </c>
      <c r="V50" s="115">
        <v>0</v>
      </c>
      <c r="W50" s="115">
        <v>0</v>
      </c>
      <c r="X50" s="116">
        <v>279</v>
      </c>
      <c r="Y50" s="116">
        <v>346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5">
        <v>0</v>
      </c>
      <c r="V51" s="115">
        <v>0</v>
      </c>
      <c r="W51" s="115">
        <v>0</v>
      </c>
      <c r="X51" s="116">
        <v>367</v>
      </c>
      <c r="Y51" s="116">
        <v>352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5">
        <v>0</v>
      </c>
      <c r="V52" s="115">
        <v>0</v>
      </c>
      <c r="W52" s="115">
        <v>0</v>
      </c>
      <c r="X52" s="116">
        <v>360</v>
      </c>
      <c r="Y52" s="116">
        <v>386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5">
        <v>0</v>
      </c>
      <c r="V53" s="115">
        <v>0</v>
      </c>
      <c r="W53" s="115">
        <v>0</v>
      </c>
      <c r="X53" s="116">
        <v>346</v>
      </c>
      <c r="Y53" s="116">
        <v>346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5">
        <v>0</v>
      </c>
      <c r="V54" s="115">
        <v>0</v>
      </c>
      <c r="W54" s="115">
        <v>0</v>
      </c>
      <c r="X54" s="116">
        <v>340</v>
      </c>
      <c r="Y54" s="116">
        <v>346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5">
        <v>0</v>
      </c>
      <c r="V55" s="115">
        <v>0</v>
      </c>
      <c r="W55" s="115">
        <v>0</v>
      </c>
      <c r="X55" s="116">
        <v>323</v>
      </c>
      <c r="Y55" s="116">
        <v>346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5">
        <v>0</v>
      </c>
      <c r="V56" s="115">
        <v>0</v>
      </c>
      <c r="W56" s="115">
        <v>0</v>
      </c>
      <c r="X56" s="116">
        <v>133</v>
      </c>
      <c r="Y56" s="116">
        <v>163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5">
        <v>0</v>
      </c>
      <c r="V57" s="115">
        <v>0</v>
      </c>
      <c r="W57" s="115">
        <v>0</v>
      </c>
      <c r="X57" s="116">
        <v>58</v>
      </c>
      <c r="Y57" s="116">
        <v>70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5">
        <v>0</v>
      </c>
      <c r="V58" s="115">
        <v>0</v>
      </c>
      <c r="W58" s="115">
        <v>0</v>
      </c>
      <c r="X58" s="116">
        <v>22</v>
      </c>
      <c r="Y58" s="116">
        <v>27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5">
        <v>0</v>
      </c>
      <c r="V59" s="115">
        <v>0</v>
      </c>
      <c r="W59" s="115">
        <v>0</v>
      </c>
      <c r="X59" s="116">
        <v>11</v>
      </c>
      <c r="Y59" s="116">
        <v>12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5">
        <v>0</v>
      </c>
      <c r="V60" s="115">
        <v>0</v>
      </c>
      <c r="W60" s="115">
        <v>0</v>
      </c>
      <c r="X60" s="116">
        <v>10</v>
      </c>
      <c r="Y60" s="116">
        <v>6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5">
        <v>0</v>
      </c>
      <c r="V61" s="115">
        <v>0</v>
      </c>
      <c r="W61" s="115">
        <v>0</v>
      </c>
      <c r="X61" s="116">
        <v>3810</v>
      </c>
      <c r="Y61" s="116">
        <v>3921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5"/>
      <c r="V62" s="115"/>
      <c r="W62" s="115"/>
      <c r="X62" s="116"/>
      <c r="Y62" s="116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5">
        <v>0</v>
      </c>
      <c r="V63" s="115">
        <v>0</v>
      </c>
      <c r="W63" s="115">
        <v>0</v>
      </c>
      <c r="X63" s="116">
        <v>7</v>
      </c>
      <c r="Y63" s="116">
        <v>11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10.8'!S1&amp;" ("&amp;'Table 10.8'!Y2&amp;") *"</f>
        <v>Number of employed persons per occupation of main job by sex in Berri and Barmera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5">
        <v>0</v>
      </c>
      <c r="V64" s="115">
        <v>0</v>
      </c>
      <c r="W64" s="115">
        <v>0</v>
      </c>
      <c r="X64" s="116">
        <v>74</v>
      </c>
      <c r="Y64" s="116">
        <v>86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5">
        <v>0</v>
      </c>
      <c r="V65" s="115">
        <v>0</v>
      </c>
      <c r="W65" s="115">
        <v>0</v>
      </c>
      <c r="X65" s="116">
        <v>250</v>
      </c>
      <c r="Y65" s="116">
        <v>261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5">
        <v>0</v>
      </c>
      <c r="V66" s="115">
        <v>0</v>
      </c>
      <c r="W66" s="115">
        <v>0</v>
      </c>
      <c r="X66" s="116">
        <v>415</v>
      </c>
      <c r="Y66" s="116">
        <v>333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5">
        <v>0</v>
      </c>
      <c r="V67" s="115">
        <v>0</v>
      </c>
      <c r="W67" s="115">
        <v>0</v>
      </c>
      <c r="X67" s="116">
        <v>364</v>
      </c>
      <c r="Y67" s="116">
        <v>337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5">
        <v>0</v>
      </c>
      <c r="V68" s="115">
        <v>0</v>
      </c>
      <c r="W68" s="115">
        <v>0</v>
      </c>
      <c r="X68" s="116">
        <v>346</v>
      </c>
      <c r="Y68" s="116">
        <v>321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5">
        <v>0</v>
      </c>
      <c r="V69" s="115">
        <v>0</v>
      </c>
      <c r="W69" s="115">
        <v>0</v>
      </c>
      <c r="X69" s="116">
        <v>256</v>
      </c>
      <c r="Y69" s="116">
        <v>299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5">
        <v>0</v>
      </c>
      <c r="V70" s="115">
        <v>0</v>
      </c>
      <c r="W70" s="115">
        <v>0</v>
      </c>
      <c r="X70" s="116">
        <v>286</v>
      </c>
      <c r="Y70" s="116">
        <v>321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5">
        <v>0</v>
      </c>
      <c r="V71" s="115">
        <v>0</v>
      </c>
      <c r="W71" s="115">
        <v>0</v>
      </c>
      <c r="X71" s="116">
        <v>387</v>
      </c>
      <c r="Y71" s="116">
        <v>389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5">
        <v>0</v>
      </c>
      <c r="V72" s="115">
        <v>0</v>
      </c>
      <c r="W72" s="115">
        <v>0</v>
      </c>
      <c r="X72" s="116">
        <v>348</v>
      </c>
      <c r="Y72" s="116">
        <v>376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5">
        <v>0</v>
      </c>
      <c r="V73" s="115">
        <v>0</v>
      </c>
      <c r="W73" s="115">
        <v>0</v>
      </c>
      <c r="X73" s="116">
        <v>339</v>
      </c>
      <c r="Y73" s="116">
        <v>379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5">
        <v>0</v>
      </c>
      <c r="V74" s="115">
        <v>0</v>
      </c>
      <c r="W74" s="115">
        <v>0</v>
      </c>
      <c r="X74" s="116">
        <v>261</v>
      </c>
      <c r="Y74" s="116">
        <v>291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5">
        <v>0</v>
      </c>
      <c r="V75" s="115">
        <v>0</v>
      </c>
      <c r="W75" s="115">
        <v>0</v>
      </c>
      <c r="X75" s="116">
        <v>102</v>
      </c>
      <c r="Y75" s="116">
        <v>115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5">
        <v>0</v>
      </c>
      <c r="V76" s="115">
        <v>0</v>
      </c>
      <c r="W76" s="115">
        <v>0</v>
      </c>
      <c r="X76" s="116">
        <v>44</v>
      </c>
      <c r="Y76" s="116">
        <v>42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5">
        <v>0</v>
      </c>
      <c r="V77" s="115">
        <v>0</v>
      </c>
      <c r="W77" s="115">
        <v>0</v>
      </c>
      <c r="X77" s="116">
        <v>25</v>
      </c>
      <c r="Y77" s="116">
        <v>27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5">
        <v>0</v>
      </c>
      <c r="V78" s="115">
        <v>0</v>
      </c>
      <c r="W78" s="115">
        <v>0</v>
      </c>
      <c r="X78" s="116">
        <v>9</v>
      </c>
      <c r="Y78" s="116">
        <v>14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5">
        <v>0</v>
      </c>
      <c r="V79" s="115">
        <v>0</v>
      </c>
      <c r="W79" s="115">
        <v>0</v>
      </c>
      <c r="X79" s="116">
        <v>1</v>
      </c>
      <c r="Y79" s="116">
        <v>6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5">
        <v>0</v>
      </c>
      <c r="V80" s="115">
        <v>0</v>
      </c>
      <c r="W80" s="115">
        <v>0</v>
      </c>
      <c r="X80" s="116">
        <v>3528</v>
      </c>
      <c r="Y80" s="116">
        <v>3608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5"/>
      <c r="V81" s="115"/>
      <c r="W81" s="115"/>
      <c r="X81" s="116"/>
      <c r="Y81" s="116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29" t="str">
        <f>'Table 10.8'!S1</f>
        <v>Berri and Barmera</v>
      </c>
      <c r="D82" s="129"/>
      <c r="E82" s="129"/>
      <c r="F82" s="129"/>
      <c r="G82" s="129"/>
      <c r="H82" s="96"/>
      <c r="I82" s="96"/>
      <c r="J82" s="130" t="str">
        <f>'State data for spotlight'!A1</f>
        <v>South Australia</v>
      </c>
      <c r="K82" s="130"/>
      <c r="L82" s="130"/>
      <c r="M82" s="130"/>
      <c r="N82" s="130"/>
      <c r="O82" s="130"/>
      <c r="S82" s="115" t="s">
        <v>38</v>
      </c>
      <c r="T82" s="115"/>
      <c r="U82" s="115"/>
      <c r="V82" s="115"/>
      <c r="W82" s="115"/>
      <c r="X82" s="116"/>
      <c r="Y82" s="116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3" t="s">
        <v>2</v>
      </c>
      <c r="E83" s="123"/>
      <c r="F83" s="123" t="s">
        <v>2</v>
      </c>
      <c r="G83" s="123"/>
      <c r="H83" s="97"/>
      <c r="I83" s="97"/>
      <c r="J83" s="97"/>
      <c r="K83" s="97"/>
      <c r="L83" s="123" t="s">
        <v>2</v>
      </c>
      <c r="M83" s="123"/>
      <c r="N83" s="123" t="s">
        <v>2</v>
      </c>
      <c r="O83" s="123"/>
      <c r="S83" s="115" t="s">
        <v>59</v>
      </c>
      <c r="T83" s="115"/>
      <c r="U83" s="115">
        <v>0</v>
      </c>
      <c r="V83" s="115">
        <v>0</v>
      </c>
      <c r="W83" s="115">
        <v>0</v>
      </c>
      <c r="X83" s="116">
        <v>168</v>
      </c>
      <c r="Y83" s="116">
        <v>195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3" t="s">
        <v>4</v>
      </c>
      <c r="E84" s="123"/>
      <c r="F84" s="123" t="s">
        <v>184</v>
      </c>
      <c r="G84" s="123"/>
      <c r="H84" s="97"/>
      <c r="I84" s="97"/>
      <c r="J84" s="97"/>
      <c r="K84" s="112" t="s">
        <v>3</v>
      </c>
      <c r="L84" s="123" t="s">
        <v>4</v>
      </c>
      <c r="M84" s="123"/>
      <c r="N84" s="123" t="s">
        <v>184</v>
      </c>
      <c r="O84" s="123"/>
      <c r="S84" s="115" t="s">
        <v>60</v>
      </c>
      <c r="T84" s="115"/>
      <c r="U84" s="115">
        <v>0</v>
      </c>
      <c r="V84" s="115">
        <v>0</v>
      </c>
      <c r="W84" s="115">
        <v>0</v>
      </c>
      <c r="X84" s="116">
        <v>191</v>
      </c>
      <c r="Y84" s="116">
        <v>192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10.8'!AA4</f>
        <v>7,529</v>
      </c>
      <c r="D85" s="99">
        <f>'Table 10.8'!AC4</f>
        <v>2.5609589974117997E-2</v>
      </c>
      <c r="E85" s="100">
        <f>'Table 10.8'!AC4</f>
        <v>2.5609589974117997E-2</v>
      </c>
      <c r="F85" s="99">
        <f>'Table 10.8'!AE4</f>
        <v>0.28153191489361706</v>
      </c>
      <c r="G85" s="100">
        <f>'Table 10.8'!AE4</f>
        <v>0.28153191489361706</v>
      </c>
      <c r="H85" s="111"/>
      <c r="I85" s="111"/>
      <c r="J85" s="124" t="str">
        <f>'State data for spotlight'!I4</f>
        <v>1,244,881</v>
      </c>
      <c r="K85" s="124"/>
      <c r="L85" s="99">
        <f>'State data for spotlight'!K4</f>
        <v>2.6584905862648833E-2</v>
      </c>
      <c r="M85" s="100">
        <f>'State data for spotlight'!K4</f>
        <v>2.6584905862648833E-2</v>
      </c>
      <c r="N85" s="99">
        <f>'State data for spotlight'!M4</f>
        <v>5.677572377333906E-3</v>
      </c>
      <c r="O85" s="100">
        <f>'State data for spotlight'!M4</f>
        <v>5.677572377333906E-3</v>
      </c>
      <c r="S85" s="115" t="s">
        <v>61</v>
      </c>
      <c r="T85" s="115"/>
      <c r="U85" s="115">
        <v>0</v>
      </c>
      <c r="V85" s="115">
        <v>0</v>
      </c>
      <c r="W85" s="115">
        <v>0</v>
      </c>
      <c r="X85" s="116">
        <v>392</v>
      </c>
      <c r="Y85" s="116">
        <v>404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10.8'!AA5</f>
        <v>3,921</v>
      </c>
      <c r="D86" s="99">
        <f>'Table 10.8'!AC5</f>
        <v>2.8593913955928585E-2</v>
      </c>
      <c r="E86" s="100">
        <f>'Table 10.8'!AC5</f>
        <v>2.8593913955928585E-2</v>
      </c>
      <c r="F86" s="99">
        <f>'Table 10.8'!AE5</f>
        <v>0.24952198852772467</v>
      </c>
      <c r="G86" s="100">
        <f>'Table 10.8'!AE5</f>
        <v>0.24952198852772467</v>
      </c>
      <c r="H86" s="111"/>
      <c r="I86" s="111"/>
      <c r="J86" s="124" t="str">
        <f>'State data for spotlight'!I5</f>
        <v>640,423</v>
      </c>
      <c r="K86" s="124"/>
      <c r="L86" s="99">
        <f>'State data for spotlight'!K5</f>
        <v>2.701675497453393E-2</v>
      </c>
      <c r="M86" s="100">
        <f>'State data for spotlight'!K5</f>
        <v>2.701675497453393E-2</v>
      </c>
      <c r="N86" s="99">
        <f>'State data for spotlight'!M5</f>
        <v>-5.1016999970483479E-3</v>
      </c>
      <c r="O86" s="100">
        <f>'State data for spotlight'!M5</f>
        <v>-5.1016999970483479E-3</v>
      </c>
      <c r="S86" s="115" t="s">
        <v>62</v>
      </c>
      <c r="T86" s="115"/>
      <c r="U86" s="115">
        <v>0</v>
      </c>
      <c r="V86" s="115">
        <v>0</v>
      </c>
      <c r="W86" s="115">
        <v>0</v>
      </c>
      <c r="X86" s="116">
        <v>119</v>
      </c>
      <c r="Y86" s="116">
        <v>125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10.8'!AA6</f>
        <v>3,608</v>
      </c>
      <c r="D87" s="99">
        <f>'Table 10.8'!AC6</f>
        <v>2.3255813953488413E-2</v>
      </c>
      <c r="E87" s="100">
        <f>'Table 10.8'!AC6</f>
        <v>2.3255813953488413E-2</v>
      </c>
      <c r="F87" s="99">
        <f>'Table 10.8'!AE6</f>
        <v>0.31871345029239762</v>
      </c>
      <c r="G87" s="100">
        <f>'Table 10.8'!AE6</f>
        <v>0.31871345029239762</v>
      </c>
      <c r="H87" s="111"/>
      <c r="I87" s="111"/>
      <c r="J87" s="124" t="str">
        <f>'State data for spotlight'!I6</f>
        <v>604,458</v>
      </c>
      <c r="K87" s="124"/>
      <c r="L87" s="99">
        <f>'State data for spotlight'!K6</f>
        <v>2.6129499920212629E-2</v>
      </c>
      <c r="M87" s="100">
        <f>'State data for spotlight'!K6</f>
        <v>2.6129499920212629E-2</v>
      </c>
      <c r="N87" s="99">
        <f>'State data for spotlight'!M6</f>
        <v>1.7356003406570064E-2</v>
      </c>
      <c r="O87" s="100">
        <f>'State data for spotlight'!M6</f>
        <v>1.7356003406570064E-2</v>
      </c>
      <c r="S87" s="115" t="s">
        <v>63</v>
      </c>
      <c r="T87" s="115"/>
      <c r="U87" s="115">
        <v>0</v>
      </c>
      <c r="V87" s="115">
        <v>0</v>
      </c>
      <c r="W87" s="115">
        <v>0</v>
      </c>
      <c r="X87" s="116">
        <v>81</v>
      </c>
      <c r="Y87" s="116">
        <v>88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10.8'!AA7</f>
        <v>5,221</v>
      </c>
      <c r="D88" s="99">
        <f>'Table 10.8'!AC7</f>
        <v>3.3043134151167441E-2</v>
      </c>
      <c r="E88" s="100">
        <f>'Table 10.8'!AC7</f>
        <v>3.3043134151167441E-2</v>
      </c>
      <c r="F88" s="99">
        <f>'Table 10.8'!AE7</f>
        <v>0.2961767626613705</v>
      </c>
      <c r="G88" s="100">
        <f>'Table 10.8'!AE7</f>
        <v>0.2961767626613705</v>
      </c>
      <c r="H88" s="111"/>
      <c r="I88" s="111"/>
      <c r="J88" s="124" t="str">
        <f>'State data for spotlight'!I7</f>
        <v>899,611</v>
      </c>
      <c r="K88" s="124"/>
      <c r="L88" s="99">
        <f>'State data for spotlight'!K7</f>
        <v>9.6848196708800849E-3</v>
      </c>
      <c r="M88" s="100">
        <f>'State data for spotlight'!K7</f>
        <v>9.6848196708800849E-3</v>
      </c>
      <c r="N88" s="99">
        <f>'State data for spotlight'!M7</f>
        <v>4.1646202616421046E-3</v>
      </c>
      <c r="O88" s="100">
        <f>'State data for spotlight'!M7</f>
        <v>4.1646202616421046E-3</v>
      </c>
      <c r="S88" s="115" t="s">
        <v>64</v>
      </c>
      <c r="T88" s="115"/>
      <c r="U88" s="115">
        <v>0</v>
      </c>
      <c r="V88" s="115">
        <v>0</v>
      </c>
      <c r="W88" s="115">
        <v>0</v>
      </c>
      <c r="X88" s="116">
        <v>128</v>
      </c>
      <c r="Y88" s="116">
        <v>133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10.8'!AA37</f>
        <v>4,411</v>
      </c>
      <c r="D89" s="99">
        <f>'Table 10.8'!AC37</f>
        <v>1.9412988213542981E-2</v>
      </c>
      <c r="E89" s="100">
        <f>'Table 10.8'!AC37</f>
        <v>1.9412988213542981E-2</v>
      </c>
      <c r="F89" s="99">
        <f>'Table 10.8'!AE37</f>
        <v>0.31201665675193335</v>
      </c>
      <c r="G89" s="100">
        <f>'Table 10.8'!AE37</f>
        <v>0.31201665675193335</v>
      </c>
      <c r="H89" s="111"/>
      <c r="I89" s="111"/>
      <c r="J89" s="125" t="str">
        <f>'State data for spotlight'!I37</f>
        <v>765,976</v>
      </c>
      <c r="K89" s="125"/>
      <c r="L89" s="99">
        <f>'State data for spotlight'!K37</f>
        <v>-2.0194755617399807E-3</v>
      </c>
      <c r="M89" s="100">
        <f>'State data for spotlight'!K37</f>
        <v>-2.0194755617399807E-3</v>
      </c>
      <c r="N89" s="99">
        <f>'State data for spotlight'!M37</f>
        <v>-3.4853087536020899E-3</v>
      </c>
      <c r="O89" s="100">
        <f>'State data for spotlight'!M37</f>
        <v>-3.4853087536020899E-3</v>
      </c>
      <c r="S89" s="115" t="s">
        <v>65</v>
      </c>
      <c r="T89" s="115"/>
      <c r="U89" s="115">
        <v>0</v>
      </c>
      <c r="V89" s="115">
        <v>0</v>
      </c>
      <c r="W89" s="115">
        <v>0</v>
      </c>
      <c r="X89" s="116">
        <v>311</v>
      </c>
      <c r="Y89" s="116">
        <v>333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10.8'!AA38</f>
        <v>810</v>
      </c>
      <c r="D90" s="99">
        <f>'Table 10.8'!AC38</f>
        <v>0.11570247933884303</v>
      </c>
      <c r="E90" s="100">
        <f>'Table 10.8'!AC38</f>
        <v>0.11570247933884303</v>
      </c>
      <c r="F90" s="99">
        <f>'Table 10.8'!AE38</f>
        <v>0.21621621621621623</v>
      </c>
      <c r="G90" s="100">
        <f>'Table 10.8'!AE38</f>
        <v>0.21621621621621623</v>
      </c>
      <c r="H90" s="111"/>
      <c r="I90" s="111"/>
      <c r="J90" s="125" t="str">
        <f>'State data for spotlight'!I38</f>
        <v>133,635</v>
      </c>
      <c r="K90" s="125"/>
      <c r="L90" s="99">
        <f>'State data for spotlight'!K38</f>
        <v>8.2450427682737137E-2</v>
      </c>
      <c r="M90" s="100">
        <f>'State data for spotlight'!K38</f>
        <v>8.2450427682737137E-2</v>
      </c>
      <c r="N90" s="99">
        <f>'State data for spotlight'!M38</f>
        <v>5.0383179406563228E-2</v>
      </c>
      <c r="O90" s="100">
        <f>'State data for spotlight'!M38</f>
        <v>5.0383179406563228E-2</v>
      </c>
      <c r="S90" s="115" t="s">
        <v>66</v>
      </c>
      <c r="T90" s="115"/>
      <c r="U90" s="115">
        <v>0</v>
      </c>
      <c r="V90" s="115">
        <v>0</v>
      </c>
      <c r="W90" s="115">
        <v>0</v>
      </c>
      <c r="X90" s="116">
        <v>601</v>
      </c>
      <c r="Y90" s="116">
        <v>610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10.8'!AA114</f>
        <v>372</v>
      </c>
      <c r="D91" s="99">
        <f>'Table 10.8'!AC114</f>
        <v>0.13761467889908263</v>
      </c>
      <c r="E91" s="100">
        <f>'Table 10.8'!AC114</f>
        <v>0.13761467889908263</v>
      </c>
      <c r="F91" s="99">
        <f>'Table 10.8'!AE114</f>
        <v>0.16981132075471694</v>
      </c>
      <c r="G91" s="100">
        <f>'Table 10.8'!AE114</f>
        <v>0.16981132075471694</v>
      </c>
      <c r="H91" s="111"/>
      <c r="I91" s="111"/>
      <c r="J91" s="122" t="str">
        <f>'State data for spotlight'!I55</f>
        <v>60,564</v>
      </c>
      <c r="K91" s="122"/>
      <c r="L91" s="99">
        <f>'State data for spotlight'!K55</f>
        <v>9.8786262450334839E-2</v>
      </c>
      <c r="M91" s="100">
        <f>'State data for spotlight'!K55</f>
        <v>9.8786262450334839E-2</v>
      </c>
      <c r="N91" s="99">
        <f>'State data for spotlight'!M55</f>
        <v>5.2207300335308071E-2</v>
      </c>
      <c r="O91" s="100">
        <f>'State data for spotlight'!M55</f>
        <v>5.2207300335308071E-2</v>
      </c>
      <c r="S91" s="115" t="s">
        <v>56</v>
      </c>
      <c r="T91" s="115"/>
      <c r="U91" s="115">
        <v>0</v>
      </c>
      <c r="V91" s="115">
        <v>0</v>
      </c>
      <c r="W91" s="115">
        <v>0</v>
      </c>
      <c r="X91" s="116">
        <v>2664</v>
      </c>
      <c r="Y91" s="116">
        <v>2759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10.8'!AA115</f>
        <v>438</v>
      </c>
      <c r="D92" s="99">
        <f>'Table 10.8'!AC115</f>
        <v>0.10327455919395456</v>
      </c>
      <c r="E92" s="100">
        <f>'Table 10.8'!AC115</f>
        <v>0.10327455919395456</v>
      </c>
      <c r="F92" s="99">
        <f>'Table 10.8'!AE115</f>
        <v>0.27696793002915454</v>
      </c>
      <c r="G92" s="100">
        <f>'Table 10.8'!AE115</f>
        <v>0.27696793002915454</v>
      </c>
      <c r="H92" s="111"/>
      <c r="I92" s="111"/>
      <c r="J92" s="122" t="str">
        <f>'State data for spotlight'!I56</f>
        <v>73,071</v>
      </c>
      <c r="K92" s="122"/>
      <c r="L92" s="99">
        <f>'State data for spotlight'!K56</f>
        <v>6.927433162123009E-2</v>
      </c>
      <c r="M92" s="100">
        <f>'State data for spotlight'!K56</f>
        <v>6.927433162123009E-2</v>
      </c>
      <c r="N92" s="99">
        <f>'State data for spotlight'!M56</f>
        <v>4.8876065799672741E-2</v>
      </c>
      <c r="O92" s="100">
        <f>'State data for spotlight'!M56</f>
        <v>4.8876065799672741E-2</v>
      </c>
      <c r="S92" s="115" t="s">
        <v>57</v>
      </c>
      <c r="T92" s="115"/>
      <c r="U92" s="115"/>
      <c r="V92" s="115"/>
      <c r="W92" s="115"/>
      <c r="X92" s="116"/>
      <c r="Y92" s="116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187</v>
      </c>
      <c r="B93" s="98"/>
      <c r="C93" s="110" t="str">
        <f>'Table 10.8'!AA8</f>
        <v>$37,630</v>
      </c>
      <c r="D93" s="99">
        <f>'Table 10.8'!AC8</f>
        <v>3.0718873686949699E-2</v>
      </c>
      <c r="E93" s="100">
        <f>'Table 10.8'!AC8</f>
        <v>3.0718873686949699E-2</v>
      </c>
      <c r="F93" s="99">
        <f>'Table 10.8'!AE8</f>
        <v>0.22211035692247738</v>
      </c>
      <c r="G93" s="100">
        <f>'Table 10.8'!AE8</f>
        <v>0.22211035692247738</v>
      </c>
      <c r="H93" s="111"/>
      <c r="I93" s="111"/>
      <c r="J93" s="111"/>
      <c r="K93" s="110" t="str">
        <f>'State data for spotlight'!I8</f>
        <v>$41,400</v>
      </c>
      <c r="L93" s="99">
        <f>'State data for spotlight'!K8</f>
        <v>9.4647907929386044E-3</v>
      </c>
      <c r="M93" s="100">
        <f>'State data for spotlight'!K8</f>
        <v>9.4647907929386044E-3</v>
      </c>
      <c r="N93" s="99">
        <f>'State data for spotlight'!M8</f>
        <v>0.12833135739885249</v>
      </c>
      <c r="O93" s="100">
        <f>'State data for spotlight'!M8</f>
        <v>0.12833135739885249</v>
      </c>
      <c r="S93" s="115" t="s">
        <v>59</v>
      </c>
      <c r="T93" s="115"/>
      <c r="U93" s="115">
        <v>0</v>
      </c>
      <c r="V93" s="115">
        <v>0</v>
      </c>
      <c r="W93" s="115">
        <v>0</v>
      </c>
      <c r="X93" s="116">
        <v>132</v>
      </c>
      <c r="Y93" s="116">
        <v>137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10.8'!AA9</f>
        <v>$232.0 mil</v>
      </c>
      <c r="D94" s="99">
        <f>'Table 10.8'!AC9</f>
        <v>6.8132604481216941E-2</v>
      </c>
      <c r="E94" s="100">
        <f>'Table 10.8'!AC9</f>
        <v>6.8132604481216941E-2</v>
      </c>
      <c r="F94" s="99">
        <f>'Table 10.8'!AE9</f>
        <v>0.51863847819367281</v>
      </c>
      <c r="G94" s="100">
        <f>'Table 10.8'!AE9</f>
        <v>0.51863847819367281</v>
      </c>
      <c r="H94" s="111"/>
      <c r="I94" s="111"/>
      <c r="J94" s="111"/>
      <c r="K94" s="110" t="str">
        <f>'State data for spotlight'!I9</f>
        <v>$48.4 bil</v>
      </c>
      <c r="L94" s="99">
        <f>'State data for spotlight'!K9</f>
        <v>2.9812296941366112E-2</v>
      </c>
      <c r="M94" s="100">
        <f>'State data for spotlight'!K9</f>
        <v>2.9812296941366112E-2</v>
      </c>
      <c r="N94" s="99">
        <f>'State data for spotlight'!M9</f>
        <v>0.13741706130212572</v>
      </c>
      <c r="O94" s="100">
        <f>'State data for spotlight'!M9</f>
        <v>0.13741706130212572</v>
      </c>
      <c r="S94" s="115" t="s">
        <v>60</v>
      </c>
      <c r="T94" s="115"/>
      <c r="U94" s="115">
        <v>0</v>
      </c>
      <c r="V94" s="115">
        <v>0</v>
      </c>
      <c r="W94" s="115">
        <v>0</v>
      </c>
      <c r="X94" s="116">
        <v>345</v>
      </c>
      <c r="Y94" s="116">
        <v>338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5">
        <v>0</v>
      </c>
      <c r="V95" s="115">
        <v>0</v>
      </c>
      <c r="W95" s="115">
        <v>0</v>
      </c>
      <c r="X95" s="116">
        <v>87</v>
      </c>
      <c r="Y95" s="116">
        <v>94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188</v>
      </c>
      <c r="S96" s="115" t="s">
        <v>62</v>
      </c>
      <c r="T96" s="115"/>
      <c r="U96" s="115">
        <v>0</v>
      </c>
      <c r="V96" s="115">
        <v>0</v>
      </c>
      <c r="W96" s="115">
        <v>0</v>
      </c>
      <c r="X96" s="116">
        <v>398</v>
      </c>
      <c r="Y96" s="116">
        <v>439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5">
        <v>0</v>
      </c>
      <c r="V97" s="115">
        <v>0</v>
      </c>
      <c r="W97" s="115">
        <v>0</v>
      </c>
      <c r="X97" s="116">
        <v>339</v>
      </c>
      <c r="Y97" s="116">
        <v>370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5">
        <v>0</v>
      </c>
      <c r="V98" s="115">
        <v>0</v>
      </c>
      <c r="W98" s="115">
        <v>0</v>
      </c>
      <c r="X98" s="116">
        <v>236</v>
      </c>
      <c r="Y98" s="116">
        <v>256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5">
        <v>0</v>
      </c>
      <c r="V99" s="115">
        <v>0</v>
      </c>
      <c r="W99" s="115">
        <v>0</v>
      </c>
      <c r="X99" s="116">
        <v>18</v>
      </c>
      <c r="Y99" s="116">
        <v>23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5">
        <v>0</v>
      </c>
      <c r="V100" s="115">
        <v>0</v>
      </c>
      <c r="W100" s="115">
        <v>0</v>
      </c>
      <c r="X100" s="116">
        <v>329</v>
      </c>
      <c r="Y100" s="116">
        <v>302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5">
        <v>0</v>
      </c>
      <c r="V101" s="115">
        <v>0</v>
      </c>
      <c r="W101" s="115">
        <v>0</v>
      </c>
      <c r="X101" s="116">
        <v>2388</v>
      </c>
      <c r="Y101" s="116">
        <v>2462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5125</v>
      </c>
      <c r="Y104" s="115">
        <v>5227</v>
      </c>
      <c r="Z104" s="115"/>
      <c r="AA104" s="115" t="str">
        <f>TEXT(Y104,"###,###")</f>
        <v>5,227</v>
      </c>
      <c r="AB104" s="115"/>
      <c r="AC104" s="115">
        <f>Y104/($Y$4)*100</f>
        <v>69.424890423695047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1209</v>
      </c>
      <c r="Y105" s="115">
        <v>1270</v>
      </c>
      <c r="Z105" s="115"/>
      <c r="AA105" s="115" t="str">
        <f>TEXT(Y105,"###,###")</f>
        <v>1,270</v>
      </c>
      <c r="AB105" s="115"/>
      <c r="AC105" s="115">
        <f>Y105/($Y$4)*100</f>
        <v>16.868109974764245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6334</v>
      </c>
      <c r="Y106" s="115">
        <v>6497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924</v>
      </c>
      <c r="Y108" s="115">
        <v>1012</v>
      </c>
      <c r="Z108" s="115"/>
      <c r="AA108" s="115" t="str">
        <f>TEXT(Y108,"###,###")</f>
        <v>1,012</v>
      </c>
      <c r="AB108" s="115"/>
      <c r="AC108" s="115">
        <f>Y108/($Y$4)*100</f>
        <v>13.44136007437907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1161</v>
      </c>
      <c r="Y109" s="115">
        <v>1267</v>
      </c>
      <c r="Z109" s="115"/>
      <c r="AA109" s="115" t="str">
        <f>TEXT(Y109,"###,###")</f>
        <v>1,267</v>
      </c>
      <c r="AB109" s="115"/>
      <c r="AC109" s="115">
        <f t="shared" ref="AC109:AC111" si="3">Y109/($Y$4)*100</f>
        <v>16.828264045689998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1754</v>
      </c>
      <c r="Y110" s="115">
        <v>1696</v>
      </c>
      <c r="Z110" s="115"/>
      <c r="AA110" s="115" t="str">
        <f>TEXT(Y110,"###,###")</f>
        <v>1,696</v>
      </c>
      <c r="AB110" s="115"/>
      <c r="AC110" s="115">
        <f t="shared" si="3"/>
        <v>22.526231903307213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2493</v>
      </c>
      <c r="Y111" s="115">
        <v>2522</v>
      </c>
      <c r="Z111" s="115"/>
      <c r="AA111" s="115" t="str">
        <f>TEXT(Y111,"###,###")</f>
        <v>2,522</v>
      </c>
      <c r="AB111" s="115"/>
      <c r="AC111" s="115">
        <f t="shared" si="3"/>
        <v>33.49714437508301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7342</v>
      </c>
      <c r="Y112" s="115">
        <v>7529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318</v>
      </c>
      <c r="U114" s="115">
        <v>373</v>
      </c>
      <c r="V114" s="115">
        <v>318</v>
      </c>
      <c r="W114" s="115">
        <v>323</v>
      </c>
      <c r="X114" s="115">
        <v>327</v>
      </c>
      <c r="Y114" s="115">
        <v>372</v>
      </c>
      <c r="Z114" s="115"/>
      <c r="AA114" s="115" t="str">
        <f>TEXT(Y114,"###,###")</f>
        <v>372</v>
      </c>
      <c r="AB114" s="115"/>
      <c r="AC114" s="115">
        <f>Y114/X114-1</f>
        <v>0.13761467889908263</v>
      </c>
      <c r="AD114" s="115"/>
      <c r="AE114" s="115">
        <f>Y114/T114-1</f>
        <v>0.16981132075471694</v>
      </c>
      <c r="AF114" s="115"/>
    </row>
    <row r="115" spans="19:32" x14ac:dyDescent="0.25">
      <c r="S115" s="115" t="s">
        <v>104</v>
      </c>
      <c r="T115" s="115">
        <v>343</v>
      </c>
      <c r="U115" s="115">
        <v>345</v>
      </c>
      <c r="V115" s="115">
        <v>352</v>
      </c>
      <c r="W115" s="115">
        <v>325</v>
      </c>
      <c r="X115" s="115">
        <v>397</v>
      </c>
      <c r="Y115" s="115">
        <v>438</v>
      </c>
      <c r="Z115" s="115"/>
      <c r="AA115" s="115" t="str">
        <f>TEXT(Y115,"###,###")</f>
        <v>438</v>
      </c>
      <c r="AB115" s="115"/>
      <c r="AC115" s="115">
        <f>Y115/X115-1</f>
        <v>0.10327455919395456</v>
      </c>
      <c r="AD115" s="115"/>
      <c r="AE115" s="115">
        <f>Y115/T115-1</f>
        <v>0.27696793002915454</v>
      </c>
      <c r="AF115" s="115"/>
    </row>
    <row r="116" spans="19:32" x14ac:dyDescent="0.25">
      <c r="S116" s="115" t="s">
        <v>56</v>
      </c>
      <c r="T116" s="115">
        <v>661</v>
      </c>
      <c r="U116" s="115">
        <v>718</v>
      </c>
      <c r="V116" s="115">
        <v>670</v>
      </c>
      <c r="W116" s="115">
        <v>648</v>
      </c>
      <c r="X116" s="115">
        <v>724</v>
      </c>
      <c r="Y116" s="115">
        <v>810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189</v>
      </c>
      <c r="T118" s="115"/>
      <c r="U118" s="115">
        <v>42.49</v>
      </c>
      <c r="V118" s="115">
        <v>41.62</v>
      </c>
      <c r="W118" s="115">
        <v>43.06</v>
      </c>
      <c r="X118" s="115">
        <v>41.33</v>
      </c>
      <c r="Y118" s="115">
        <v>43.17</v>
      </c>
      <c r="Z118" s="115"/>
      <c r="AA118" s="115" t="str">
        <f>TEXT(Y118,"##.0")</f>
        <v>43.2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190</v>
      </c>
      <c r="T120" s="115"/>
      <c r="U120" s="115">
        <v>3496</v>
      </c>
      <c r="V120" s="115">
        <v>3554</v>
      </c>
      <c r="W120" s="115">
        <v>3636</v>
      </c>
      <c r="X120" s="115">
        <v>3957</v>
      </c>
      <c r="Y120" s="115">
        <v>4073</v>
      </c>
      <c r="Z120" s="115"/>
      <c r="AA120" s="115" t="str">
        <f>TEXT(Y120,"###,###")</f>
        <v>4,073</v>
      </c>
      <c r="AB120" s="115"/>
      <c r="AC120" s="115"/>
      <c r="AD120" s="115"/>
      <c r="AE120" s="115"/>
      <c r="AF120" s="115"/>
    </row>
    <row r="121" spans="19:32" x14ac:dyDescent="0.25">
      <c r="S121" s="115" t="s">
        <v>191</v>
      </c>
      <c r="T121" s="115"/>
      <c r="U121" s="115">
        <v>413</v>
      </c>
      <c r="V121" s="115">
        <v>410</v>
      </c>
      <c r="W121" s="115">
        <v>430</v>
      </c>
      <c r="X121" s="115">
        <v>604</v>
      </c>
      <c r="Y121" s="115">
        <v>633</v>
      </c>
      <c r="Z121" s="115"/>
      <c r="AA121" s="115" t="str">
        <f t="shared" ref="AA121:AA128" si="4">TEXT(Y121,"###,###")</f>
        <v>633</v>
      </c>
      <c r="AB121" s="115"/>
      <c r="AC121" s="115"/>
      <c r="AD121" s="115"/>
      <c r="AE121" s="115"/>
      <c r="AF121" s="115"/>
    </row>
    <row r="122" spans="19:32" x14ac:dyDescent="0.25">
      <c r="S122" s="115" t="s">
        <v>192</v>
      </c>
      <c r="T122" s="115"/>
      <c r="U122" s="115">
        <v>342</v>
      </c>
      <c r="V122" s="115">
        <v>322</v>
      </c>
      <c r="W122" s="115">
        <v>351</v>
      </c>
      <c r="X122" s="115">
        <v>490</v>
      </c>
      <c r="Y122" s="115">
        <v>515</v>
      </c>
      <c r="Z122" s="115"/>
      <c r="AA122" s="115" t="str">
        <f t="shared" si="4"/>
        <v>515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193</v>
      </c>
      <c r="T124" s="115"/>
      <c r="U124" s="115">
        <v>3838</v>
      </c>
      <c r="V124" s="115">
        <v>3876</v>
      </c>
      <c r="W124" s="115">
        <v>3987</v>
      </c>
      <c r="X124" s="115">
        <v>4447</v>
      </c>
      <c r="Y124" s="115">
        <v>4588</v>
      </c>
      <c r="Z124" s="115"/>
      <c r="AA124" s="115" t="str">
        <f t="shared" si="4"/>
        <v>4,588</v>
      </c>
      <c r="AB124" s="115"/>
      <c r="AC124" s="115">
        <f>Y124/$Y$7*100</f>
        <v>87.875885845623444</v>
      </c>
      <c r="AD124" s="115"/>
      <c r="AE124" s="115"/>
      <c r="AF124" s="115"/>
    </row>
    <row r="125" spans="19:32" x14ac:dyDescent="0.25">
      <c r="S125" s="115" t="s">
        <v>194</v>
      </c>
      <c r="T125" s="115"/>
      <c r="U125" s="115">
        <v>755</v>
      </c>
      <c r="V125" s="115">
        <v>732</v>
      </c>
      <c r="W125" s="115">
        <v>781</v>
      </c>
      <c r="X125" s="115">
        <v>1094</v>
      </c>
      <c r="Y125" s="115">
        <v>1148</v>
      </c>
      <c r="Z125" s="115"/>
      <c r="AA125" s="115" t="str">
        <f t="shared" si="4"/>
        <v>1,148</v>
      </c>
      <c r="AB125" s="115"/>
      <c r="AC125" s="115">
        <f>Y125/$Y$7*100</f>
        <v>21.988124880291132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195</v>
      </c>
      <c r="T127" s="115"/>
      <c r="U127" s="115">
        <v>2242</v>
      </c>
      <c r="V127" s="115">
        <v>2262</v>
      </c>
      <c r="W127" s="115">
        <v>2318</v>
      </c>
      <c r="X127" s="115">
        <v>2664</v>
      </c>
      <c r="Y127" s="115">
        <v>2759</v>
      </c>
      <c r="Z127" s="115"/>
      <c r="AA127" s="115" t="str">
        <f t="shared" si="4"/>
        <v>2,759</v>
      </c>
      <c r="AB127" s="115"/>
      <c r="AC127" s="115">
        <f>Y127/$Y$7*100</f>
        <v>52.844282704462742</v>
      </c>
      <c r="AD127" s="115"/>
      <c r="AE127" s="115"/>
      <c r="AF127" s="115"/>
    </row>
    <row r="128" spans="19:32" x14ac:dyDescent="0.25">
      <c r="S128" s="115" t="s">
        <v>196</v>
      </c>
      <c r="T128" s="115"/>
      <c r="U128" s="115">
        <v>2003</v>
      </c>
      <c r="V128" s="115">
        <v>2027</v>
      </c>
      <c r="W128" s="115">
        <v>2097</v>
      </c>
      <c r="X128" s="115">
        <v>2387</v>
      </c>
      <c r="Y128" s="115">
        <v>2462</v>
      </c>
      <c r="Z128" s="115"/>
      <c r="AA128" s="115" t="str">
        <f t="shared" si="4"/>
        <v>2,462</v>
      </c>
      <c r="AB128" s="115"/>
      <c r="AC128" s="115">
        <f>Y128/$Y$7*100</f>
        <v>47.155717295537251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85E5893A-A1CC-471F-82C4-EAD9833DF4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B4DFACDD-531D-4C31-A210-7209BA18623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9F29B61F-E93E-4D6A-AC4E-AA42CE8432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73A44CCC-8431-4E8B-9E95-E73572377C5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72</vt:i4>
      </vt:variant>
      <vt:variant>
        <vt:lpstr>Named Ranges</vt:lpstr>
      </vt:variant>
      <vt:variant>
        <vt:i4>70</vt:i4>
      </vt:variant>
    </vt:vector>
  </HeadingPairs>
  <TitlesOfParts>
    <vt:vector size="142" baseType="lpstr">
      <vt:lpstr>Contents</vt:lpstr>
      <vt:lpstr>Table 10.1</vt:lpstr>
      <vt:lpstr>Table 10.2</vt:lpstr>
      <vt:lpstr>Table 10.3</vt:lpstr>
      <vt:lpstr>Table 10.4</vt:lpstr>
      <vt:lpstr>Table 10.5</vt:lpstr>
      <vt:lpstr>Table 10.6</vt:lpstr>
      <vt:lpstr>Table 10.7</vt:lpstr>
      <vt:lpstr>Table 10.8</vt:lpstr>
      <vt:lpstr>Table 10.9</vt:lpstr>
      <vt:lpstr>Table 10.10</vt:lpstr>
      <vt:lpstr>Table 10.11</vt:lpstr>
      <vt:lpstr>Table 10.12</vt:lpstr>
      <vt:lpstr>Table 10.13</vt:lpstr>
      <vt:lpstr>Table 10.14</vt:lpstr>
      <vt:lpstr>Table 10.15</vt:lpstr>
      <vt:lpstr>Table 10.16</vt:lpstr>
      <vt:lpstr>Table 10.17</vt:lpstr>
      <vt:lpstr>Table 10.18</vt:lpstr>
      <vt:lpstr>Table 10.19</vt:lpstr>
      <vt:lpstr>Table 10.20</vt:lpstr>
      <vt:lpstr>Table 10.21</vt:lpstr>
      <vt:lpstr>Table 10.22</vt:lpstr>
      <vt:lpstr>Table 10.23</vt:lpstr>
      <vt:lpstr>Table 10.24</vt:lpstr>
      <vt:lpstr>Table 10.25</vt:lpstr>
      <vt:lpstr>Table 10.26</vt:lpstr>
      <vt:lpstr>Table 10.27</vt:lpstr>
      <vt:lpstr>Table 10.28</vt:lpstr>
      <vt:lpstr>Table 10.29</vt:lpstr>
      <vt:lpstr>Table 10.30</vt:lpstr>
      <vt:lpstr>Table 10.31</vt:lpstr>
      <vt:lpstr>Table 10.32</vt:lpstr>
      <vt:lpstr>Table 10.33</vt:lpstr>
      <vt:lpstr>Table 10.34</vt:lpstr>
      <vt:lpstr>Table 10.35</vt:lpstr>
      <vt:lpstr>Table 10.36</vt:lpstr>
      <vt:lpstr>Table 10.37</vt:lpstr>
      <vt:lpstr>Table 10.38</vt:lpstr>
      <vt:lpstr>Table 10.39</vt:lpstr>
      <vt:lpstr>Table 10.40</vt:lpstr>
      <vt:lpstr>Table 10.41</vt:lpstr>
      <vt:lpstr>Table 10.42</vt:lpstr>
      <vt:lpstr>Table 10.43</vt:lpstr>
      <vt:lpstr>Table 10.44</vt:lpstr>
      <vt:lpstr>Table 10.45</vt:lpstr>
      <vt:lpstr>Table 10.46</vt:lpstr>
      <vt:lpstr>Table 10.47</vt:lpstr>
      <vt:lpstr>Table 10.48</vt:lpstr>
      <vt:lpstr>Table 10.49</vt:lpstr>
      <vt:lpstr>Table 10.50</vt:lpstr>
      <vt:lpstr>Table 10.51</vt:lpstr>
      <vt:lpstr>Table 10.52</vt:lpstr>
      <vt:lpstr>Table 10.53</vt:lpstr>
      <vt:lpstr>Table 10.54</vt:lpstr>
      <vt:lpstr>Table 10.55</vt:lpstr>
      <vt:lpstr>Table 10.56</vt:lpstr>
      <vt:lpstr>Table 10.57</vt:lpstr>
      <vt:lpstr>Table 10.58</vt:lpstr>
      <vt:lpstr>Table 10.59</vt:lpstr>
      <vt:lpstr>Table 10.60</vt:lpstr>
      <vt:lpstr>Table 10.61</vt:lpstr>
      <vt:lpstr>Table 10.62</vt:lpstr>
      <vt:lpstr>Table 10.63</vt:lpstr>
      <vt:lpstr>Table 10.64</vt:lpstr>
      <vt:lpstr>Table 10.65</vt:lpstr>
      <vt:lpstr>Table 10.66</vt:lpstr>
      <vt:lpstr>Table 10.67</vt:lpstr>
      <vt:lpstr>Table 10.68</vt:lpstr>
      <vt:lpstr>Table 10.69</vt:lpstr>
      <vt:lpstr>Table 10.70</vt:lpstr>
      <vt:lpstr>State data for spotlight</vt:lpstr>
      <vt:lpstr>'Table 10.1'!Print_Area</vt:lpstr>
      <vt:lpstr>'Table 10.10'!Print_Area</vt:lpstr>
      <vt:lpstr>'Table 10.11'!Print_Area</vt:lpstr>
      <vt:lpstr>'Table 10.12'!Print_Area</vt:lpstr>
      <vt:lpstr>'Table 10.13'!Print_Area</vt:lpstr>
      <vt:lpstr>'Table 10.14'!Print_Area</vt:lpstr>
      <vt:lpstr>'Table 10.15'!Print_Area</vt:lpstr>
      <vt:lpstr>'Table 10.16'!Print_Area</vt:lpstr>
      <vt:lpstr>'Table 10.17'!Print_Area</vt:lpstr>
      <vt:lpstr>'Table 10.18'!Print_Area</vt:lpstr>
      <vt:lpstr>'Table 10.19'!Print_Area</vt:lpstr>
      <vt:lpstr>'Table 10.2'!Print_Area</vt:lpstr>
      <vt:lpstr>'Table 10.20'!Print_Area</vt:lpstr>
      <vt:lpstr>'Table 10.21'!Print_Area</vt:lpstr>
      <vt:lpstr>'Table 10.22'!Print_Area</vt:lpstr>
      <vt:lpstr>'Table 10.23'!Print_Area</vt:lpstr>
      <vt:lpstr>'Table 10.24'!Print_Area</vt:lpstr>
      <vt:lpstr>'Table 10.25'!Print_Area</vt:lpstr>
      <vt:lpstr>'Table 10.26'!Print_Area</vt:lpstr>
      <vt:lpstr>'Table 10.27'!Print_Area</vt:lpstr>
      <vt:lpstr>'Table 10.28'!Print_Area</vt:lpstr>
      <vt:lpstr>'Table 10.29'!Print_Area</vt:lpstr>
      <vt:lpstr>'Table 10.3'!Print_Area</vt:lpstr>
      <vt:lpstr>'Table 10.30'!Print_Area</vt:lpstr>
      <vt:lpstr>'Table 10.31'!Print_Area</vt:lpstr>
      <vt:lpstr>'Table 10.32'!Print_Area</vt:lpstr>
      <vt:lpstr>'Table 10.33'!Print_Area</vt:lpstr>
      <vt:lpstr>'Table 10.34'!Print_Area</vt:lpstr>
      <vt:lpstr>'Table 10.35'!Print_Area</vt:lpstr>
      <vt:lpstr>'Table 10.36'!Print_Area</vt:lpstr>
      <vt:lpstr>'Table 10.37'!Print_Area</vt:lpstr>
      <vt:lpstr>'Table 10.38'!Print_Area</vt:lpstr>
      <vt:lpstr>'Table 10.39'!Print_Area</vt:lpstr>
      <vt:lpstr>'Table 10.4'!Print_Area</vt:lpstr>
      <vt:lpstr>'Table 10.40'!Print_Area</vt:lpstr>
      <vt:lpstr>'Table 10.41'!Print_Area</vt:lpstr>
      <vt:lpstr>'Table 10.42'!Print_Area</vt:lpstr>
      <vt:lpstr>'Table 10.43'!Print_Area</vt:lpstr>
      <vt:lpstr>'Table 10.44'!Print_Area</vt:lpstr>
      <vt:lpstr>'Table 10.45'!Print_Area</vt:lpstr>
      <vt:lpstr>'Table 10.46'!Print_Area</vt:lpstr>
      <vt:lpstr>'Table 10.47'!Print_Area</vt:lpstr>
      <vt:lpstr>'Table 10.48'!Print_Area</vt:lpstr>
      <vt:lpstr>'Table 10.49'!Print_Area</vt:lpstr>
      <vt:lpstr>'Table 10.5'!Print_Area</vt:lpstr>
      <vt:lpstr>'Table 10.50'!Print_Area</vt:lpstr>
      <vt:lpstr>'Table 10.51'!Print_Area</vt:lpstr>
      <vt:lpstr>'Table 10.52'!Print_Area</vt:lpstr>
      <vt:lpstr>'Table 10.53'!Print_Area</vt:lpstr>
      <vt:lpstr>'Table 10.54'!Print_Area</vt:lpstr>
      <vt:lpstr>'Table 10.55'!Print_Area</vt:lpstr>
      <vt:lpstr>'Table 10.56'!Print_Area</vt:lpstr>
      <vt:lpstr>'Table 10.57'!Print_Area</vt:lpstr>
      <vt:lpstr>'Table 10.58'!Print_Area</vt:lpstr>
      <vt:lpstr>'Table 10.59'!Print_Area</vt:lpstr>
      <vt:lpstr>'Table 10.6'!Print_Area</vt:lpstr>
      <vt:lpstr>'Table 10.60'!Print_Area</vt:lpstr>
      <vt:lpstr>'Table 10.61'!Print_Area</vt:lpstr>
      <vt:lpstr>'Table 10.62'!Print_Area</vt:lpstr>
      <vt:lpstr>'Table 10.63'!Print_Area</vt:lpstr>
      <vt:lpstr>'Table 10.64'!Print_Area</vt:lpstr>
      <vt:lpstr>'Table 10.65'!Print_Area</vt:lpstr>
      <vt:lpstr>'Table 10.66'!Print_Area</vt:lpstr>
      <vt:lpstr>'Table 10.67'!Print_Area</vt:lpstr>
      <vt:lpstr>'Table 10.68'!Print_Area</vt:lpstr>
      <vt:lpstr>'Table 10.69'!Print_Area</vt:lpstr>
      <vt:lpstr>'Table 10.7'!Print_Area</vt:lpstr>
      <vt:lpstr>'Table 10.70'!Print_Area</vt:lpstr>
      <vt:lpstr>'Table 10.8'!Print_Area</vt:lpstr>
      <vt:lpstr>'Table 10.9'!Print_Area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Wade1</dc:creator>
  <cp:lastModifiedBy>sequencer</cp:lastModifiedBy>
  <cp:lastPrinted>2019-07-12T00:48:45Z</cp:lastPrinted>
  <dcterms:created xsi:type="dcterms:W3CDTF">2019-07-02T01:38:47Z</dcterms:created>
  <dcterms:modified xsi:type="dcterms:W3CDTF">2019-07-30T00:12:54Z</dcterms:modified>
</cp:coreProperties>
</file>