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S:\LEED\2018 LEED Project\Output\2019 JIA Publication\Table Shells\Final Publication Tables\"/>
    </mc:Choice>
  </mc:AlternateContent>
  <bookViews>
    <workbookView xWindow="0" yWindow="0" windowWidth="28800" windowHeight="12300" tabRatio="841"/>
  </bookViews>
  <sheets>
    <sheet name="Contents" sheetId="9" r:id="rId1"/>
    <sheet name="Table 9.1" sheetId="25" r:id="rId2"/>
    <sheet name="Table 9.2" sheetId="26" r:id="rId3"/>
    <sheet name="Table 9.3" sheetId="27" r:id="rId4"/>
    <sheet name="Table 9.4" sheetId="28" r:id="rId5"/>
    <sheet name="Table 9.5" sheetId="29" r:id="rId6"/>
    <sheet name="Table 9.6" sheetId="30" r:id="rId7"/>
    <sheet name="Table 9.7" sheetId="31" r:id="rId8"/>
    <sheet name="Table 9.8" sheetId="32" r:id="rId9"/>
    <sheet name="Table 9.9" sheetId="33" r:id="rId10"/>
    <sheet name="Table 9.10" sheetId="34" r:id="rId11"/>
    <sheet name="Table 9.11" sheetId="35" r:id="rId12"/>
    <sheet name="Table 9.12" sheetId="36" r:id="rId13"/>
    <sheet name="Table 9.13" sheetId="37" r:id="rId14"/>
    <sheet name="Table 9.14" sheetId="38" r:id="rId15"/>
    <sheet name="Table 9.15" sheetId="39" r:id="rId16"/>
    <sheet name="Table 9.16" sheetId="40" r:id="rId17"/>
    <sheet name="Table 9.17" sheetId="41" r:id="rId18"/>
    <sheet name="Table 9.18" sheetId="42" r:id="rId19"/>
    <sheet name="Table 9.19" sheetId="43" r:id="rId20"/>
    <sheet name="Table 9.20" sheetId="44" r:id="rId21"/>
    <sheet name="Table 9.21" sheetId="45" r:id="rId22"/>
    <sheet name="Table 9.22" sheetId="46" r:id="rId23"/>
    <sheet name="Table 9.23" sheetId="47" r:id="rId24"/>
    <sheet name="Table 9.24" sheetId="48" r:id="rId25"/>
    <sheet name="Table 9.25" sheetId="49" r:id="rId26"/>
    <sheet name="Table 9.26" sheetId="50" r:id="rId27"/>
    <sheet name="Table 9.27" sheetId="51" r:id="rId28"/>
    <sheet name="Table 9.28" sheetId="52" r:id="rId29"/>
    <sheet name="Table 9.29" sheetId="53" r:id="rId30"/>
    <sheet name="Table 9.30" sheetId="54" r:id="rId31"/>
    <sheet name="Table 9.31" sheetId="55" r:id="rId32"/>
    <sheet name="Table 9.32" sheetId="56" r:id="rId33"/>
    <sheet name="Table 9.33" sheetId="57" r:id="rId34"/>
    <sheet name="Table 9.34" sheetId="58" r:id="rId35"/>
    <sheet name="Table 9.35" sheetId="59" r:id="rId36"/>
    <sheet name="Table 9.36" sheetId="60" r:id="rId37"/>
    <sheet name="Table 9.37" sheetId="61" r:id="rId38"/>
    <sheet name="Table 9.38" sheetId="62" r:id="rId39"/>
    <sheet name="Table 9.39" sheetId="63" r:id="rId40"/>
    <sheet name="Table 9.40" sheetId="64" r:id="rId41"/>
    <sheet name="Table 9.41" sheetId="65" r:id="rId42"/>
    <sheet name="Table 9.42" sheetId="66" r:id="rId43"/>
    <sheet name="Table 9.43" sheetId="67" r:id="rId44"/>
    <sheet name="Table 9.44" sheetId="68" r:id="rId45"/>
    <sheet name="Table 9.45" sheetId="69" r:id="rId46"/>
    <sheet name="Table 9.46" sheetId="70" r:id="rId47"/>
    <sheet name="Table 9.47" sheetId="71" r:id="rId48"/>
    <sheet name="Table 9.48" sheetId="72" r:id="rId49"/>
    <sheet name="Table 9.49" sheetId="73" r:id="rId50"/>
    <sheet name="Table 9.50" sheetId="74" r:id="rId51"/>
    <sheet name="Table 9.51" sheetId="75" r:id="rId52"/>
    <sheet name="Table 9.52" sheetId="76" r:id="rId53"/>
    <sheet name="Table 9.53" sheetId="77" r:id="rId54"/>
    <sheet name="Table 9.54" sheetId="78" r:id="rId55"/>
    <sheet name="Table 9.55" sheetId="79" r:id="rId56"/>
    <sheet name="Table 9.56" sheetId="80" r:id="rId57"/>
    <sheet name="Table 9.57" sheetId="81" r:id="rId58"/>
    <sheet name="Table 9.58" sheetId="82" r:id="rId59"/>
    <sheet name="Table 9.59" sheetId="83" r:id="rId60"/>
    <sheet name="Table 9.60" sheetId="84" r:id="rId61"/>
    <sheet name="Table 9.61" sheetId="85" r:id="rId62"/>
    <sheet name="Table 9.62" sheetId="86" r:id="rId63"/>
    <sheet name="Table 9.63" sheetId="87" r:id="rId64"/>
    <sheet name="Table 9.64" sheetId="88" r:id="rId65"/>
    <sheet name="Table 9.65" sheetId="89" r:id="rId66"/>
    <sheet name="Table 9.66" sheetId="90" r:id="rId67"/>
    <sheet name="Table 9.67" sheetId="91" r:id="rId68"/>
    <sheet name="Table 9.68" sheetId="92" r:id="rId69"/>
    <sheet name="Table 9.69" sheetId="93" r:id="rId70"/>
    <sheet name="Table 9.70" sheetId="94" r:id="rId71"/>
    <sheet name="Table 9.71" sheetId="95" r:id="rId72"/>
    <sheet name="Table 9.72" sheetId="96" r:id="rId73"/>
    <sheet name="Table 9.73" sheetId="97" r:id="rId74"/>
    <sheet name="Table 9.74" sheetId="98" r:id="rId75"/>
    <sheet name="Table 9.75" sheetId="99" r:id="rId76"/>
    <sheet name="Table 9.76" sheetId="100" r:id="rId77"/>
    <sheet name="Table 9.77" sheetId="101" r:id="rId78"/>
    <sheet name="Table 9.78" sheetId="102" r:id="rId79"/>
    <sheet name="State data for spotlight" sheetId="24" state="hidden" r:id="rId80"/>
  </sheets>
  <definedNames>
    <definedName name="_AMO_UniqueIdentifier" hidden="1">"'2995e12c-7f92-4103-a2d1-a1d598d57c6f'"</definedName>
    <definedName name="_xlnm.Print_Area" localSheetId="1">'Table 9.1'!$A$1:$P$98</definedName>
    <definedName name="_xlnm.Print_Area" localSheetId="10">'Table 9.10'!$A$1:$P$98</definedName>
    <definedName name="_xlnm.Print_Area" localSheetId="11">'Table 9.11'!$A$1:$P$98</definedName>
    <definedName name="_xlnm.Print_Area" localSheetId="12">'Table 9.12'!$A$1:$P$98</definedName>
    <definedName name="_xlnm.Print_Area" localSheetId="13">'Table 9.13'!$A$1:$P$98</definedName>
    <definedName name="_xlnm.Print_Area" localSheetId="14">'Table 9.14'!$A$1:$P$98</definedName>
    <definedName name="_xlnm.Print_Area" localSheetId="15">'Table 9.15'!$A$1:$P$98</definedName>
    <definedName name="_xlnm.Print_Area" localSheetId="16">'Table 9.16'!$A$1:$P$98</definedName>
    <definedName name="_xlnm.Print_Area" localSheetId="17">'Table 9.17'!$A$1:$P$98</definedName>
    <definedName name="_xlnm.Print_Area" localSheetId="18">'Table 9.18'!$A$1:$P$98</definedName>
    <definedName name="_xlnm.Print_Area" localSheetId="19">'Table 9.19'!$A$1:$P$98</definedName>
    <definedName name="_xlnm.Print_Area" localSheetId="2">'Table 9.2'!$A$1:$P$98</definedName>
    <definedName name="_xlnm.Print_Area" localSheetId="20">'Table 9.20'!$A$1:$P$98</definedName>
    <definedName name="_xlnm.Print_Area" localSheetId="21">'Table 9.21'!$A$1:$P$98</definedName>
    <definedName name="_xlnm.Print_Area" localSheetId="22">'Table 9.22'!$A$1:$P$98</definedName>
    <definedName name="_xlnm.Print_Area" localSheetId="23">'Table 9.23'!$A$1:$P$98</definedName>
    <definedName name="_xlnm.Print_Area" localSheetId="24">'Table 9.24'!$A$1:$P$98</definedName>
    <definedName name="_xlnm.Print_Area" localSheetId="25">'Table 9.25'!$A$1:$P$98</definedName>
    <definedName name="_xlnm.Print_Area" localSheetId="26">'Table 9.26'!$A$1:$P$98</definedName>
    <definedName name="_xlnm.Print_Area" localSheetId="27">'Table 9.27'!$A$1:$P$98</definedName>
    <definedName name="_xlnm.Print_Area" localSheetId="28">'Table 9.28'!$A$1:$P$98</definedName>
    <definedName name="_xlnm.Print_Area" localSheetId="29">'Table 9.29'!$A$1:$P$98</definedName>
    <definedName name="_xlnm.Print_Area" localSheetId="3">'Table 9.3'!$A$1:$P$98</definedName>
    <definedName name="_xlnm.Print_Area" localSheetId="30">'Table 9.30'!$A$1:$P$98</definedName>
    <definedName name="_xlnm.Print_Area" localSheetId="31">'Table 9.31'!$A$1:$P$98</definedName>
    <definedName name="_xlnm.Print_Area" localSheetId="32">'Table 9.32'!$A$1:$P$98</definedName>
    <definedName name="_xlnm.Print_Area" localSheetId="33">'Table 9.33'!$A$1:$P$98</definedName>
    <definedName name="_xlnm.Print_Area" localSheetId="34">'Table 9.34'!$A$1:$P$98</definedName>
    <definedName name="_xlnm.Print_Area" localSheetId="35">'Table 9.35'!$A$1:$P$98</definedName>
    <definedName name="_xlnm.Print_Area" localSheetId="36">'Table 9.36'!$A$1:$P$98</definedName>
    <definedName name="_xlnm.Print_Area" localSheetId="37">'Table 9.37'!$A$1:$P$98</definedName>
    <definedName name="_xlnm.Print_Area" localSheetId="38">'Table 9.38'!$A$1:$P$98</definedName>
    <definedName name="_xlnm.Print_Area" localSheetId="39">'Table 9.39'!$A$1:$P$98</definedName>
    <definedName name="_xlnm.Print_Area" localSheetId="4">'Table 9.4'!$A$1:$P$98</definedName>
    <definedName name="_xlnm.Print_Area" localSheetId="40">'Table 9.40'!$A$1:$P$98</definedName>
    <definedName name="_xlnm.Print_Area" localSheetId="41">'Table 9.41'!$A$1:$P$98</definedName>
    <definedName name="_xlnm.Print_Area" localSheetId="42">'Table 9.42'!$A$1:$P$98</definedName>
    <definedName name="_xlnm.Print_Area" localSheetId="43">'Table 9.43'!$A$1:$P$98</definedName>
    <definedName name="_xlnm.Print_Area" localSheetId="44">'Table 9.44'!$A$1:$P$98</definedName>
    <definedName name="_xlnm.Print_Area" localSheetId="45">'Table 9.45'!$A$1:$P$98</definedName>
    <definedName name="_xlnm.Print_Area" localSheetId="46">'Table 9.46'!$A$1:$P$98</definedName>
    <definedName name="_xlnm.Print_Area" localSheetId="47">'Table 9.47'!$A$1:$P$98</definedName>
    <definedName name="_xlnm.Print_Area" localSheetId="48">'Table 9.48'!$A$1:$P$98</definedName>
    <definedName name="_xlnm.Print_Area" localSheetId="49">'Table 9.49'!$A$1:$P$98</definedName>
    <definedName name="_xlnm.Print_Area" localSheetId="5">'Table 9.5'!$A$1:$P$98</definedName>
    <definedName name="_xlnm.Print_Area" localSheetId="50">'Table 9.50'!$A$1:$P$98</definedName>
    <definedName name="_xlnm.Print_Area" localSheetId="51">'Table 9.51'!$A$1:$P$98</definedName>
    <definedName name="_xlnm.Print_Area" localSheetId="52">'Table 9.52'!$A$1:$P$98</definedName>
    <definedName name="_xlnm.Print_Area" localSheetId="53">'Table 9.53'!$A$1:$P$98</definedName>
    <definedName name="_xlnm.Print_Area" localSheetId="54">'Table 9.54'!$A$1:$P$98</definedName>
    <definedName name="_xlnm.Print_Area" localSheetId="55">'Table 9.55'!$A$1:$P$98</definedName>
    <definedName name="_xlnm.Print_Area" localSheetId="56">'Table 9.56'!$A$1:$P$98</definedName>
    <definedName name="_xlnm.Print_Area" localSheetId="57">'Table 9.57'!$A$1:$P$98</definedName>
    <definedName name="_xlnm.Print_Area" localSheetId="58">'Table 9.58'!$A$1:$P$98</definedName>
    <definedName name="_xlnm.Print_Area" localSheetId="59">'Table 9.59'!$A$1:$P$98</definedName>
    <definedName name="_xlnm.Print_Area" localSheetId="6">'Table 9.6'!$A$1:$P$98</definedName>
    <definedName name="_xlnm.Print_Area" localSheetId="60">'Table 9.60'!$A$1:$P$98</definedName>
    <definedName name="_xlnm.Print_Area" localSheetId="61">'Table 9.61'!$A$1:$P$98</definedName>
    <definedName name="_xlnm.Print_Area" localSheetId="62">'Table 9.62'!$A$1:$P$98</definedName>
    <definedName name="_xlnm.Print_Area" localSheetId="63">'Table 9.63'!$A$1:$P$98</definedName>
    <definedName name="_xlnm.Print_Area" localSheetId="64">'Table 9.64'!$A$1:$P$98</definedName>
    <definedName name="_xlnm.Print_Area" localSheetId="65">'Table 9.65'!$A$1:$P$98</definedName>
    <definedName name="_xlnm.Print_Area" localSheetId="66">'Table 9.66'!$A$1:$P$98</definedName>
    <definedName name="_xlnm.Print_Area" localSheetId="67">'Table 9.67'!$A$1:$P$98</definedName>
    <definedName name="_xlnm.Print_Area" localSheetId="68">'Table 9.68'!$A$1:$P$98</definedName>
    <definedName name="_xlnm.Print_Area" localSheetId="69">'Table 9.69'!$A$1:$P$98</definedName>
    <definedName name="_xlnm.Print_Area" localSheetId="7">'Table 9.7'!$A$1:$P$98</definedName>
    <definedName name="_xlnm.Print_Area" localSheetId="70">'Table 9.70'!$A$1:$P$98</definedName>
    <definedName name="_xlnm.Print_Area" localSheetId="71">'Table 9.71'!$A$1:$P$98</definedName>
    <definedName name="_xlnm.Print_Area" localSheetId="72">'Table 9.72'!$A$1:$P$98</definedName>
    <definedName name="_xlnm.Print_Area" localSheetId="73">'Table 9.73'!$A$1:$P$98</definedName>
    <definedName name="_xlnm.Print_Area" localSheetId="74">'Table 9.74'!$A$1:$P$98</definedName>
    <definedName name="_xlnm.Print_Area" localSheetId="75">'Table 9.75'!$A$1:$P$98</definedName>
    <definedName name="_xlnm.Print_Area" localSheetId="76">'Table 9.76'!$A$1:$P$98</definedName>
    <definedName name="_xlnm.Print_Area" localSheetId="77">'Table 9.77'!$A$1:$P$98</definedName>
    <definedName name="_xlnm.Print_Area" localSheetId="78">'Table 9.78'!$A$1:$P$98</definedName>
    <definedName name="_xlnm.Print_Area" localSheetId="8">'Table 9.8'!$A$1:$P$98</definedName>
    <definedName name="_xlnm.Print_Area" localSheetId="9">'Table 9.9'!$A$1:$P$98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" i="26" l="1"/>
  <c r="D8" i="26"/>
  <c r="AA4" i="27"/>
  <c r="D8" i="27"/>
  <c r="AA4" i="28"/>
  <c r="D8" i="28"/>
  <c r="AA4" i="29"/>
  <c r="D8" i="29"/>
  <c r="AA4" i="30"/>
  <c r="D8" i="30"/>
  <c r="AA4" i="31"/>
  <c r="D8" i="31"/>
  <c r="AA4" i="32"/>
  <c r="D8" i="32"/>
  <c r="AA4" i="33"/>
  <c r="D8" i="33"/>
  <c r="AA4" i="34"/>
  <c r="D8" i="34"/>
  <c r="AA4" i="35"/>
  <c r="D8" i="35"/>
  <c r="AA4" i="36"/>
  <c r="D8" i="36"/>
  <c r="AA4" i="37"/>
  <c r="D8" i="37"/>
  <c r="AA4" i="38"/>
  <c r="D8" i="38"/>
  <c r="AA4" i="39"/>
  <c r="D8" i="39"/>
  <c r="AA4" i="40"/>
  <c r="D8" i="40"/>
  <c r="AA4" i="41"/>
  <c r="D8" i="41"/>
  <c r="AA4" i="42"/>
  <c r="D8" i="42"/>
  <c r="AA4" i="43"/>
  <c r="D8" i="43"/>
  <c r="AA4" i="44"/>
  <c r="D8" i="44"/>
  <c r="AA4" i="45"/>
  <c r="D8" i="45"/>
  <c r="AA4" i="46"/>
  <c r="D8" i="46"/>
  <c r="AA4" i="47"/>
  <c r="D8" i="47"/>
  <c r="AA4" i="48"/>
  <c r="D8" i="48"/>
  <c r="AA4" i="49"/>
  <c r="D8" i="49"/>
  <c r="AA4" i="50"/>
  <c r="D8" i="50"/>
  <c r="AA4" i="51"/>
  <c r="D8" i="51"/>
  <c r="AA4" i="52"/>
  <c r="D8" i="52"/>
  <c r="AA4" i="53"/>
  <c r="D8" i="53"/>
  <c r="AA4" i="54"/>
  <c r="D8" i="54"/>
  <c r="AA4" i="55"/>
  <c r="D8" i="55"/>
  <c r="AA4" i="56"/>
  <c r="D8" i="56"/>
  <c r="AA4" i="57"/>
  <c r="D8" i="57"/>
  <c r="AA4" i="58"/>
  <c r="D8" i="58"/>
  <c r="AA4" i="59"/>
  <c r="D8" i="59"/>
  <c r="AA4" i="60"/>
  <c r="D8" i="60"/>
  <c r="AA4" i="61"/>
  <c r="D8" i="61"/>
  <c r="AA4" i="62"/>
  <c r="D8" i="62"/>
  <c r="AA4" i="63"/>
  <c r="D8" i="63"/>
  <c r="AA4" i="64"/>
  <c r="D8" i="64"/>
  <c r="AA4" i="65"/>
  <c r="D8" i="65"/>
  <c r="AA4" i="66"/>
  <c r="D8" i="66"/>
  <c r="AA4" i="67"/>
  <c r="D8" i="67"/>
  <c r="AA4" i="68"/>
  <c r="D8" i="68"/>
  <c r="AA4" i="69"/>
  <c r="D8" i="69"/>
  <c r="AA4" i="70"/>
  <c r="D8" i="70"/>
  <c r="AA4" i="71"/>
  <c r="D8" i="71"/>
  <c r="AA4" i="72"/>
  <c r="D8" i="72"/>
  <c r="AA4" i="73"/>
  <c r="D8" i="73"/>
  <c r="AA4" i="74"/>
  <c r="D8" i="74"/>
  <c r="AA4" i="75"/>
  <c r="D8" i="75"/>
  <c r="AA4" i="76"/>
  <c r="D8" i="76"/>
  <c r="AA4" i="77"/>
  <c r="D8" i="77"/>
  <c r="AA4" i="78"/>
  <c r="D8" i="78"/>
  <c r="AA4" i="79"/>
  <c r="D8" i="79"/>
  <c r="AA4" i="80"/>
  <c r="D8" i="80"/>
  <c r="AA4" i="81"/>
  <c r="D8" i="81"/>
  <c r="AA4" i="82"/>
  <c r="D8" i="82"/>
  <c r="AA4" i="83"/>
  <c r="D8" i="83"/>
  <c r="AA4" i="84"/>
  <c r="D8" i="84"/>
  <c r="AA4" i="85"/>
  <c r="D8" i="85"/>
  <c r="AA4" i="86"/>
  <c r="D8" i="86"/>
  <c r="AA4" i="87"/>
  <c r="D8" i="87"/>
  <c r="AA4" i="88"/>
  <c r="D8" i="88"/>
  <c r="AA4" i="89"/>
  <c r="D8" i="89"/>
  <c r="AA4" i="90"/>
  <c r="D8" i="90"/>
  <c r="AA4" i="91"/>
  <c r="D8" i="91"/>
  <c r="AA4" i="92"/>
  <c r="D8" i="92"/>
  <c r="AA4" i="93"/>
  <c r="D8" i="93"/>
  <c r="AA4" i="94"/>
  <c r="D8" i="94"/>
  <c r="AA4" i="95"/>
  <c r="D8" i="95"/>
  <c r="AA4" i="96"/>
  <c r="D8" i="96"/>
  <c r="AA4" i="97"/>
  <c r="D8" i="97"/>
  <c r="AA4" i="98"/>
  <c r="D8" i="98"/>
  <c r="AA4" i="99"/>
  <c r="D8" i="99"/>
  <c r="AA4" i="100"/>
  <c r="D8" i="100"/>
  <c r="AA4" i="101"/>
  <c r="D8" i="101"/>
  <c r="AA4" i="102"/>
  <c r="D8" i="102"/>
  <c r="AA4" i="25"/>
  <c r="D8" i="25"/>
  <c r="M56" i="24"/>
  <c r="K56" i="24"/>
  <c r="I56" i="24"/>
  <c r="M55" i="24"/>
  <c r="K55" i="24"/>
  <c r="I55" i="24"/>
  <c r="I52" i="24"/>
  <c r="I51" i="24"/>
  <c r="I50" i="24"/>
  <c r="I49" i="24"/>
  <c r="I47" i="24"/>
  <c r="I46" i="24"/>
  <c r="I45" i="24"/>
  <c r="I44" i="24"/>
  <c r="I39" i="24"/>
  <c r="M38" i="24"/>
  <c r="K38" i="24"/>
  <c r="I38" i="24"/>
  <c r="M37" i="24"/>
  <c r="K37" i="24"/>
  <c r="I37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M9" i="24"/>
  <c r="K9" i="24"/>
  <c r="I9" i="24"/>
  <c r="M8" i="24"/>
  <c r="K8" i="24"/>
  <c r="I8" i="24"/>
  <c r="M7" i="24"/>
  <c r="K7" i="24"/>
  <c r="I7" i="24"/>
  <c r="M6" i="24"/>
  <c r="K6" i="24"/>
  <c r="I6" i="24"/>
  <c r="M5" i="24"/>
  <c r="K5" i="24"/>
  <c r="I5" i="24"/>
  <c r="M4" i="24"/>
  <c r="K4" i="24"/>
  <c r="I4" i="24"/>
  <c r="AC128" i="26"/>
  <c r="AA128" i="26"/>
  <c r="AC127" i="26"/>
  <c r="AA127" i="26"/>
  <c r="AC125" i="26"/>
  <c r="AA125" i="26"/>
  <c r="AC124" i="26"/>
  <c r="AA124" i="26"/>
  <c r="AA122" i="26"/>
  <c r="AA121" i="26"/>
  <c r="AA120" i="26"/>
  <c r="AA118" i="26"/>
  <c r="AE115" i="26"/>
  <c r="AC115" i="26"/>
  <c r="AA115" i="26"/>
  <c r="AE114" i="26"/>
  <c r="AC114" i="26"/>
  <c r="AA114" i="26"/>
  <c r="AC111" i="26"/>
  <c r="AA111" i="26"/>
  <c r="AC110" i="26"/>
  <c r="AA110" i="26"/>
  <c r="AC109" i="26"/>
  <c r="AA109" i="26"/>
  <c r="AC108" i="26"/>
  <c r="AA108" i="26"/>
  <c r="AC105" i="26"/>
  <c r="AA105" i="26"/>
  <c r="AC104" i="26"/>
  <c r="AA104" i="26"/>
  <c r="AC42" i="26"/>
  <c r="AC41" i="26"/>
  <c r="AE38" i="26"/>
  <c r="AC38" i="26"/>
  <c r="AA38" i="26"/>
  <c r="AE37" i="26"/>
  <c r="AC37" i="26"/>
  <c r="AA37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E9" i="26"/>
  <c r="AC9" i="26"/>
  <c r="AA9" i="26"/>
  <c r="AE8" i="26"/>
  <c r="AC8" i="26"/>
  <c r="AA8" i="26"/>
  <c r="AE7" i="26"/>
  <c r="AC7" i="26"/>
  <c r="AA7" i="26"/>
  <c r="AE6" i="26"/>
  <c r="AC6" i="26"/>
  <c r="AA6" i="26"/>
  <c r="AE5" i="26"/>
  <c r="AC5" i="26"/>
  <c r="AA5" i="26"/>
  <c r="AE4" i="26"/>
  <c r="AC4" i="26"/>
  <c r="AC128" i="27"/>
  <c r="AA128" i="27"/>
  <c r="AC127" i="27"/>
  <c r="AA127" i="27"/>
  <c r="AC125" i="27"/>
  <c r="AA125" i="27"/>
  <c r="AC124" i="27"/>
  <c r="AA124" i="27"/>
  <c r="AA122" i="27"/>
  <c r="AA121" i="27"/>
  <c r="AA120" i="27"/>
  <c r="AA118" i="27"/>
  <c r="AE115" i="27"/>
  <c r="AC115" i="27"/>
  <c r="AA115" i="27"/>
  <c r="AE114" i="27"/>
  <c r="AC114" i="27"/>
  <c r="AA114" i="27"/>
  <c r="AC111" i="27"/>
  <c r="AA111" i="27"/>
  <c r="AC110" i="27"/>
  <c r="AA110" i="27"/>
  <c r="AC109" i="27"/>
  <c r="AA109" i="27"/>
  <c r="AC108" i="27"/>
  <c r="AA108" i="27"/>
  <c r="AC105" i="27"/>
  <c r="AA105" i="27"/>
  <c r="AC104" i="27"/>
  <c r="AA104" i="27"/>
  <c r="AC42" i="27"/>
  <c r="AC41" i="27"/>
  <c r="AE38" i="27"/>
  <c r="AC38" i="27"/>
  <c r="AA38" i="27"/>
  <c r="AE37" i="27"/>
  <c r="AC37" i="27"/>
  <c r="AA37" i="27"/>
  <c r="AA34" i="27"/>
  <c r="AA33" i="27"/>
  <c r="AA32" i="27"/>
  <c r="AA31" i="27"/>
  <c r="AA30" i="27"/>
  <c r="AA29" i="27"/>
  <c r="AA28" i="27"/>
  <c r="AA27" i="27"/>
  <c r="AA26" i="27"/>
  <c r="AA25" i="27"/>
  <c r="AA24" i="27"/>
  <c r="AA23" i="27"/>
  <c r="AA22" i="27"/>
  <c r="AA21" i="27"/>
  <c r="AA20" i="27"/>
  <c r="AA19" i="27"/>
  <c r="AA18" i="27"/>
  <c r="AA17" i="27"/>
  <c r="AA16" i="27"/>
  <c r="AA15" i="27"/>
  <c r="AE9" i="27"/>
  <c r="AC9" i="27"/>
  <c r="AA9" i="27"/>
  <c r="AE8" i="27"/>
  <c r="AC8" i="27"/>
  <c r="AA8" i="27"/>
  <c r="AE7" i="27"/>
  <c r="AC7" i="27"/>
  <c r="AA7" i="27"/>
  <c r="AE6" i="27"/>
  <c r="AC6" i="27"/>
  <c r="AA6" i="27"/>
  <c r="AE5" i="27"/>
  <c r="AC5" i="27"/>
  <c r="AA5" i="27"/>
  <c r="AE4" i="27"/>
  <c r="AC4" i="27"/>
  <c r="AC128" i="28"/>
  <c r="AA128" i="28"/>
  <c r="AC127" i="28"/>
  <c r="AA127" i="28"/>
  <c r="AC125" i="28"/>
  <c r="AA125" i="28"/>
  <c r="AC124" i="28"/>
  <c r="AA124" i="28"/>
  <c r="AA122" i="28"/>
  <c r="AA121" i="28"/>
  <c r="AA120" i="28"/>
  <c r="AA118" i="28"/>
  <c r="AE115" i="28"/>
  <c r="AC115" i="28"/>
  <c r="AA115" i="28"/>
  <c r="AE114" i="28"/>
  <c r="AC114" i="28"/>
  <c r="AA114" i="28"/>
  <c r="AC111" i="28"/>
  <c r="AA111" i="28"/>
  <c r="AC110" i="28"/>
  <c r="AA110" i="28"/>
  <c r="AC109" i="28"/>
  <c r="AA109" i="28"/>
  <c r="AC108" i="28"/>
  <c r="AA108" i="28"/>
  <c r="AC105" i="28"/>
  <c r="AA105" i="28"/>
  <c r="AC104" i="28"/>
  <c r="AA104" i="28"/>
  <c r="AC42" i="28"/>
  <c r="AC41" i="28"/>
  <c r="AE38" i="28"/>
  <c r="AC38" i="28"/>
  <c r="AA38" i="28"/>
  <c r="AE37" i="28"/>
  <c r="AC37" i="28"/>
  <c r="AA37" i="28"/>
  <c r="AA34" i="28"/>
  <c r="AA33" i="28"/>
  <c r="AA32" i="28"/>
  <c r="AA31" i="28"/>
  <c r="AA30" i="28"/>
  <c r="AA29" i="28"/>
  <c r="AA28" i="28"/>
  <c r="AA27" i="28"/>
  <c r="AA26" i="28"/>
  <c r="AA25" i="28"/>
  <c r="AA24" i="28"/>
  <c r="AA23" i="28"/>
  <c r="AA22" i="28"/>
  <c r="AA21" i="28"/>
  <c r="AA20" i="28"/>
  <c r="AA19" i="28"/>
  <c r="AA18" i="28"/>
  <c r="AA17" i="28"/>
  <c r="AA16" i="28"/>
  <c r="AA15" i="28"/>
  <c r="AE9" i="28"/>
  <c r="AC9" i="28"/>
  <c r="AA9" i="28"/>
  <c r="AE8" i="28"/>
  <c r="AC8" i="28"/>
  <c r="AA8" i="28"/>
  <c r="AE7" i="28"/>
  <c r="AC7" i="28"/>
  <c r="AA7" i="28"/>
  <c r="AE6" i="28"/>
  <c r="AC6" i="28"/>
  <c r="AA6" i="28"/>
  <c r="AE5" i="28"/>
  <c r="AC5" i="28"/>
  <c r="AA5" i="28"/>
  <c r="AE4" i="28"/>
  <c r="AC4" i="28"/>
  <c r="AC128" i="29"/>
  <c r="AA128" i="29"/>
  <c r="AC127" i="29"/>
  <c r="AA127" i="29"/>
  <c r="AC125" i="29"/>
  <c r="AA125" i="29"/>
  <c r="AC124" i="29"/>
  <c r="AA124" i="29"/>
  <c r="AA122" i="29"/>
  <c r="AA121" i="29"/>
  <c r="AA120" i="29"/>
  <c r="AA118" i="29"/>
  <c r="AE115" i="29"/>
  <c r="AC115" i="29"/>
  <c r="AA115" i="29"/>
  <c r="AE114" i="29"/>
  <c r="AC114" i="29"/>
  <c r="AA114" i="29"/>
  <c r="AC111" i="29"/>
  <c r="AA111" i="29"/>
  <c r="AC110" i="29"/>
  <c r="AA110" i="29"/>
  <c r="AC109" i="29"/>
  <c r="AA109" i="29"/>
  <c r="AC108" i="29"/>
  <c r="AA108" i="29"/>
  <c r="AC105" i="29"/>
  <c r="AA105" i="29"/>
  <c r="AC104" i="29"/>
  <c r="AA104" i="29"/>
  <c r="AC42" i="29"/>
  <c r="AC41" i="29"/>
  <c r="AE38" i="29"/>
  <c r="AC38" i="29"/>
  <c r="AA38" i="29"/>
  <c r="AE37" i="29"/>
  <c r="AC37" i="29"/>
  <c r="AA37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AA22" i="29"/>
  <c r="AA21" i="29"/>
  <c r="AA20" i="29"/>
  <c r="AA19" i="29"/>
  <c r="AA18" i="29"/>
  <c r="AA17" i="29"/>
  <c r="AA16" i="29"/>
  <c r="AA15" i="29"/>
  <c r="AE9" i="29"/>
  <c r="AC9" i="29"/>
  <c r="AA9" i="29"/>
  <c r="AE8" i="29"/>
  <c r="AC8" i="29"/>
  <c r="AA8" i="29"/>
  <c r="AE7" i="29"/>
  <c r="AC7" i="29"/>
  <c r="AA7" i="29"/>
  <c r="AE6" i="29"/>
  <c r="AC6" i="29"/>
  <c r="AA6" i="29"/>
  <c r="AE5" i="29"/>
  <c r="AC5" i="29"/>
  <c r="AA5" i="29"/>
  <c r="AE4" i="29"/>
  <c r="AC4" i="29"/>
  <c r="AC128" i="30"/>
  <c r="AA128" i="30"/>
  <c r="AC127" i="30"/>
  <c r="AA127" i="30"/>
  <c r="AC125" i="30"/>
  <c r="AA125" i="30"/>
  <c r="AC124" i="30"/>
  <c r="AA124" i="30"/>
  <c r="AA122" i="30"/>
  <c r="AA121" i="30"/>
  <c r="AA120" i="30"/>
  <c r="AA118" i="30"/>
  <c r="AE115" i="30"/>
  <c r="AC115" i="30"/>
  <c r="AA115" i="30"/>
  <c r="AE114" i="30"/>
  <c r="AC114" i="30"/>
  <c r="AA114" i="30"/>
  <c r="AC111" i="30"/>
  <c r="AA111" i="30"/>
  <c r="AC110" i="30"/>
  <c r="AA110" i="30"/>
  <c r="AC109" i="30"/>
  <c r="AA109" i="30"/>
  <c r="AC108" i="30"/>
  <c r="AA108" i="30"/>
  <c r="AC105" i="30"/>
  <c r="AA105" i="30"/>
  <c r="AC104" i="30"/>
  <c r="AA104" i="30"/>
  <c r="AC42" i="30"/>
  <c r="AC41" i="30"/>
  <c r="AE38" i="30"/>
  <c r="AC38" i="30"/>
  <c r="AA38" i="30"/>
  <c r="AE37" i="30"/>
  <c r="AC37" i="30"/>
  <c r="AA37" i="30"/>
  <c r="AA34" i="30"/>
  <c r="AA33" i="30"/>
  <c r="AA32" i="30"/>
  <c r="AA31" i="30"/>
  <c r="AA30" i="30"/>
  <c r="AA29" i="30"/>
  <c r="AA28" i="30"/>
  <c r="AA27" i="30"/>
  <c r="AA26" i="30"/>
  <c r="AA25" i="30"/>
  <c r="AA24" i="30"/>
  <c r="AA23" i="30"/>
  <c r="AA22" i="30"/>
  <c r="AA21" i="30"/>
  <c r="AA20" i="30"/>
  <c r="AA19" i="30"/>
  <c r="AA18" i="30"/>
  <c r="AA17" i="30"/>
  <c r="AA16" i="30"/>
  <c r="AA15" i="30"/>
  <c r="AE9" i="30"/>
  <c r="AC9" i="30"/>
  <c r="AA9" i="30"/>
  <c r="AE8" i="30"/>
  <c r="AC8" i="30"/>
  <c r="AA8" i="30"/>
  <c r="AE7" i="30"/>
  <c r="AC7" i="30"/>
  <c r="AA7" i="30"/>
  <c r="AE6" i="30"/>
  <c r="AC6" i="30"/>
  <c r="AA6" i="30"/>
  <c r="AE5" i="30"/>
  <c r="AC5" i="30"/>
  <c r="AA5" i="30"/>
  <c r="AE4" i="30"/>
  <c r="AC4" i="30"/>
  <c r="AC128" i="31"/>
  <c r="AA128" i="31"/>
  <c r="AC127" i="31"/>
  <c r="AA127" i="31"/>
  <c r="AC125" i="31"/>
  <c r="AA125" i="31"/>
  <c r="AC124" i="31"/>
  <c r="AA124" i="31"/>
  <c r="AA122" i="31"/>
  <c r="AA121" i="31"/>
  <c r="AA120" i="31"/>
  <c r="AA118" i="31"/>
  <c r="AE115" i="31"/>
  <c r="AC115" i="31"/>
  <c r="AA115" i="31"/>
  <c r="AE114" i="31"/>
  <c r="AC114" i="31"/>
  <c r="AA114" i="31"/>
  <c r="AC111" i="31"/>
  <c r="AA111" i="31"/>
  <c r="AC110" i="31"/>
  <c r="AA110" i="31"/>
  <c r="AC109" i="31"/>
  <c r="AA109" i="31"/>
  <c r="AC108" i="31"/>
  <c r="AA108" i="31"/>
  <c r="AC105" i="31"/>
  <c r="AA105" i="31"/>
  <c r="AC104" i="31"/>
  <c r="AA104" i="31"/>
  <c r="AC42" i="31"/>
  <c r="AC41" i="31"/>
  <c r="AE38" i="31"/>
  <c r="AC38" i="31"/>
  <c r="AA38" i="31"/>
  <c r="AE37" i="31"/>
  <c r="AC37" i="31"/>
  <c r="AA37" i="31"/>
  <c r="AA34" i="31"/>
  <c r="AA33" i="31"/>
  <c r="AA32" i="31"/>
  <c r="AA31" i="31"/>
  <c r="AA30" i="31"/>
  <c r="AA29" i="31"/>
  <c r="AA28" i="31"/>
  <c r="AA27" i="31"/>
  <c r="AA26" i="31"/>
  <c r="AA25" i="31"/>
  <c r="AA24" i="31"/>
  <c r="AA23" i="31"/>
  <c r="AA22" i="31"/>
  <c r="AA21" i="31"/>
  <c r="AA20" i="31"/>
  <c r="AA19" i="31"/>
  <c r="AA18" i="31"/>
  <c r="AA17" i="31"/>
  <c r="AA16" i="31"/>
  <c r="AA15" i="31"/>
  <c r="AE9" i="31"/>
  <c r="AC9" i="31"/>
  <c r="AA9" i="31"/>
  <c r="AE8" i="31"/>
  <c r="AC8" i="31"/>
  <c r="AA8" i="31"/>
  <c r="AE7" i="31"/>
  <c r="AC7" i="31"/>
  <c r="AA7" i="31"/>
  <c r="AE6" i="31"/>
  <c r="AC6" i="31"/>
  <c r="AA6" i="31"/>
  <c r="AE5" i="31"/>
  <c r="AC5" i="31"/>
  <c r="AA5" i="31"/>
  <c r="AE4" i="31"/>
  <c r="AC4" i="31"/>
  <c r="AC128" i="32"/>
  <c r="AA128" i="32"/>
  <c r="AC127" i="32"/>
  <c r="AA127" i="32"/>
  <c r="AC125" i="32"/>
  <c r="AA125" i="32"/>
  <c r="AC124" i="32"/>
  <c r="AA124" i="32"/>
  <c r="AA122" i="32"/>
  <c r="AA121" i="32"/>
  <c r="AA120" i="32"/>
  <c r="AA118" i="32"/>
  <c r="AE115" i="32"/>
  <c r="AC115" i="32"/>
  <c r="AA115" i="32"/>
  <c r="AE114" i="32"/>
  <c r="AC114" i="32"/>
  <c r="AA114" i="32"/>
  <c r="AC111" i="32"/>
  <c r="AA111" i="32"/>
  <c r="AC110" i="32"/>
  <c r="AA110" i="32"/>
  <c r="AC109" i="32"/>
  <c r="AA109" i="32"/>
  <c r="AC108" i="32"/>
  <c r="AA108" i="32"/>
  <c r="AC105" i="32"/>
  <c r="AA105" i="32"/>
  <c r="AC104" i="32"/>
  <c r="AA104" i="32"/>
  <c r="AC42" i="32"/>
  <c r="AC41" i="32"/>
  <c r="AE38" i="32"/>
  <c r="AC38" i="32"/>
  <c r="AA38" i="32"/>
  <c r="AE37" i="32"/>
  <c r="AC37" i="32"/>
  <c r="AA37" i="32"/>
  <c r="AA34" i="32"/>
  <c r="AA33" i="32"/>
  <c r="AA32" i="32"/>
  <c r="AA31" i="32"/>
  <c r="AA30" i="32"/>
  <c r="AA29" i="32"/>
  <c r="AA28" i="32"/>
  <c r="AA27" i="32"/>
  <c r="AA26" i="32"/>
  <c r="AA25" i="32"/>
  <c r="AA24" i="32"/>
  <c r="AA23" i="32"/>
  <c r="AA22" i="32"/>
  <c r="AA21" i="32"/>
  <c r="AA20" i="32"/>
  <c r="AA19" i="32"/>
  <c r="AA18" i="32"/>
  <c r="AA17" i="32"/>
  <c r="AA16" i="32"/>
  <c r="AA15" i="32"/>
  <c r="AE9" i="32"/>
  <c r="AC9" i="32"/>
  <c r="AA9" i="32"/>
  <c r="AE8" i="32"/>
  <c r="AC8" i="32"/>
  <c r="AA8" i="32"/>
  <c r="AE7" i="32"/>
  <c r="AC7" i="32"/>
  <c r="AA7" i="32"/>
  <c r="AE6" i="32"/>
  <c r="AC6" i="32"/>
  <c r="AA6" i="32"/>
  <c r="AE5" i="32"/>
  <c r="AC5" i="32"/>
  <c r="AA5" i="32"/>
  <c r="AE4" i="32"/>
  <c r="AC4" i="32"/>
  <c r="AC128" i="33"/>
  <c r="AA128" i="33"/>
  <c r="AC127" i="33"/>
  <c r="AA127" i="33"/>
  <c r="AC125" i="33"/>
  <c r="AA125" i="33"/>
  <c r="AC124" i="33"/>
  <c r="AA124" i="33"/>
  <c r="AA122" i="33"/>
  <c r="AA121" i="33"/>
  <c r="AA120" i="33"/>
  <c r="AA118" i="33"/>
  <c r="AE115" i="33"/>
  <c r="AC115" i="33"/>
  <c r="AA115" i="33"/>
  <c r="AE114" i="33"/>
  <c r="AC114" i="33"/>
  <c r="AA114" i="33"/>
  <c r="AC111" i="33"/>
  <c r="AA111" i="33"/>
  <c r="AC110" i="33"/>
  <c r="AA110" i="33"/>
  <c r="AC109" i="33"/>
  <c r="AA109" i="33"/>
  <c r="AC108" i="33"/>
  <c r="AA108" i="33"/>
  <c r="AC105" i="33"/>
  <c r="AA105" i="33"/>
  <c r="AC104" i="33"/>
  <c r="AA104" i="33"/>
  <c r="AC42" i="33"/>
  <c r="AC41" i="33"/>
  <c r="AE38" i="33"/>
  <c r="AC38" i="33"/>
  <c r="AA38" i="33"/>
  <c r="AE37" i="33"/>
  <c r="AC37" i="33"/>
  <c r="AA37" i="33"/>
  <c r="AA34" i="33"/>
  <c r="AA33" i="33"/>
  <c r="AA32" i="33"/>
  <c r="AA31" i="33"/>
  <c r="AA30" i="33"/>
  <c r="AA29" i="33"/>
  <c r="AA28" i="33"/>
  <c r="AA27" i="33"/>
  <c r="AA26" i="33"/>
  <c r="AA25" i="33"/>
  <c r="AA24" i="33"/>
  <c r="AA23" i="33"/>
  <c r="AA22" i="33"/>
  <c r="AA21" i="33"/>
  <c r="AA20" i="33"/>
  <c r="AA19" i="33"/>
  <c r="AA18" i="33"/>
  <c r="AA17" i="33"/>
  <c r="AA16" i="33"/>
  <c r="AA15" i="33"/>
  <c r="AE9" i="33"/>
  <c r="AC9" i="33"/>
  <c r="AA9" i="33"/>
  <c r="AE8" i="33"/>
  <c r="AC8" i="33"/>
  <c r="AA8" i="33"/>
  <c r="AE7" i="33"/>
  <c r="AC7" i="33"/>
  <c r="AA7" i="33"/>
  <c r="AE6" i="33"/>
  <c r="AC6" i="33"/>
  <c r="AA6" i="33"/>
  <c r="AE5" i="33"/>
  <c r="AC5" i="33"/>
  <c r="AA5" i="33"/>
  <c r="AE4" i="33"/>
  <c r="AC4" i="33"/>
  <c r="AC128" i="34"/>
  <c r="AA128" i="34"/>
  <c r="AC127" i="34"/>
  <c r="AA127" i="34"/>
  <c r="AC125" i="34"/>
  <c r="AA125" i="34"/>
  <c r="AC124" i="34"/>
  <c r="AA124" i="34"/>
  <c r="AA122" i="34"/>
  <c r="AA121" i="34"/>
  <c r="AA120" i="34"/>
  <c r="AA118" i="34"/>
  <c r="AE115" i="34"/>
  <c r="AC115" i="34"/>
  <c r="AA115" i="34"/>
  <c r="AE114" i="34"/>
  <c r="AC114" i="34"/>
  <c r="AA114" i="34"/>
  <c r="AC111" i="34"/>
  <c r="AA111" i="34"/>
  <c r="AC110" i="34"/>
  <c r="AA110" i="34"/>
  <c r="AC109" i="34"/>
  <c r="AA109" i="34"/>
  <c r="AC108" i="34"/>
  <c r="AA108" i="34"/>
  <c r="AC105" i="34"/>
  <c r="AA105" i="34"/>
  <c r="AC104" i="34"/>
  <c r="AA104" i="34"/>
  <c r="AC42" i="34"/>
  <c r="AC41" i="34"/>
  <c r="AE38" i="34"/>
  <c r="AC38" i="34"/>
  <c r="AA38" i="34"/>
  <c r="AE37" i="34"/>
  <c r="AC37" i="34"/>
  <c r="AA37" i="34"/>
  <c r="AA34" i="34"/>
  <c r="AA33" i="34"/>
  <c r="AA32" i="34"/>
  <c r="AA31" i="34"/>
  <c r="AA30" i="34"/>
  <c r="AA29" i="34"/>
  <c r="AA28" i="34"/>
  <c r="AA27" i="34"/>
  <c r="AA26" i="34"/>
  <c r="AA25" i="34"/>
  <c r="AA24" i="34"/>
  <c r="AA23" i="34"/>
  <c r="AA22" i="34"/>
  <c r="AA21" i="34"/>
  <c r="AA20" i="34"/>
  <c r="AA19" i="34"/>
  <c r="AA18" i="34"/>
  <c r="AA17" i="34"/>
  <c r="AA16" i="34"/>
  <c r="AA15" i="34"/>
  <c r="AE9" i="34"/>
  <c r="AC9" i="34"/>
  <c r="AA9" i="34"/>
  <c r="AE8" i="34"/>
  <c r="AC8" i="34"/>
  <c r="AA8" i="34"/>
  <c r="AE7" i="34"/>
  <c r="AC7" i="34"/>
  <c r="AA7" i="34"/>
  <c r="AE6" i="34"/>
  <c r="AC6" i="34"/>
  <c r="AA6" i="34"/>
  <c r="AE5" i="34"/>
  <c r="AC5" i="34"/>
  <c r="AA5" i="34"/>
  <c r="AE4" i="34"/>
  <c r="AC4" i="34"/>
  <c r="AC128" i="35"/>
  <c r="AA128" i="35"/>
  <c r="AC127" i="35"/>
  <c r="AA127" i="35"/>
  <c r="AC125" i="35"/>
  <c r="AA125" i="35"/>
  <c r="AC124" i="35"/>
  <c r="AA124" i="35"/>
  <c r="AA122" i="35"/>
  <c r="AA121" i="35"/>
  <c r="AA120" i="35"/>
  <c r="AA118" i="35"/>
  <c r="AE115" i="35"/>
  <c r="AC115" i="35"/>
  <c r="AA115" i="35"/>
  <c r="AE114" i="35"/>
  <c r="AC114" i="35"/>
  <c r="AA114" i="35"/>
  <c r="AC111" i="35"/>
  <c r="AA111" i="35"/>
  <c r="AC110" i="35"/>
  <c r="AA110" i="35"/>
  <c r="AC109" i="35"/>
  <c r="AA109" i="35"/>
  <c r="AC108" i="35"/>
  <c r="AA108" i="35"/>
  <c r="AC105" i="35"/>
  <c r="AA105" i="35"/>
  <c r="AC104" i="35"/>
  <c r="AA104" i="35"/>
  <c r="AC42" i="35"/>
  <c r="AC41" i="35"/>
  <c r="AE38" i="35"/>
  <c r="AC38" i="35"/>
  <c r="AA38" i="35"/>
  <c r="AE37" i="35"/>
  <c r="AC37" i="35"/>
  <c r="AA37" i="35"/>
  <c r="AA34" i="35"/>
  <c r="AA33" i="35"/>
  <c r="AA32" i="35"/>
  <c r="AA31" i="35"/>
  <c r="AA30" i="35"/>
  <c r="AA29" i="35"/>
  <c r="AA28" i="35"/>
  <c r="AA27" i="35"/>
  <c r="AA26" i="35"/>
  <c r="AA25" i="35"/>
  <c r="AA24" i="35"/>
  <c r="AA23" i="35"/>
  <c r="AA22" i="35"/>
  <c r="AA21" i="35"/>
  <c r="AA20" i="35"/>
  <c r="AA19" i="35"/>
  <c r="AA18" i="35"/>
  <c r="AA17" i="35"/>
  <c r="AA16" i="35"/>
  <c r="AA15" i="35"/>
  <c r="AE9" i="35"/>
  <c r="AC9" i="35"/>
  <c r="AA9" i="35"/>
  <c r="AE8" i="35"/>
  <c r="AC8" i="35"/>
  <c r="AA8" i="35"/>
  <c r="AE7" i="35"/>
  <c r="AC7" i="35"/>
  <c r="AA7" i="35"/>
  <c r="AE6" i="35"/>
  <c r="AC6" i="35"/>
  <c r="AA6" i="35"/>
  <c r="AE5" i="35"/>
  <c r="AC5" i="35"/>
  <c r="AA5" i="35"/>
  <c r="AE4" i="35"/>
  <c r="AC4" i="35"/>
  <c r="AC128" i="36"/>
  <c r="AA128" i="36"/>
  <c r="AC127" i="36"/>
  <c r="AA127" i="36"/>
  <c r="AC125" i="36"/>
  <c r="AA125" i="36"/>
  <c r="AC124" i="36"/>
  <c r="AA124" i="36"/>
  <c r="AA122" i="36"/>
  <c r="AA121" i="36"/>
  <c r="AA120" i="36"/>
  <c r="AA118" i="36"/>
  <c r="AE115" i="36"/>
  <c r="AC115" i="36"/>
  <c r="AA115" i="36"/>
  <c r="AE114" i="36"/>
  <c r="AC114" i="36"/>
  <c r="AA114" i="36"/>
  <c r="AC111" i="36"/>
  <c r="AA111" i="36"/>
  <c r="AC110" i="36"/>
  <c r="AA110" i="36"/>
  <c r="AC109" i="36"/>
  <c r="AA109" i="36"/>
  <c r="AC108" i="36"/>
  <c r="AA108" i="36"/>
  <c r="AC105" i="36"/>
  <c r="AA105" i="36"/>
  <c r="AC104" i="36"/>
  <c r="AA104" i="36"/>
  <c r="AC42" i="36"/>
  <c r="AC41" i="36"/>
  <c r="AE38" i="36"/>
  <c r="AC38" i="36"/>
  <c r="AA38" i="36"/>
  <c r="AE37" i="36"/>
  <c r="AC37" i="36"/>
  <c r="AA37" i="36"/>
  <c r="AA34" i="36"/>
  <c r="AA33" i="36"/>
  <c r="AA32" i="36"/>
  <c r="AA31" i="36"/>
  <c r="AA30" i="36"/>
  <c r="AA29" i="36"/>
  <c r="AA28" i="36"/>
  <c r="AA27" i="36"/>
  <c r="AA26" i="36"/>
  <c r="AA25" i="36"/>
  <c r="AA24" i="36"/>
  <c r="AA23" i="36"/>
  <c r="AA22" i="36"/>
  <c r="AA21" i="36"/>
  <c r="AA20" i="36"/>
  <c r="AA19" i="36"/>
  <c r="AA18" i="36"/>
  <c r="AA17" i="36"/>
  <c r="AA16" i="36"/>
  <c r="AA15" i="36"/>
  <c r="AE9" i="36"/>
  <c r="AC9" i="36"/>
  <c r="AA9" i="36"/>
  <c r="AE8" i="36"/>
  <c r="AC8" i="36"/>
  <c r="AA8" i="36"/>
  <c r="AE7" i="36"/>
  <c r="AC7" i="36"/>
  <c r="AA7" i="36"/>
  <c r="AE6" i="36"/>
  <c r="AC6" i="36"/>
  <c r="AA6" i="36"/>
  <c r="AE5" i="36"/>
  <c r="AC5" i="36"/>
  <c r="AA5" i="36"/>
  <c r="AE4" i="36"/>
  <c r="AC4" i="36"/>
  <c r="AC128" i="37"/>
  <c r="AA128" i="37"/>
  <c r="AC127" i="37"/>
  <c r="AA127" i="37"/>
  <c r="AC125" i="37"/>
  <c r="AA125" i="37"/>
  <c r="AC124" i="37"/>
  <c r="AA124" i="37"/>
  <c r="AA122" i="37"/>
  <c r="AA121" i="37"/>
  <c r="AA120" i="37"/>
  <c r="AA118" i="37"/>
  <c r="AE115" i="37"/>
  <c r="AC115" i="37"/>
  <c r="AA115" i="37"/>
  <c r="AE114" i="37"/>
  <c r="AC114" i="37"/>
  <c r="AA114" i="37"/>
  <c r="AC111" i="37"/>
  <c r="AA111" i="37"/>
  <c r="AC110" i="37"/>
  <c r="AA110" i="37"/>
  <c r="AC109" i="37"/>
  <c r="AA109" i="37"/>
  <c r="AC108" i="37"/>
  <c r="AA108" i="37"/>
  <c r="AC105" i="37"/>
  <c r="AA105" i="37"/>
  <c r="AC104" i="37"/>
  <c r="AA104" i="37"/>
  <c r="AC42" i="37"/>
  <c r="AC41" i="37"/>
  <c r="AE38" i="37"/>
  <c r="AC38" i="37"/>
  <c r="AA38" i="37"/>
  <c r="AE37" i="37"/>
  <c r="AC37" i="37"/>
  <c r="AA37" i="37"/>
  <c r="AA34" i="37"/>
  <c r="AA33" i="37"/>
  <c r="AA32" i="37"/>
  <c r="AA31" i="37"/>
  <c r="AA30" i="37"/>
  <c r="AA29" i="37"/>
  <c r="AA28" i="37"/>
  <c r="AA27" i="37"/>
  <c r="AA26" i="37"/>
  <c r="AA25" i="37"/>
  <c r="AA24" i="37"/>
  <c r="AA23" i="37"/>
  <c r="AA22" i="37"/>
  <c r="AA21" i="37"/>
  <c r="AA20" i="37"/>
  <c r="AA19" i="37"/>
  <c r="AA18" i="37"/>
  <c r="AA17" i="37"/>
  <c r="AA16" i="37"/>
  <c r="AA15" i="37"/>
  <c r="AE9" i="37"/>
  <c r="AC9" i="37"/>
  <c r="AA9" i="37"/>
  <c r="AE8" i="37"/>
  <c r="AC8" i="37"/>
  <c r="AA8" i="37"/>
  <c r="AE7" i="37"/>
  <c r="AC7" i="37"/>
  <c r="AA7" i="37"/>
  <c r="AE6" i="37"/>
  <c r="AC6" i="37"/>
  <c r="AA6" i="37"/>
  <c r="AE5" i="37"/>
  <c r="AC5" i="37"/>
  <c r="AA5" i="37"/>
  <c r="AE4" i="37"/>
  <c r="AC4" i="37"/>
  <c r="AC128" i="38"/>
  <c r="AA128" i="38"/>
  <c r="AC127" i="38"/>
  <c r="AA127" i="38"/>
  <c r="AC125" i="38"/>
  <c r="AA125" i="38"/>
  <c r="AC124" i="38"/>
  <c r="AA124" i="38"/>
  <c r="AA122" i="38"/>
  <c r="AA121" i="38"/>
  <c r="AA120" i="38"/>
  <c r="AA118" i="38"/>
  <c r="AE115" i="38"/>
  <c r="AC115" i="38"/>
  <c r="AA115" i="38"/>
  <c r="AE114" i="38"/>
  <c r="AC114" i="38"/>
  <c r="AA114" i="38"/>
  <c r="AC111" i="38"/>
  <c r="AA111" i="38"/>
  <c r="AC110" i="38"/>
  <c r="AA110" i="38"/>
  <c r="AC109" i="38"/>
  <c r="AA109" i="38"/>
  <c r="AC108" i="38"/>
  <c r="AA108" i="38"/>
  <c r="AC105" i="38"/>
  <c r="AA105" i="38"/>
  <c r="AC104" i="38"/>
  <c r="AA104" i="38"/>
  <c r="AC42" i="38"/>
  <c r="AC41" i="38"/>
  <c r="AE38" i="38"/>
  <c r="AC38" i="38"/>
  <c r="AA38" i="38"/>
  <c r="AE37" i="38"/>
  <c r="AC37" i="38"/>
  <c r="AA37" i="38"/>
  <c r="AA34" i="38"/>
  <c r="AA33" i="38"/>
  <c r="AA32" i="38"/>
  <c r="AA31" i="38"/>
  <c r="AA30" i="38"/>
  <c r="AA29" i="38"/>
  <c r="AA28" i="38"/>
  <c r="AA27" i="38"/>
  <c r="AA26" i="38"/>
  <c r="AA25" i="38"/>
  <c r="AA24" i="38"/>
  <c r="AA23" i="38"/>
  <c r="AA22" i="38"/>
  <c r="AA21" i="38"/>
  <c r="AA20" i="38"/>
  <c r="AA19" i="38"/>
  <c r="AA18" i="38"/>
  <c r="AA17" i="38"/>
  <c r="AA16" i="38"/>
  <c r="AA15" i="38"/>
  <c r="AE9" i="38"/>
  <c r="AC9" i="38"/>
  <c r="AA9" i="38"/>
  <c r="AE8" i="38"/>
  <c r="AC8" i="38"/>
  <c r="AA8" i="38"/>
  <c r="AE7" i="38"/>
  <c r="AC7" i="38"/>
  <c r="AA7" i="38"/>
  <c r="AE6" i="38"/>
  <c r="AC6" i="38"/>
  <c r="AA6" i="38"/>
  <c r="AE5" i="38"/>
  <c r="AC5" i="38"/>
  <c r="AA5" i="38"/>
  <c r="AE4" i="38"/>
  <c r="AC4" i="38"/>
  <c r="AC128" i="39"/>
  <c r="AA128" i="39"/>
  <c r="AC127" i="39"/>
  <c r="AA127" i="39"/>
  <c r="AC125" i="39"/>
  <c r="AA125" i="39"/>
  <c r="AC124" i="39"/>
  <c r="AA124" i="39"/>
  <c r="AA122" i="39"/>
  <c r="AA121" i="39"/>
  <c r="AA120" i="39"/>
  <c r="AA118" i="39"/>
  <c r="AE115" i="39"/>
  <c r="AC115" i="39"/>
  <c r="AA115" i="39"/>
  <c r="AE114" i="39"/>
  <c r="AC114" i="39"/>
  <c r="AA114" i="39"/>
  <c r="AC111" i="39"/>
  <c r="AA111" i="39"/>
  <c r="AC110" i="39"/>
  <c r="AA110" i="39"/>
  <c r="AC109" i="39"/>
  <c r="AA109" i="39"/>
  <c r="AC108" i="39"/>
  <c r="AA108" i="39"/>
  <c r="AC105" i="39"/>
  <c r="AA105" i="39"/>
  <c r="AC104" i="39"/>
  <c r="AA104" i="39"/>
  <c r="AC42" i="39"/>
  <c r="AC41" i="39"/>
  <c r="AE38" i="39"/>
  <c r="AC38" i="39"/>
  <c r="AA38" i="39"/>
  <c r="AE37" i="39"/>
  <c r="AC37" i="39"/>
  <c r="AA37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E9" i="39"/>
  <c r="AC9" i="39"/>
  <c r="AA9" i="39"/>
  <c r="AE8" i="39"/>
  <c r="AC8" i="39"/>
  <c r="AA8" i="39"/>
  <c r="AE7" i="39"/>
  <c r="AC7" i="39"/>
  <c r="AA7" i="39"/>
  <c r="AE6" i="39"/>
  <c r="AC6" i="39"/>
  <c r="AA6" i="39"/>
  <c r="AE5" i="39"/>
  <c r="AC5" i="39"/>
  <c r="AA5" i="39"/>
  <c r="AE4" i="39"/>
  <c r="AC4" i="39"/>
  <c r="AC128" i="40"/>
  <c r="AA128" i="40"/>
  <c r="AC127" i="40"/>
  <c r="AA127" i="40"/>
  <c r="AC125" i="40"/>
  <c r="AA125" i="40"/>
  <c r="AC124" i="40"/>
  <c r="AA124" i="40"/>
  <c r="AA122" i="40"/>
  <c r="AA121" i="40"/>
  <c r="AA120" i="40"/>
  <c r="AA118" i="40"/>
  <c r="AE115" i="40"/>
  <c r="AC115" i="40"/>
  <c r="AA115" i="40"/>
  <c r="AE114" i="40"/>
  <c r="AC114" i="40"/>
  <c r="AA114" i="40"/>
  <c r="AC111" i="40"/>
  <c r="AA111" i="40"/>
  <c r="AC110" i="40"/>
  <c r="AA110" i="40"/>
  <c r="AC109" i="40"/>
  <c r="AA109" i="40"/>
  <c r="AC108" i="40"/>
  <c r="AA108" i="40"/>
  <c r="AC105" i="40"/>
  <c r="AA105" i="40"/>
  <c r="AC104" i="40"/>
  <c r="AA104" i="40"/>
  <c r="AC42" i="40"/>
  <c r="AC41" i="40"/>
  <c r="AE38" i="40"/>
  <c r="AC38" i="40"/>
  <c r="AA38" i="40"/>
  <c r="AE37" i="40"/>
  <c r="AC37" i="40"/>
  <c r="AA37" i="40"/>
  <c r="AA34" i="40"/>
  <c r="AA33" i="40"/>
  <c r="AA32" i="40"/>
  <c r="AA31" i="40"/>
  <c r="AA30" i="40"/>
  <c r="AA29" i="40"/>
  <c r="AA28" i="40"/>
  <c r="AA27" i="40"/>
  <c r="AA26" i="40"/>
  <c r="AA25" i="40"/>
  <c r="AA24" i="40"/>
  <c r="AA23" i="40"/>
  <c r="AA22" i="40"/>
  <c r="AA21" i="40"/>
  <c r="AA20" i="40"/>
  <c r="AA19" i="40"/>
  <c r="AA18" i="40"/>
  <c r="AA17" i="40"/>
  <c r="AA16" i="40"/>
  <c r="AA15" i="40"/>
  <c r="AE9" i="40"/>
  <c r="AC9" i="40"/>
  <c r="AA9" i="40"/>
  <c r="AE8" i="40"/>
  <c r="AC8" i="40"/>
  <c r="AA8" i="40"/>
  <c r="AE7" i="40"/>
  <c r="AC7" i="40"/>
  <c r="AA7" i="40"/>
  <c r="AE6" i="40"/>
  <c r="AC6" i="40"/>
  <c r="AA6" i="40"/>
  <c r="AE5" i="40"/>
  <c r="AC5" i="40"/>
  <c r="AA5" i="40"/>
  <c r="AE4" i="40"/>
  <c r="AC4" i="40"/>
  <c r="AC128" i="41"/>
  <c r="AA128" i="41"/>
  <c r="AC127" i="41"/>
  <c r="AA127" i="41"/>
  <c r="AC125" i="41"/>
  <c r="AA125" i="41"/>
  <c r="AC124" i="41"/>
  <c r="AA124" i="41"/>
  <c r="AA122" i="41"/>
  <c r="AA121" i="41"/>
  <c r="AA120" i="41"/>
  <c r="AA118" i="41"/>
  <c r="AE115" i="41"/>
  <c r="AC115" i="41"/>
  <c r="AA115" i="41"/>
  <c r="AE114" i="41"/>
  <c r="AC114" i="41"/>
  <c r="AA114" i="41"/>
  <c r="AC111" i="41"/>
  <c r="AA111" i="41"/>
  <c r="AC110" i="41"/>
  <c r="AA110" i="41"/>
  <c r="AC109" i="41"/>
  <c r="AA109" i="41"/>
  <c r="AC108" i="41"/>
  <c r="AA108" i="41"/>
  <c r="AC105" i="41"/>
  <c r="AA105" i="41"/>
  <c r="AC104" i="41"/>
  <c r="AA104" i="41"/>
  <c r="AC42" i="41"/>
  <c r="AC41" i="41"/>
  <c r="AE38" i="41"/>
  <c r="AC38" i="41"/>
  <c r="AA38" i="41"/>
  <c r="AE37" i="41"/>
  <c r="AC37" i="41"/>
  <c r="AA37" i="41"/>
  <c r="AA34" i="41"/>
  <c r="AA33" i="41"/>
  <c r="AA32" i="41"/>
  <c r="AA31" i="41"/>
  <c r="AA30" i="41"/>
  <c r="AA29" i="41"/>
  <c r="AA28" i="41"/>
  <c r="AA27" i="41"/>
  <c r="AA26" i="41"/>
  <c r="AA25" i="41"/>
  <c r="AA24" i="41"/>
  <c r="AA23" i="41"/>
  <c r="AA22" i="41"/>
  <c r="AA21" i="41"/>
  <c r="AA20" i="41"/>
  <c r="AA19" i="41"/>
  <c r="AA18" i="41"/>
  <c r="AA17" i="41"/>
  <c r="AA16" i="41"/>
  <c r="AA15" i="41"/>
  <c r="AE9" i="41"/>
  <c r="AC9" i="41"/>
  <c r="AA9" i="41"/>
  <c r="AE8" i="41"/>
  <c r="AC8" i="41"/>
  <c r="AA8" i="41"/>
  <c r="AE7" i="41"/>
  <c r="AC7" i="41"/>
  <c r="AA7" i="41"/>
  <c r="AE6" i="41"/>
  <c r="AC6" i="41"/>
  <c r="AA6" i="41"/>
  <c r="AE5" i="41"/>
  <c r="AC5" i="41"/>
  <c r="AA5" i="41"/>
  <c r="AE4" i="41"/>
  <c r="AC4" i="41"/>
  <c r="AC128" i="42"/>
  <c r="AA128" i="42"/>
  <c r="AC127" i="42"/>
  <c r="AA127" i="42"/>
  <c r="AC125" i="42"/>
  <c r="AA125" i="42"/>
  <c r="AC124" i="42"/>
  <c r="AA124" i="42"/>
  <c r="AA122" i="42"/>
  <c r="AA121" i="42"/>
  <c r="AA120" i="42"/>
  <c r="AA118" i="42"/>
  <c r="AE115" i="42"/>
  <c r="AC115" i="42"/>
  <c r="AA115" i="42"/>
  <c r="AE114" i="42"/>
  <c r="AC114" i="42"/>
  <c r="AA114" i="42"/>
  <c r="AC111" i="42"/>
  <c r="AA111" i="42"/>
  <c r="AC110" i="42"/>
  <c r="AA110" i="42"/>
  <c r="AC109" i="42"/>
  <c r="AA109" i="42"/>
  <c r="AC108" i="42"/>
  <c r="AA108" i="42"/>
  <c r="AC105" i="42"/>
  <c r="AA105" i="42"/>
  <c r="AC104" i="42"/>
  <c r="AA104" i="42"/>
  <c r="AC42" i="42"/>
  <c r="AC41" i="42"/>
  <c r="AE38" i="42"/>
  <c r="AC38" i="42"/>
  <c r="AA38" i="42"/>
  <c r="AE37" i="42"/>
  <c r="AC37" i="42"/>
  <c r="AA37" i="42"/>
  <c r="AA34" i="42"/>
  <c r="AA33" i="42"/>
  <c r="AA32" i="42"/>
  <c r="AA31" i="42"/>
  <c r="AA30" i="42"/>
  <c r="AA29" i="42"/>
  <c r="AA28" i="42"/>
  <c r="AA27" i="42"/>
  <c r="AA26" i="42"/>
  <c r="AA25" i="42"/>
  <c r="AA24" i="42"/>
  <c r="AA23" i="42"/>
  <c r="AA22" i="42"/>
  <c r="AA21" i="42"/>
  <c r="AA20" i="42"/>
  <c r="AA19" i="42"/>
  <c r="AA18" i="42"/>
  <c r="AA17" i="42"/>
  <c r="AA16" i="42"/>
  <c r="AA15" i="42"/>
  <c r="AE9" i="42"/>
  <c r="AC9" i="42"/>
  <c r="AA9" i="42"/>
  <c r="AE8" i="42"/>
  <c r="AC8" i="42"/>
  <c r="AA8" i="42"/>
  <c r="AE7" i="42"/>
  <c r="AC7" i="42"/>
  <c r="AA7" i="42"/>
  <c r="AE6" i="42"/>
  <c r="AC6" i="42"/>
  <c r="AA6" i="42"/>
  <c r="AE5" i="42"/>
  <c r="AC5" i="42"/>
  <c r="AA5" i="42"/>
  <c r="AE4" i="42"/>
  <c r="AC4" i="42"/>
  <c r="AC128" i="43"/>
  <c r="AA128" i="43"/>
  <c r="AC127" i="43"/>
  <c r="AA127" i="43"/>
  <c r="AC125" i="43"/>
  <c r="AA125" i="43"/>
  <c r="AC124" i="43"/>
  <c r="AA124" i="43"/>
  <c r="AA122" i="43"/>
  <c r="AA121" i="43"/>
  <c r="AA120" i="43"/>
  <c r="AA118" i="43"/>
  <c r="AE115" i="43"/>
  <c r="AC115" i="43"/>
  <c r="AA115" i="43"/>
  <c r="AE114" i="43"/>
  <c r="AC114" i="43"/>
  <c r="AA114" i="43"/>
  <c r="AC111" i="43"/>
  <c r="AA111" i="43"/>
  <c r="AC110" i="43"/>
  <c r="AA110" i="43"/>
  <c r="AC109" i="43"/>
  <c r="AA109" i="43"/>
  <c r="AC108" i="43"/>
  <c r="AA108" i="43"/>
  <c r="AC105" i="43"/>
  <c r="AA105" i="43"/>
  <c r="AC104" i="43"/>
  <c r="AA104" i="43"/>
  <c r="AC42" i="43"/>
  <c r="AC41" i="43"/>
  <c r="AE38" i="43"/>
  <c r="AC38" i="43"/>
  <c r="AA38" i="43"/>
  <c r="AE37" i="43"/>
  <c r="AC37" i="43"/>
  <c r="AA37" i="43"/>
  <c r="AA34" i="43"/>
  <c r="AA33" i="43"/>
  <c r="AA32" i="43"/>
  <c r="AA31" i="43"/>
  <c r="AA30" i="43"/>
  <c r="AA29" i="43"/>
  <c r="AA28" i="43"/>
  <c r="AA27" i="43"/>
  <c r="AA26" i="43"/>
  <c r="AA25" i="43"/>
  <c r="AA24" i="43"/>
  <c r="AA23" i="43"/>
  <c r="AA22" i="43"/>
  <c r="AA21" i="43"/>
  <c r="AA20" i="43"/>
  <c r="AA19" i="43"/>
  <c r="AA18" i="43"/>
  <c r="AA17" i="43"/>
  <c r="AA16" i="43"/>
  <c r="AA15" i="43"/>
  <c r="AE9" i="43"/>
  <c r="AC9" i="43"/>
  <c r="AA9" i="43"/>
  <c r="AE8" i="43"/>
  <c r="AC8" i="43"/>
  <c r="AA8" i="43"/>
  <c r="AE7" i="43"/>
  <c r="AC7" i="43"/>
  <c r="AA7" i="43"/>
  <c r="AE6" i="43"/>
  <c r="AC6" i="43"/>
  <c r="AA6" i="43"/>
  <c r="AE5" i="43"/>
  <c r="AC5" i="43"/>
  <c r="AA5" i="43"/>
  <c r="AE4" i="43"/>
  <c r="AC4" i="43"/>
  <c r="AC128" i="44"/>
  <c r="AA128" i="44"/>
  <c r="AC127" i="44"/>
  <c r="AA127" i="44"/>
  <c r="AC125" i="44"/>
  <c r="AA125" i="44"/>
  <c r="AC124" i="44"/>
  <c r="AA124" i="44"/>
  <c r="AA122" i="44"/>
  <c r="AA121" i="44"/>
  <c r="AA120" i="44"/>
  <c r="AA118" i="44"/>
  <c r="AE115" i="44"/>
  <c r="AC115" i="44"/>
  <c r="AA115" i="44"/>
  <c r="AE114" i="44"/>
  <c r="AC114" i="44"/>
  <c r="AA114" i="44"/>
  <c r="AC111" i="44"/>
  <c r="AA111" i="44"/>
  <c r="AC110" i="44"/>
  <c r="AA110" i="44"/>
  <c r="AC109" i="44"/>
  <c r="AA109" i="44"/>
  <c r="AC108" i="44"/>
  <c r="AA108" i="44"/>
  <c r="AC105" i="44"/>
  <c r="AA105" i="44"/>
  <c r="AC104" i="44"/>
  <c r="AA104" i="44"/>
  <c r="AC42" i="44"/>
  <c r="AC41" i="44"/>
  <c r="AE38" i="44"/>
  <c r="AC38" i="44"/>
  <c r="AA38" i="44"/>
  <c r="AE37" i="44"/>
  <c r="AC37" i="44"/>
  <c r="AA37" i="44"/>
  <c r="AA34" i="44"/>
  <c r="AA33" i="44"/>
  <c r="AA32" i="44"/>
  <c r="AA31" i="44"/>
  <c r="AA30" i="44"/>
  <c r="AA29" i="44"/>
  <c r="AA28" i="44"/>
  <c r="AA27" i="44"/>
  <c r="AA26" i="44"/>
  <c r="AA25" i="44"/>
  <c r="AA24" i="44"/>
  <c r="AA23" i="44"/>
  <c r="AA22" i="44"/>
  <c r="AA21" i="44"/>
  <c r="AA20" i="44"/>
  <c r="AA19" i="44"/>
  <c r="AA18" i="44"/>
  <c r="AA17" i="44"/>
  <c r="AA16" i="44"/>
  <c r="AA15" i="44"/>
  <c r="AE9" i="44"/>
  <c r="AC9" i="44"/>
  <c r="AA9" i="44"/>
  <c r="AE8" i="44"/>
  <c r="AC8" i="44"/>
  <c r="AA8" i="44"/>
  <c r="AE7" i="44"/>
  <c r="AC7" i="44"/>
  <c r="AA7" i="44"/>
  <c r="AE6" i="44"/>
  <c r="AC6" i="44"/>
  <c r="AA6" i="44"/>
  <c r="AE5" i="44"/>
  <c r="AC5" i="44"/>
  <c r="AA5" i="44"/>
  <c r="AE4" i="44"/>
  <c r="AC4" i="44"/>
  <c r="AC128" i="45"/>
  <c r="AA128" i="45"/>
  <c r="AC127" i="45"/>
  <c r="AA127" i="45"/>
  <c r="AC125" i="45"/>
  <c r="AA125" i="45"/>
  <c r="AC124" i="45"/>
  <c r="AA124" i="45"/>
  <c r="AA122" i="45"/>
  <c r="AA121" i="45"/>
  <c r="AA120" i="45"/>
  <c r="AA118" i="45"/>
  <c r="AE115" i="45"/>
  <c r="AC115" i="45"/>
  <c r="AA115" i="45"/>
  <c r="AE114" i="45"/>
  <c r="AC114" i="45"/>
  <c r="AA114" i="45"/>
  <c r="AC111" i="45"/>
  <c r="AA111" i="45"/>
  <c r="AC110" i="45"/>
  <c r="AA110" i="45"/>
  <c r="AC109" i="45"/>
  <c r="AA109" i="45"/>
  <c r="AC108" i="45"/>
  <c r="AA108" i="45"/>
  <c r="AC105" i="45"/>
  <c r="AA105" i="45"/>
  <c r="AC104" i="45"/>
  <c r="AA104" i="45"/>
  <c r="AC42" i="45"/>
  <c r="AC41" i="45"/>
  <c r="AE38" i="45"/>
  <c r="AC38" i="45"/>
  <c r="AA38" i="45"/>
  <c r="AE37" i="45"/>
  <c r="AC37" i="45"/>
  <c r="AA37" i="45"/>
  <c r="AA34" i="45"/>
  <c r="AA33" i="45"/>
  <c r="AA32" i="45"/>
  <c r="AA31" i="45"/>
  <c r="AA30" i="45"/>
  <c r="AA29" i="45"/>
  <c r="AA28" i="45"/>
  <c r="AA27" i="45"/>
  <c r="AA26" i="45"/>
  <c r="AA25" i="45"/>
  <c r="AA24" i="45"/>
  <c r="AA23" i="45"/>
  <c r="AA22" i="45"/>
  <c r="AA21" i="45"/>
  <c r="AA20" i="45"/>
  <c r="AA19" i="45"/>
  <c r="AA18" i="45"/>
  <c r="AA17" i="45"/>
  <c r="AA16" i="45"/>
  <c r="AA15" i="45"/>
  <c r="AE9" i="45"/>
  <c r="AC9" i="45"/>
  <c r="AA9" i="45"/>
  <c r="AE8" i="45"/>
  <c r="AC8" i="45"/>
  <c r="AA8" i="45"/>
  <c r="AE7" i="45"/>
  <c r="AC7" i="45"/>
  <c r="AA7" i="45"/>
  <c r="AE6" i="45"/>
  <c r="AC6" i="45"/>
  <c r="AA6" i="45"/>
  <c r="AE5" i="45"/>
  <c r="AC5" i="45"/>
  <c r="AA5" i="45"/>
  <c r="AE4" i="45"/>
  <c r="AC4" i="45"/>
  <c r="AC128" i="46"/>
  <c r="AA128" i="46"/>
  <c r="AC127" i="46"/>
  <c r="AA127" i="46"/>
  <c r="AC125" i="46"/>
  <c r="AA125" i="46"/>
  <c r="AC124" i="46"/>
  <c r="AA124" i="46"/>
  <c r="AA122" i="46"/>
  <c r="AA121" i="46"/>
  <c r="AA120" i="46"/>
  <c r="AA118" i="46"/>
  <c r="AE115" i="46"/>
  <c r="AC115" i="46"/>
  <c r="AA115" i="46"/>
  <c r="AE114" i="46"/>
  <c r="AC114" i="46"/>
  <c r="AA114" i="46"/>
  <c r="AC111" i="46"/>
  <c r="AA111" i="46"/>
  <c r="AC110" i="46"/>
  <c r="AA110" i="46"/>
  <c r="AC109" i="46"/>
  <c r="AA109" i="46"/>
  <c r="AC108" i="46"/>
  <c r="AA108" i="46"/>
  <c r="AC105" i="46"/>
  <c r="AA105" i="46"/>
  <c r="AC104" i="46"/>
  <c r="AA104" i="46"/>
  <c r="AC42" i="46"/>
  <c r="AC41" i="46"/>
  <c r="AE38" i="46"/>
  <c r="AC38" i="46"/>
  <c r="AA38" i="46"/>
  <c r="AE37" i="46"/>
  <c r="AC37" i="46"/>
  <c r="AA37" i="46"/>
  <c r="AA34" i="46"/>
  <c r="AA33" i="46"/>
  <c r="AA32" i="46"/>
  <c r="AA31" i="46"/>
  <c r="AA30" i="46"/>
  <c r="AA29" i="46"/>
  <c r="AA28" i="46"/>
  <c r="AA27" i="46"/>
  <c r="AA26" i="46"/>
  <c r="AA25" i="46"/>
  <c r="AA24" i="46"/>
  <c r="AA23" i="46"/>
  <c r="AA22" i="46"/>
  <c r="AA21" i="46"/>
  <c r="AA20" i="46"/>
  <c r="AA19" i="46"/>
  <c r="AA18" i="46"/>
  <c r="AA17" i="46"/>
  <c r="AA16" i="46"/>
  <c r="AA15" i="46"/>
  <c r="AE9" i="46"/>
  <c r="AC9" i="46"/>
  <c r="AA9" i="46"/>
  <c r="AE8" i="46"/>
  <c r="AC8" i="46"/>
  <c r="AA8" i="46"/>
  <c r="AE7" i="46"/>
  <c r="AC7" i="46"/>
  <c r="AA7" i="46"/>
  <c r="AE6" i="46"/>
  <c r="AC6" i="46"/>
  <c r="AA6" i="46"/>
  <c r="AE5" i="46"/>
  <c r="AC5" i="46"/>
  <c r="AA5" i="46"/>
  <c r="AE4" i="46"/>
  <c r="AC4" i="46"/>
  <c r="AC128" i="47"/>
  <c r="AA128" i="47"/>
  <c r="AC127" i="47"/>
  <c r="AA127" i="47"/>
  <c r="AC125" i="47"/>
  <c r="AA125" i="47"/>
  <c r="AC124" i="47"/>
  <c r="AA124" i="47"/>
  <c r="AA122" i="47"/>
  <c r="AA121" i="47"/>
  <c r="AA120" i="47"/>
  <c r="AA118" i="47"/>
  <c r="AE115" i="47"/>
  <c r="AC115" i="47"/>
  <c r="AA115" i="47"/>
  <c r="AE114" i="47"/>
  <c r="AC114" i="47"/>
  <c r="AA114" i="47"/>
  <c r="AC111" i="47"/>
  <c r="AA111" i="47"/>
  <c r="AC110" i="47"/>
  <c r="AA110" i="47"/>
  <c r="AC109" i="47"/>
  <c r="AA109" i="47"/>
  <c r="AC108" i="47"/>
  <c r="AA108" i="47"/>
  <c r="AC105" i="47"/>
  <c r="AA105" i="47"/>
  <c r="AC104" i="47"/>
  <c r="AA104" i="47"/>
  <c r="AC42" i="47"/>
  <c r="AC41" i="47"/>
  <c r="AE38" i="47"/>
  <c r="AC38" i="47"/>
  <c r="AA38" i="47"/>
  <c r="AE37" i="47"/>
  <c r="AC37" i="47"/>
  <c r="AA37" i="47"/>
  <c r="AA34" i="47"/>
  <c r="AA33" i="47"/>
  <c r="AA32" i="47"/>
  <c r="AA31" i="47"/>
  <c r="AA30" i="47"/>
  <c r="AA29" i="47"/>
  <c r="AA28" i="47"/>
  <c r="AA27" i="47"/>
  <c r="AA26" i="47"/>
  <c r="AA25" i="47"/>
  <c r="AA24" i="47"/>
  <c r="AA23" i="47"/>
  <c r="AA22" i="47"/>
  <c r="AA21" i="47"/>
  <c r="AA20" i="47"/>
  <c r="AA19" i="47"/>
  <c r="AA18" i="47"/>
  <c r="AA17" i="47"/>
  <c r="AA16" i="47"/>
  <c r="AA15" i="47"/>
  <c r="AE9" i="47"/>
  <c r="AC9" i="47"/>
  <c r="AA9" i="47"/>
  <c r="AE8" i="47"/>
  <c r="AC8" i="47"/>
  <c r="AA8" i="47"/>
  <c r="AE7" i="47"/>
  <c r="AC7" i="47"/>
  <c r="AA7" i="47"/>
  <c r="AE6" i="47"/>
  <c r="AC6" i="47"/>
  <c r="AA6" i="47"/>
  <c r="AE5" i="47"/>
  <c r="AC5" i="47"/>
  <c r="AA5" i="47"/>
  <c r="AE4" i="47"/>
  <c r="AC4" i="47"/>
  <c r="AC128" i="48"/>
  <c r="AA128" i="48"/>
  <c r="AC127" i="48"/>
  <c r="AA127" i="48"/>
  <c r="AC125" i="48"/>
  <c r="AA125" i="48"/>
  <c r="AC124" i="48"/>
  <c r="AA124" i="48"/>
  <c r="AA122" i="48"/>
  <c r="AA121" i="48"/>
  <c r="AA120" i="48"/>
  <c r="AA118" i="48"/>
  <c r="AE115" i="48"/>
  <c r="AC115" i="48"/>
  <c r="AA115" i="48"/>
  <c r="AE114" i="48"/>
  <c r="AC114" i="48"/>
  <c r="AA114" i="48"/>
  <c r="AC111" i="48"/>
  <c r="AA111" i="48"/>
  <c r="AC110" i="48"/>
  <c r="AA110" i="48"/>
  <c r="AC109" i="48"/>
  <c r="AA109" i="48"/>
  <c r="AC108" i="48"/>
  <c r="AA108" i="48"/>
  <c r="AC105" i="48"/>
  <c r="AA105" i="48"/>
  <c r="AC104" i="48"/>
  <c r="AA104" i="48"/>
  <c r="AC42" i="48"/>
  <c r="AC41" i="48"/>
  <c r="AE38" i="48"/>
  <c r="AC38" i="48"/>
  <c r="AA38" i="48"/>
  <c r="AE37" i="48"/>
  <c r="AC37" i="48"/>
  <c r="AA37" i="48"/>
  <c r="AA34" i="48"/>
  <c r="AA33" i="48"/>
  <c r="AA32" i="48"/>
  <c r="AA31" i="48"/>
  <c r="AA30" i="48"/>
  <c r="AA29" i="48"/>
  <c r="AA28" i="48"/>
  <c r="AA27" i="48"/>
  <c r="AA26" i="48"/>
  <c r="AA25" i="48"/>
  <c r="AA24" i="48"/>
  <c r="AA23" i="48"/>
  <c r="AA22" i="48"/>
  <c r="AA21" i="48"/>
  <c r="AA20" i="48"/>
  <c r="AA19" i="48"/>
  <c r="AA18" i="48"/>
  <c r="AA17" i="48"/>
  <c r="AA16" i="48"/>
  <c r="AA15" i="48"/>
  <c r="AE9" i="48"/>
  <c r="AC9" i="48"/>
  <c r="AA9" i="48"/>
  <c r="AE8" i="48"/>
  <c r="AC8" i="48"/>
  <c r="AA8" i="48"/>
  <c r="AE7" i="48"/>
  <c r="AC7" i="48"/>
  <c r="AA7" i="48"/>
  <c r="AE6" i="48"/>
  <c r="AC6" i="48"/>
  <c r="AA6" i="48"/>
  <c r="AE5" i="48"/>
  <c r="AC5" i="48"/>
  <c r="AA5" i="48"/>
  <c r="AE4" i="48"/>
  <c r="AC4" i="48"/>
  <c r="AC128" i="49"/>
  <c r="AA128" i="49"/>
  <c r="AC127" i="49"/>
  <c r="AA127" i="49"/>
  <c r="AC125" i="49"/>
  <c r="AA125" i="49"/>
  <c r="AC124" i="49"/>
  <c r="AA124" i="49"/>
  <c r="AA122" i="49"/>
  <c r="AA121" i="49"/>
  <c r="AA120" i="49"/>
  <c r="AA118" i="49"/>
  <c r="AE115" i="49"/>
  <c r="AC115" i="49"/>
  <c r="AA115" i="49"/>
  <c r="AE114" i="49"/>
  <c r="AC114" i="49"/>
  <c r="AA114" i="49"/>
  <c r="AC111" i="49"/>
  <c r="AA111" i="49"/>
  <c r="AC110" i="49"/>
  <c r="AA110" i="49"/>
  <c r="AC109" i="49"/>
  <c r="AA109" i="49"/>
  <c r="AC108" i="49"/>
  <c r="AA108" i="49"/>
  <c r="AC105" i="49"/>
  <c r="AA105" i="49"/>
  <c r="AC104" i="49"/>
  <c r="AA104" i="49"/>
  <c r="AC42" i="49"/>
  <c r="AC41" i="49"/>
  <c r="AE38" i="49"/>
  <c r="AC38" i="49"/>
  <c r="AA38" i="49"/>
  <c r="AE37" i="49"/>
  <c r="AC37" i="49"/>
  <c r="AA37" i="49"/>
  <c r="AA34" i="49"/>
  <c r="AA33" i="49"/>
  <c r="AA32" i="49"/>
  <c r="AA31" i="49"/>
  <c r="AA30" i="49"/>
  <c r="AA29" i="49"/>
  <c r="AA28" i="49"/>
  <c r="AA27" i="49"/>
  <c r="AA26" i="49"/>
  <c r="AA25" i="49"/>
  <c r="AA24" i="49"/>
  <c r="AA23" i="49"/>
  <c r="AA22" i="49"/>
  <c r="AA21" i="49"/>
  <c r="AA20" i="49"/>
  <c r="AA19" i="49"/>
  <c r="AA18" i="49"/>
  <c r="AA17" i="49"/>
  <c r="AA16" i="49"/>
  <c r="AA15" i="49"/>
  <c r="AE9" i="49"/>
  <c r="AC9" i="49"/>
  <c r="AA9" i="49"/>
  <c r="AE8" i="49"/>
  <c r="AC8" i="49"/>
  <c r="AA8" i="49"/>
  <c r="AE7" i="49"/>
  <c r="AC7" i="49"/>
  <c r="AA7" i="49"/>
  <c r="AE6" i="49"/>
  <c r="AC6" i="49"/>
  <c r="AA6" i="49"/>
  <c r="AE5" i="49"/>
  <c r="AC5" i="49"/>
  <c r="AA5" i="49"/>
  <c r="AE4" i="49"/>
  <c r="AC4" i="49"/>
  <c r="AC128" i="50"/>
  <c r="AA128" i="50"/>
  <c r="AC127" i="50"/>
  <c r="AA127" i="50"/>
  <c r="AC125" i="50"/>
  <c r="AA125" i="50"/>
  <c r="AC124" i="50"/>
  <c r="AA124" i="50"/>
  <c r="AA122" i="50"/>
  <c r="AA121" i="50"/>
  <c r="AA120" i="50"/>
  <c r="AA118" i="50"/>
  <c r="AE115" i="50"/>
  <c r="AC115" i="50"/>
  <c r="AA115" i="50"/>
  <c r="AE114" i="50"/>
  <c r="AC114" i="50"/>
  <c r="AA114" i="50"/>
  <c r="AC111" i="50"/>
  <c r="AA111" i="50"/>
  <c r="AC110" i="50"/>
  <c r="AA110" i="50"/>
  <c r="AC109" i="50"/>
  <c r="AA109" i="50"/>
  <c r="AC108" i="50"/>
  <c r="AA108" i="50"/>
  <c r="AC105" i="50"/>
  <c r="AA105" i="50"/>
  <c r="AC104" i="50"/>
  <c r="AA104" i="50"/>
  <c r="AC42" i="50"/>
  <c r="AC41" i="50"/>
  <c r="AE38" i="50"/>
  <c r="AC38" i="50"/>
  <c r="AA38" i="50"/>
  <c r="AE37" i="50"/>
  <c r="AC37" i="50"/>
  <c r="AA37" i="50"/>
  <c r="AA34" i="50"/>
  <c r="AA33" i="50"/>
  <c r="AA32" i="50"/>
  <c r="AA31" i="50"/>
  <c r="AA30" i="50"/>
  <c r="AA29" i="50"/>
  <c r="AA28" i="50"/>
  <c r="AA27" i="50"/>
  <c r="AA26" i="50"/>
  <c r="AA25" i="50"/>
  <c r="AA24" i="50"/>
  <c r="AA23" i="50"/>
  <c r="AA22" i="50"/>
  <c r="AA21" i="50"/>
  <c r="AA20" i="50"/>
  <c r="AA19" i="50"/>
  <c r="AA18" i="50"/>
  <c r="AA17" i="50"/>
  <c r="AA16" i="50"/>
  <c r="AA15" i="50"/>
  <c r="AE9" i="50"/>
  <c r="AC9" i="50"/>
  <c r="AA9" i="50"/>
  <c r="AE8" i="50"/>
  <c r="AC8" i="50"/>
  <c r="AA8" i="50"/>
  <c r="AE7" i="50"/>
  <c r="AC7" i="50"/>
  <c r="AA7" i="50"/>
  <c r="AE6" i="50"/>
  <c r="AC6" i="50"/>
  <c r="AA6" i="50"/>
  <c r="AE5" i="50"/>
  <c r="AC5" i="50"/>
  <c r="AA5" i="50"/>
  <c r="AE4" i="50"/>
  <c r="AC4" i="50"/>
  <c r="AC128" i="51"/>
  <c r="AA128" i="51"/>
  <c r="AC127" i="51"/>
  <c r="AA127" i="51"/>
  <c r="AC125" i="51"/>
  <c r="AA125" i="51"/>
  <c r="AC124" i="51"/>
  <c r="AA124" i="51"/>
  <c r="AA122" i="51"/>
  <c r="AA121" i="51"/>
  <c r="AA120" i="51"/>
  <c r="AA118" i="51"/>
  <c r="AE115" i="51"/>
  <c r="AC115" i="51"/>
  <c r="AA115" i="51"/>
  <c r="AE114" i="51"/>
  <c r="AC114" i="51"/>
  <c r="AA114" i="51"/>
  <c r="AC111" i="51"/>
  <c r="AA111" i="51"/>
  <c r="AC110" i="51"/>
  <c r="AA110" i="51"/>
  <c r="AC109" i="51"/>
  <c r="AA109" i="51"/>
  <c r="AC108" i="51"/>
  <c r="AA108" i="51"/>
  <c r="AC105" i="51"/>
  <c r="AA105" i="51"/>
  <c r="AC104" i="51"/>
  <c r="AA104" i="51"/>
  <c r="AC42" i="51"/>
  <c r="AC41" i="51"/>
  <c r="AE38" i="51"/>
  <c r="AC38" i="51"/>
  <c r="AA38" i="51"/>
  <c r="AE37" i="51"/>
  <c r="AC37" i="51"/>
  <c r="AA37" i="51"/>
  <c r="AA34" i="51"/>
  <c r="AA33" i="51"/>
  <c r="AA32" i="51"/>
  <c r="AA31" i="51"/>
  <c r="AA30" i="51"/>
  <c r="AA29" i="51"/>
  <c r="AA28" i="51"/>
  <c r="AA27" i="51"/>
  <c r="AA26" i="51"/>
  <c r="AA25" i="51"/>
  <c r="AA24" i="51"/>
  <c r="AA23" i="51"/>
  <c r="AA22" i="51"/>
  <c r="AA21" i="51"/>
  <c r="AA20" i="51"/>
  <c r="AA19" i="51"/>
  <c r="AA18" i="51"/>
  <c r="AA17" i="51"/>
  <c r="AA16" i="51"/>
  <c r="AA15" i="51"/>
  <c r="AE9" i="51"/>
  <c r="AC9" i="51"/>
  <c r="AA9" i="51"/>
  <c r="AE8" i="51"/>
  <c r="AC8" i="51"/>
  <c r="AA8" i="51"/>
  <c r="AE7" i="51"/>
  <c r="AC7" i="51"/>
  <c r="AA7" i="51"/>
  <c r="AE6" i="51"/>
  <c r="AC6" i="51"/>
  <c r="AA6" i="51"/>
  <c r="AE5" i="51"/>
  <c r="AC5" i="51"/>
  <c r="AA5" i="51"/>
  <c r="AE4" i="51"/>
  <c r="AC4" i="51"/>
  <c r="AC128" i="52"/>
  <c r="AA128" i="52"/>
  <c r="AC127" i="52"/>
  <c r="AA127" i="52"/>
  <c r="AC125" i="52"/>
  <c r="AA125" i="52"/>
  <c r="AC124" i="52"/>
  <c r="AA124" i="52"/>
  <c r="AA122" i="52"/>
  <c r="AA121" i="52"/>
  <c r="AA120" i="52"/>
  <c r="AA118" i="52"/>
  <c r="AE115" i="52"/>
  <c r="AC115" i="52"/>
  <c r="AA115" i="52"/>
  <c r="AE114" i="52"/>
  <c r="AC114" i="52"/>
  <c r="AA114" i="52"/>
  <c r="AC111" i="52"/>
  <c r="AA111" i="52"/>
  <c r="AC110" i="52"/>
  <c r="AA110" i="52"/>
  <c r="AC109" i="52"/>
  <c r="AA109" i="52"/>
  <c r="AC108" i="52"/>
  <c r="AA108" i="52"/>
  <c r="AC105" i="52"/>
  <c r="AA105" i="52"/>
  <c r="AC104" i="52"/>
  <c r="AA104" i="52"/>
  <c r="AC42" i="52"/>
  <c r="AC41" i="52"/>
  <c r="AE38" i="52"/>
  <c r="AC38" i="52"/>
  <c r="AA38" i="52"/>
  <c r="AE37" i="52"/>
  <c r="AC37" i="52"/>
  <c r="AA37" i="52"/>
  <c r="AA34" i="52"/>
  <c r="AA33" i="52"/>
  <c r="AA32" i="52"/>
  <c r="AA31" i="52"/>
  <c r="AA30" i="52"/>
  <c r="AA29" i="52"/>
  <c r="AA28" i="52"/>
  <c r="AA27" i="52"/>
  <c r="AA26" i="52"/>
  <c r="AA25" i="52"/>
  <c r="AA24" i="52"/>
  <c r="AA23" i="52"/>
  <c r="AA22" i="52"/>
  <c r="AA21" i="52"/>
  <c r="AA20" i="52"/>
  <c r="AA19" i="52"/>
  <c r="AA18" i="52"/>
  <c r="AA17" i="52"/>
  <c r="AA16" i="52"/>
  <c r="AA15" i="52"/>
  <c r="AE9" i="52"/>
  <c r="AC9" i="52"/>
  <c r="AA9" i="52"/>
  <c r="AE8" i="52"/>
  <c r="AC8" i="52"/>
  <c r="AA8" i="52"/>
  <c r="AE7" i="52"/>
  <c r="AC7" i="52"/>
  <c r="AA7" i="52"/>
  <c r="AE6" i="52"/>
  <c r="AC6" i="52"/>
  <c r="AA6" i="52"/>
  <c r="AE5" i="52"/>
  <c r="AC5" i="52"/>
  <c r="AA5" i="52"/>
  <c r="AE4" i="52"/>
  <c r="AC4" i="52"/>
  <c r="AC128" i="53"/>
  <c r="AA128" i="53"/>
  <c r="AC127" i="53"/>
  <c r="AA127" i="53"/>
  <c r="AC125" i="53"/>
  <c r="AA125" i="53"/>
  <c r="AC124" i="53"/>
  <c r="AA124" i="53"/>
  <c r="AA122" i="53"/>
  <c r="AA121" i="53"/>
  <c r="AA120" i="53"/>
  <c r="AA118" i="53"/>
  <c r="AE115" i="53"/>
  <c r="AC115" i="53"/>
  <c r="AA115" i="53"/>
  <c r="AE114" i="53"/>
  <c r="AC114" i="53"/>
  <c r="AA114" i="53"/>
  <c r="AC111" i="53"/>
  <c r="AA111" i="53"/>
  <c r="AC110" i="53"/>
  <c r="AA110" i="53"/>
  <c r="AC109" i="53"/>
  <c r="AA109" i="53"/>
  <c r="AC108" i="53"/>
  <c r="AA108" i="53"/>
  <c r="AC105" i="53"/>
  <c r="AA105" i="53"/>
  <c r="AC104" i="53"/>
  <c r="AA104" i="53"/>
  <c r="AC42" i="53"/>
  <c r="AC41" i="53"/>
  <c r="AE38" i="53"/>
  <c r="AC38" i="53"/>
  <c r="AA38" i="53"/>
  <c r="AE37" i="53"/>
  <c r="AC37" i="53"/>
  <c r="AA37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9" i="53"/>
  <c r="AA18" i="53"/>
  <c r="AA17" i="53"/>
  <c r="AA16" i="53"/>
  <c r="AA15" i="53"/>
  <c r="AE9" i="53"/>
  <c r="AC9" i="53"/>
  <c r="AA9" i="53"/>
  <c r="AE8" i="53"/>
  <c r="AC8" i="53"/>
  <c r="AA8" i="53"/>
  <c r="AE7" i="53"/>
  <c r="AC7" i="53"/>
  <c r="AA7" i="53"/>
  <c r="AE6" i="53"/>
  <c r="AC6" i="53"/>
  <c r="AA6" i="53"/>
  <c r="AE5" i="53"/>
  <c r="AC5" i="53"/>
  <c r="AA5" i="53"/>
  <c r="AE4" i="53"/>
  <c r="AC4" i="53"/>
  <c r="AC128" i="54"/>
  <c r="AA128" i="54"/>
  <c r="AC127" i="54"/>
  <c r="AA127" i="54"/>
  <c r="AC125" i="54"/>
  <c r="AA125" i="54"/>
  <c r="AC124" i="54"/>
  <c r="AA124" i="54"/>
  <c r="AA122" i="54"/>
  <c r="AA121" i="54"/>
  <c r="AA120" i="54"/>
  <c r="AA118" i="54"/>
  <c r="AE115" i="54"/>
  <c r="AC115" i="54"/>
  <c r="AA115" i="54"/>
  <c r="AE114" i="54"/>
  <c r="AC114" i="54"/>
  <c r="AA114" i="54"/>
  <c r="AC111" i="54"/>
  <c r="AA111" i="54"/>
  <c r="AC110" i="54"/>
  <c r="AA110" i="54"/>
  <c r="AC109" i="54"/>
  <c r="AA109" i="54"/>
  <c r="AC108" i="54"/>
  <c r="AA108" i="54"/>
  <c r="AC105" i="54"/>
  <c r="AA105" i="54"/>
  <c r="AC104" i="54"/>
  <c r="AA104" i="54"/>
  <c r="AC42" i="54"/>
  <c r="AC41" i="54"/>
  <c r="AE38" i="54"/>
  <c r="AC38" i="54"/>
  <c r="AA38" i="54"/>
  <c r="AE37" i="54"/>
  <c r="AC37" i="54"/>
  <c r="AA37" i="54"/>
  <c r="AA34" i="54"/>
  <c r="AA33" i="54"/>
  <c r="AA32" i="54"/>
  <c r="AA31" i="54"/>
  <c r="AA30" i="54"/>
  <c r="AA29" i="54"/>
  <c r="AA28" i="54"/>
  <c r="AA27" i="54"/>
  <c r="AA26" i="54"/>
  <c r="AA25" i="54"/>
  <c r="AA24" i="54"/>
  <c r="AA23" i="54"/>
  <c r="AA22" i="54"/>
  <c r="AA21" i="54"/>
  <c r="AA20" i="54"/>
  <c r="AA19" i="54"/>
  <c r="AA18" i="54"/>
  <c r="AA17" i="54"/>
  <c r="AA16" i="54"/>
  <c r="AA15" i="54"/>
  <c r="AE9" i="54"/>
  <c r="AC9" i="54"/>
  <c r="AA9" i="54"/>
  <c r="AE8" i="54"/>
  <c r="AC8" i="54"/>
  <c r="AA8" i="54"/>
  <c r="AE7" i="54"/>
  <c r="AC7" i="54"/>
  <c r="AA7" i="54"/>
  <c r="AE6" i="54"/>
  <c r="AC6" i="54"/>
  <c r="AA6" i="54"/>
  <c r="AE5" i="54"/>
  <c r="AC5" i="54"/>
  <c r="AA5" i="54"/>
  <c r="AE4" i="54"/>
  <c r="AC4" i="54"/>
  <c r="AC128" i="55"/>
  <c r="AA128" i="55"/>
  <c r="AC127" i="55"/>
  <c r="AA127" i="55"/>
  <c r="AC125" i="55"/>
  <c r="AA125" i="55"/>
  <c r="AC124" i="55"/>
  <c r="AA124" i="55"/>
  <c r="AA122" i="55"/>
  <c r="AA121" i="55"/>
  <c r="AA120" i="55"/>
  <c r="AA118" i="55"/>
  <c r="AE115" i="55"/>
  <c r="AC115" i="55"/>
  <c r="AA115" i="55"/>
  <c r="AE114" i="55"/>
  <c r="AC114" i="55"/>
  <c r="AA114" i="55"/>
  <c r="AC111" i="55"/>
  <c r="AA111" i="55"/>
  <c r="AC110" i="55"/>
  <c r="AA110" i="55"/>
  <c r="AC109" i="55"/>
  <c r="AA109" i="55"/>
  <c r="AC108" i="55"/>
  <c r="AA108" i="55"/>
  <c r="AC105" i="55"/>
  <c r="AA105" i="55"/>
  <c r="AC104" i="55"/>
  <c r="AA104" i="55"/>
  <c r="AC42" i="55"/>
  <c r="AC41" i="55"/>
  <c r="AE38" i="55"/>
  <c r="AC38" i="55"/>
  <c r="AA38" i="55"/>
  <c r="AE37" i="55"/>
  <c r="AC37" i="55"/>
  <c r="AA37" i="55"/>
  <c r="AA34" i="55"/>
  <c r="AA33" i="55"/>
  <c r="AA32" i="55"/>
  <c r="AA31" i="55"/>
  <c r="AA30" i="55"/>
  <c r="AA29" i="55"/>
  <c r="AA28" i="55"/>
  <c r="AA27" i="55"/>
  <c r="AA26" i="55"/>
  <c r="AA25" i="55"/>
  <c r="AA24" i="55"/>
  <c r="AA23" i="55"/>
  <c r="AA22" i="55"/>
  <c r="AA21" i="55"/>
  <c r="AA20" i="55"/>
  <c r="AA19" i="55"/>
  <c r="AA18" i="55"/>
  <c r="AA17" i="55"/>
  <c r="AA16" i="55"/>
  <c r="AA15" i="55"/>
  <c r="AE9" i="55"/>
  <c r="AC9" i="55"/>
  <c r="AA9" i="55"/>
  <c r="AE8" i="55"/>
  <c r="AC8" i="55"/>
  <c r="AA8" i="55"/>
  <c r="AE7" i="55"/>
  <c r="AC7" i="55"/>
  <c r="AA7" i="55"/>
  <c r="AE6" i="55"/>
  <c r="AC6" i="55"/>
  <c r="AA6" i="55"/>
  <c r="AE5" i="55"/>
  <c r="AC5" i="55"/>
  <c r="AA5" i="55"/>
  <c r="AE4" i="55"/>
  <c r="AC4" i="55"/>
  <c r="AC128" i="56"/>
  <c r="AA128" i="56"/>
  <c r="AC127" i="56"/>
  <c r="AA127" i="56"/>
  <c r="AC125" i="56"/>
  <c r="AA125" i="56"/>
  <c r="AC124" i="56"/>
  <c r="AA124" i="56"/>
  <c r="AA122" i="56"/>
  <c r="AA121" i="56"/>
  <c r="AA120" i="56"/>
  <c r="AA118" i="56"/>
  <c r="AE115" i="56"/>
  <c r="AC115" i="56"/>
  <c r="AA115" i="56"/>
  <c r="AE114" i="56"/>
  <c r="AC114" i="56"/>
  <c r="AA114" i="56"/>
  <c r="AC111" i="56"/>
  <c r="AA111" i="56"/>
  <c r="AC110" i="56"/>
  <c r="AA110" i="56"/>
  <c r="AC109" i="56"/>
  <c r="AA109" i="56"/>
  <c r="AC108" i="56"/>
  <c r="AA108" i="56"/>
  <c r="AC105" i="56"/>
  <c r="AA105" i="56"/>
  <c r="AC104" i="56"/>
  <c r="AA104" i="56"/>
  <c r="AC42" i="56"/>
  <c r="AC41" i="56"/>
  <c r="AE38" i="56"/>
  <c r="AC38" i="56"/>
  <c r="AA38" i="56"/>
  <c r="AE37" i="56"/>
  <c r="AC37" i="56"/>
  <c r="AA37" i="56"/>
  <c r="AA34" i="56"/>
  <c r="AA33" i="56"/>
  <c r="AA32" i="56"/>
  <c r="AA31" i="56"/>
  <c r="AA30" i="56"/>
  <c r="AA29" i="56"/>
  <c r="AA28" i="56"/>
  <c r="AA27" i="56"/>
  <c r="AA26" i="56"/>
  <c r="AA25" i="56"/>
  <c r="AA24" i="56"/>
  <c r="AA23" i="56"/>
  <c r="AA22" i="56"/>
  <c r="AA21" i="56"/>
  <c r="AA20" i="56"/>
  <c r="AA19" i="56"/>
  <c r="AA18" i="56"/>
  <c r="AA17" i="56"/>
  <c r="AA16" i="56"/>
  <c r="AA15" i="56"/>
  <c r="AE9" i="56"/>
  <c r="AC9" i="56"/>
  <c r="AA9" i="56"/>
  <c r="AE8" i="56"/>
  <c r="AC8" i="56"/>
  <c r="AA8" i="56"/>
  <c r="AE7" i="56"/>
  <c r="AC7" i="56"/>
  <c r="AA7" i="56"/>
  <c r="AE6" i="56"/>
  <c r="AC6" i="56"/>
  <c r="AA6" i="56"/>
  <c r="AE5" i="56"/>
  <c r="AC5" i="56"/>
  <c r="AA5" i="56"/>
  <c r="AE4" i="56"/>
  <c r="AC4" i="56"/>
  <c r="AC128" i="57"/>
  <c r="AA128" i="57"/>
  <c r="AC127" i="57"/>
  <c r="AA127" i="57"/>
  <c r="AC125" i="57"/>
  <c r="AA125" i="57"/>
  <c r="AC124" i="57"/>
  <c r="AA124" i="57"/>
  <c r="AA122" i="57"/>
  <c r="AA121" i="57"/>
  <c r="AA120" i="57"/>
  <c r="AA118" i="57"/>
  <c r="AE115" i="57"/>
  <c r="AC115" i="57"/>
  <c r="AA115" i="57"/>
  <c r="AE114" i="57"/>
  <c r="AC114" i="57"/>
  <c r="AA114" i="57"/>
  <c r="AC111" i="57"/>
  <c r="AA111" i="57"/>
  <c r="AC110" i="57"/>
  <c r="AA110" i="57"/>
  <c r="AC109" i="57"/>
  <c r="AA109" i="57"/>
  <c r="AC108" i="57"/>
  <c r="AA108" i="57"/>
  <c r="AC105" i="57"/>
  <c r="AA105" i="57"/>
  <c r="AC104" i="57"/>
  <c r="AA104" i="57"/>
  <c r="AC42" i="57"/>
  <c r="AC41" i="57"/>
  <c r="AE38" i="57"/>
  <c r="AC38" i="57"/>
  <c r="AA38" i="57"/>
  <c r="AE37" i="57"/>
  <c r="AC37" i="57"/>
  <c r="AA37" i="57"/>
  <c r="AA34" i="57"/>
  <c r="AA33" i="57"/>
  <c r="AA32" i="57"/>
  <c r="AA31" i="57"/>
  <c r="AA30" i="57"/>
  <c r="AA29" i="57"/>
  <c r="AA28" i="57"/>
  <c r="AA27" i="57"/>
  <c r="AA26" i="57"/>
  <c r="AA25" i="57"/>
  <c r="AA24" i="57"/>
  <c r="AA23" i="57"/>
  <c r="AA22" i="57"/>
  <c r="AA21" i="57"/>
  <c r="AA20" i="57"/>
  <c r="AA19" i="57"/>
  <c r="AA18" i="57"/>
  <c r="AA17" i="57"/>
  <c r="AA16" i="57"/>
  <c r="AA15" i="57"/>
  <c r="AE9" i="57"/>
  <c r="AC9" i="57"/>
  <c r="AA9" i="57"/>
  <c r="AE8" i="57"/>
  <c r="AC8" i="57"/>
  <c r="AA8" i="57"/>
  <c r="AE7" i="57"/>
  <c r="AC7" i="57"/>
  <c r="AA7" i="57"/>
  <c r="AE6" i="57"/>
  <c r="AC6" i="57"/>
  <c r="AA6" i="57"/>
  <c r="AE5" i="57"/>
  <c r="AC5" i="57"/>
  <c r="AA5" i="57"/>
  <c r="AE4" i="57"/>
  <c r="AC4" i="57"/>
  <c r="AC128" i="58"/>
  <c r="AA128" i="58"/>
  <c r="AC127" i="58"/>
  <c r="AA127" i="58"/>
  <c r="AC125" i="58"/>
  <c r="AA125" i="58"/>
  <c r="AC124" i="58"/>
  <c r="AA124" i="58"/>
  <c r="AA122" i="58"/>
  <c r="AA121" i="58"/>
  <c r="AA120" i="58"/>
  <c r="AA118" i="58"/>
  <c r="AE115" i="58"/>
  <c r="AC115" i="58"/>
  <c r="AA115" i="58"/>
  <c r="AE114" i="58"/>
  <c r="AC114" i="58"/>
  <c r="AA114" i="58"/>
  <c r="AC111" i="58"/>
  <c r="AA111" i="58"/>
  <c r="AC110" i="58"/>
  <c r="AA110" i="58"/>
  <c r="AC109" i="58"/>
  <c r="AA109" i="58"/>
  <c r="AC108" i="58"/>
  <c r="AA108" i="58"/>
  <c r="AC105" i="58"/>
  <c r="AA105" i="58"/>
  <c r="AC104" i="58"/>
  <c r="AA104" i="58"/>
  <c r="AC42" i="58"/>
  <c r="AC41" i="58"/>
  <c r="AE38" i="58"/>
  <c r="AC38" i="58"/>
  <c r="AA38" i="58"/>
  <c r="AE37" i="58"/>
  <c r="AC37" i="58"/>
  <c r="AA37" i="58"/>
  <c r="AA34" i="58"/>
  <c r="AA33" i="58"/>
  <c r="AA32" i="58"/>
  <c r="AA31" i="58"/>
  <c r="AA30" i="58"/>
  <c r="AA29" i="58"/>
  <c r="AA28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E9" i="58"/>
  <c r="AC9" i="58"/>
  <c r="AA9" i="58"/>
  <c r="AE8" i="58"/>
  <c r="AC8" i="58"/>
  <c r="AA8" i="58"/>
  <c r="AE7" i="58"/>
  <c r="AC7" i="58"/>
  <c r="AA7" i="58"/>
  <c r="AE6" i="58"/>
  <c r="AC6" i="58"/>
  <c r="AA6" i="58"/>
  <c r="AE5" i="58"/>
  <c r="AC5" i="58"/>
  <c r="AA5" i="58"/>
  <c r="AE4" i="58"/>
  <c r="AC4" i="58"/>
  <c r="AC128" i="59"/>
  <c r="AA128" i="59"/>
  <c r="AC127" i="59"/>
  <c r="AA127" i="59"/>
  <c r="AC125" i="59"/>
  <c r="AA125" i="59"/>
  <c r="AC124" i="59"/>
  <c r="AA124" i="59"/>
  <c r="AA122" i="59"/>
  <c r="AA121" i="59"/>
  <c r="AA120" i="59"/>
  <c r="AA118" i="59"/>
  <c r="AE115" i="59"/>
  <c r="AC115" i="59"/>
  <c r="AA115" i="59"/>
  <c r="AE114" i="59"/>
  <c r="AC114" i="59"/>
  <c r="AA114" i="59"/>
  <c r="AC111" i="59"/>
  <c r="AA111" i="59"/>
  <c r="AC110" i="59"/>
  <c r="AA110" i="59"/>
  <c r="AC109" i="59"/>
  <c r="AA109" i="59"/>
  <c r="AC108" i="59"/>
  <c r="AA108" i="59"/>
  <c r="AC105" i="59"/>
  <c r="AA105" i="59"/>
  <c r="AC104" i="59"/>
  <c r="AA104" i="59"/>
  <c r="AC42" i="59"/>
  <c r="AC41" i="59"/>
  <c r="AE38" i="59"/>
  <c r="AC38" i="59"/>
  <c r="AA38" i="59"/>
  <c r="AE37" i="59"/>
  <c r="AC37" i="59"/>
  <c r="AA37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AA22" i="59"/>
  <c r="AA21" i="59"/>
  <c r="AA20" i="59"/>
  <c r="AA19" i="59"/>
  <c r="AA18" i="59"/>
  <c r="AA17" i="59"/>
  <c r="AA16" i="59"/>
  <c r="AA15" i="59"/>
  <c r="AE9" i="59"/>
  <c r="AC9" i="59"/>
  <c r="AA9" i="59"/>
  <c r="AE8" i="59"/>
  <c r="AC8" i="59"/>
  <c r="AA8" i="59"/>
  <c r="AE7" i="59"/>
  <c r="AC7" i="59"/>
  <c r="AA7" i="59"/>
  <c r="AE6" i="59"/>
  <c r="AC6" i="59"/>
  <c r="AA6" i="59"/>
  <c r="AE5" i="59"/>
  <c r="AC5" i="59"/>
  <c r="AA5" i="59"/>
  <c r="AE4" i="59"/>
  <c r="AC4" i="59"/>
  <c r="AC128" i="60"/>
  <c r="AA128" i="60"/>
  <c r="AC127" i="60"/>
  <c r="AA127" i="60"/>
  <c r="AC125" i="60"/>
  <c r="AA125" i="60"/>
  <c r="AC124" i="60"/>
  <c r="AA124" i="60"/>
  <c r="AA122" i="60"/>
  <c r="AA121" i="60"/>
  <c r="AA120" i="60"/>
  <c r="AA118" i="60"/>
  <c r="AE115" i="60"/>
  <c r="AC115" i="60"/>
  <c r="AA115" i="60"/>
  <c r="AE114" i="60"/>
  <c r="AC114" i="60"/>
  <c r="AA114" i="60"/>
  <c r="AC111" i="60"/>
  <c r="AA111" i="60"/>
  <c r="AC110" i="60"/>
  <c r="AA110" i="60"/>
  <c r="AC109" i="60"/>
  <c r="AA109" i="60"/>
  <c r="AC108" i="60"/>
  <c r="AA108" i="60"/>
  <c r="AC105" i="60"/>
  <c r="AA105" i="60"/>
  <c r="AC104" i="60"/>
  <c r="AA104" i="60"/>
  <c r="AC42" i="60"/>
  <c r="AC41" i="60"/>
  <c r="AE38" i="60"/>
  <c r="AC38" i="60"/>
  <c r="AA38" i="60"/>
  <c r="AE37" i="60"/>
  <c r="AC37" i="60"/>
  <c r="AA37" i="60"/>
  <c r="AA34" i="60"/>
  <c r="AA33" i="60"/>
  <c r="AA32" i="60"/>
  <c r="AA31" i="60"/>
  <c r="AA30" i="60"/>
  <c r="AA29" i="60"/>
  <c r="AA28" i="60"/>
  <c r="AA27" i="60"/>
  <c r="AA26" i="60"/>
  <c r="AA25" i="60"/>
  <c r="AA24" i="60"/>
  <c r="AA23" i="60"/>
  <c r="AA22" i="60"/>
  <c r="AA21" i="60"/>
  <c r="AA20" i="60"/>
  <c r="AA19" i="60"/>
  <c r="AA18" i="60"/>
  <c r="AA17" i="60"/>
  <c r="AA16" i="60"/>
  <c r="AA15" i="60"/>
  <c r="AE9" i="60"/>
  <c r="AC9" i="60"/>
  <c r="AA9" i="60"/>
  <c r="AE8" i="60"/>
  <c r="AC8" i="60"/>
  <c r="AA8" i="60"/>
  <c r="AE7" i="60"/>
  <c r="AC7" i="60"/>
  <c r="AA7" i="60"/>
  <c r="AE6" i="60"/>
  <c r="AC6" i="60"/>
  <c r="AA6" i="60"/>
  <c r="AE5" i="60"/>
  <c r="AC5" i="60"/>
  <c r="AA5" i="60"/>
  <c r="AE4" i="60"/>
  <c r="AC4" i="60"/>
  <c r="AC128" i="61"/>
  <c r="AA128" i="61"/>
  <c r="AC127" i="61"/>
  <c r="AA127" i="61"/>
  <c r="AC125" i="61"/>
  <c r="AA125" i="61"/>
  <c r="AC124" i="61"/>
  <c r="AA124" i="61"/>
  <c r="AA122" i="61"/>
  <c r="AA121" i="61"/>
  <c r="AA120" i="61"/>
  <c r="AA118" i="61"/>
  <c r="AE115" i="61"/>
  <c r="AC115" i="61"/>
  <c r="AA115" i="61"/>
  <c r="AE114" i="61"/>
  <c r="AC114" i="61"/>
  <c r="AA114" i="61"/>
  <c r="AC111" i="61"/>
  <c r="AA111" i="61"/>
  <c r="AC110" i="61"/>
  <c r="AA110" i="61"/>
  <c r="AC109" i="61"/>
  <c r="AA109" i="61"/>
  <c r="AC108" i="61"/>
  <c r="AA108" i="61"/>
  <c r="AC105" i="61"/>
  <c r="AA105" i="61"/>
  <c r="AC104" i="61"/>
  <c r="AA104" i="61"/>
  <c r="AC42" i="61"/>
  <c r="AC41" i="61"/>
  <c r="AE38" i="61"/>
  <c r="AC38" i="61"/>
  <c r="AA38" i="61"/>
  <c r="AE37" i="61"/>
  <c r="AC37" i="61"/>
  <c r="AA37" i="61"/>
  <c r="AA34" i="61"/>
  <c r="AA33" i="61"/>
  <c r="AA32" i="61"/>
  <c r="AA31" i="61"/>
  <c r="AA30" i="61"/>
  <c r="AA29" i="61"/>
  <c r="AA28" i="61"/>
  <c r="AA27" i="61"/>
  <c r="AA26" i="61"/>
  <c r="AA25" i="61"/>
  <c r="AA24" i="61"/>
  <c r="AA23" i="61"/>
  <c r="AA22" i="61"/>
  <c r="AA21" i="61"/>
  <c r="AA20" i="61"/>
  <c r="AA19" i="61"/>
  <c r="AA18" i="61"/>
  <c r="AA17" i="61"/>
  <c r="AA16" i="61"/>
  <c r="AA15" i="61"/>
  <c r="AE9" i="61"/>
  <c r="AC9" i="61"/>
  <c r="AA9" i="61"/>
  <c r="AE8" i="61"/>
  <c r="AC8" i="61"/>
  <c r="AA8" i="61"/>
  <c r="AE7" i="61"/>
  <c r="AC7" i="61"/>
  <c r="AA7" i="61"/>
  <c r="AE6" i="61"/>
  <c r="AC6" i="61"/>
  <c r="AA6" i="61"/>
  <c r="AE5" i="61"/>
  <c r="AC5" i="61"/>
  <c r="AA5" i="61"/>
  <c r="AE4" i="61"/>
  <c r="AC4" i="61"/>
  <c r="AC128" i="62"/>
  <c r="AA128" i="62"/>
  <c r="AC127" i="62"/>
  <c r="AA127" i="62"/>
  <c r="AC125" i="62"/>
  <c r="AA125" i="62"/>
  <c r="AC124" i="62"/>
  <c r="AA124" i="62"/>
  <c r="AA122" i="62"/>
  <c r="AA121" i="62"/>
  <c r="AA120" i="62"/>
  <c r="AA118" i="62"/>
  <c r="AE115" i="62"/>
  <c r="AC115" i="62"/>
  <c r="AA115" i="62"/>
  <c r="AE114" i="62"/>
  <c r="AC114" i="62"/>
  <c r="AA114" i="62"/>
  <c r="AC111" i="62"/>
  <c r="AA111" i="62"/>
  <c r="AC110" i="62"/>
  <c r="AA110" i="62"/>
  <c r="AC109" i="62"/>
  <c r="AA109" i="62"/>
  <c r="AC108" i="62"/>
  <c r="AA108" i="62"/>
  <c r="AC105" i="62"/>
  <c r="AA105" i="62"/>
  <c r="AC104" i="62"/>
  <c r="AA104" i="62"/>
  <c r="AC42" i="62"/>
  <c r="AC41" i="62"/>
  <c r="AE38" i="62"/>
  <c r="AC38" i="62"/>
  <c r="AA38" i="62"/>
  <c r="AE37" i="62"/>
  <c r="AC37" i="62"/>
  <c r="AA37" i="62"/>
  <c r="AA34" i="62"/>
  <c r="AA33" i="62"/>
  <c r="AA32" i="62"/>
  <c r="AA31" i="62"/>
  <c r="AA30" i="62"/>
  <c r="AA29" i="62"/>
  <c r="AA28" i="62"/>
  <c r="AA27" i="62"/>
  <c r="AA26" i="62"/>
  <c r="AA25" i="62"/>
  <c r="AA24" i="62"/>
  <c r="AA23" i="62"/>
  <c r="AA22" i="62"/>
  <c r="AA21" i="62"/>
  <c r="AA20" i="62"/>
  <c r="AA19" i="62"/>
  <c r="AA18" i="62"/>
  <c r="AA17" i="62"/>
  <c r="AA16" i="62"/>
  <c r="AA15" i="62"/>
  <c r="AE9" i="62"/>
  <c r="AC9" i="62"/>
  <c r="AA9" i="62"/>
  <c r="AE8" i="62"/>
  <c r="AC8" i="62"/>
  <c r="AA8" i="62"/>
  <c r="AE7" i="62"/>
  <c r="AC7" i="62"/>
  <c r="AA7" i="62"/>
  <c r="AE6" i="62"/>
  <c r="AC6" i="62"/>
  <c r="AA6" i="62"/>
  <c r="AE5" i="62"/>
  <c r="AC5" i="62"/>
  <c r="AA5" i="62"/>
  <c r="AE4" i="62"/>
  <c r="AC4" i="62"/>
  <c r="AC128" i="63"/>
  <c r="AA128" i="63"/>
  <c r="AC127" i="63"/>
  <c r="AA127" i="63"/>
  <c r="AC125" i="63"/>
  <c r="AA125" i="63"/>
  <c r="AC124" i="63"/>
  <c r="AA124" i="63"/>
  <c r="AA122" i="63"/>
  <c r="AA121" i="63"/>
  <c r="AA120" i="63"/>
  <c r="AA118" i="63"/>
  <c r="AE115" i="63"/>
  <c r="AC115" i="63"/>
  <c r="AA115" i="63"/>
  <c r="AE114" i="63"/>
  <c r="AC114" i="63"/>
  <c r="AA114" i="63"/>
  <c r="AC111" i="63"/>
  <c r="AA111" i="63"/>
  <c r="AC110" i="63"/>
  <c r="AA110" i="63"/>
  <c r="AC109" i="63"/>
  <c r="AA109" i="63"/>
  <c r="AC108" i="63"/>
  <c r="AA108" i="63"/>
  <c r="AC105" i="63"/>
  <c r="AA105" i="63"/>
  <c r="AC104" i="63"/>
  <c r="AA104" i="63"/>
  <c r="AC42" i="63"/>
  <c r="AC41" i="63"/>
  <c r="AE38" i="63"/>
  <c r="AC38" i="63"/>
  <c r="AA38" i="63"/>
  <c r="AE37" i="63"/>
  <c r="AC37" i="63"/>
  <c r="AA37" i="63"/>
  <c r="AA34" i="63"/>
  <c r="AA33" i="63"/>
  <c r="AA32" i="63"/>
  <c r="AA31" i="63"/>
  <c r="AA30" i="63"/>
  <c r="AA29" i="63"/>
  <c r="AA28" i="63"/>
  <c r="AA27" i="63"/>
  <c r="AA26" i="63"/>
  <c r="AA25" i="63"/>
  <c r="AA24" i="63"/>
  <c r="AA23" i="63"/>
  <c r="AA22" i="63"/>
  <c r="AA21" i="63"/>
  <c r="AA20" i="63"/>
  <c r="AA19" i="63"/>
  <c r="AA18" i="63"/>
  <c r="AA17" i="63"/>
  <c r="AA16" i="63"/>
  <c r="AA15" i="63"/>
  <c r="AE9" i="63"/>
  <c r="AC9" i="63"/>
  <c r="AA9" i="63"/>
  <c r="AE8" i="63"/>
  <c r="AC8" i="63"/>
  <c r="AA8" i="63"/>
  <c r="AE7" i="63"/>
  <c r="AC7" i="63"/>
  <c r="AA7" i="63"/>
  <c r="AE6" i="63"/>
  <c r="AC6" i="63"/>
  <c r="AA6" i="63"/>
  <c r="AE5" i="63"/>
  <c r="AC5" i="63"/>
  <c r="AA5" i="63"/>
  <c r="AE4" i="63"/>
  <c r="AC4" i="63"/>
  <c r="AC128" i="64"/>
  <c r="AA128" i="64"/>
  <c r="AC127" i="64"/>
  <c r="AA127" i="64"/>
  <c r="AC125" i="64"/>
  <c r="AA125" i="64"/>
  <c r="AC124" i="64"/>
  <c r="AA124" i="64"/>
  <c r="AA122" i="64"/>
  <c r="AA121" i="64"/>
  <c r="AA120" i="64"/>
  <c r="AA118" i="64"/>
  <c r="AE115" i="64"/>
  <c r="AC115" i="64"/>
  <c r="AA115" i="64"/>
  <c r="AE114" i="64"/>
  <c r="AC114" i="64"/>
  <c r="AA114" i="64"/>
  <c r="AC111" i="64"/>
  <c r="AA111" i="64"/>
  <c r="AC110" i="64"/>
  <c r="AA110" i="64"/>
  <c r="AC109" i="64"/>
  <c r="AA109" i="64"/>
  <c r="AC108" i="64"/>
  <c r="AA108" i="64"/>
  <c r="AC105" i="64"/>
  <c r="AA105" i="64"/>
  <c r="AC104" i="64"/>
  <c r="AA104" i="64"/>
  <c r="AC42" i="64"/>
  <c r="AC41" i="64"/>
  <c r="AE38" i="64"/>
  <c r="AC38" i="64"/>
  <c r="AA38" i="64"/>
  <c r="AE37" i="64"/>
  <c r="AC37" i="64"/>
  <c r="AA37" i="64"/>
  <c r="AA34" i="64"/>
  <c r="AA33" i="64"/>
  <c r="AA32" i="64"/>
  <c r="AA31" i="64"/>
  <c r="AA30" i="64"/>
  <c r="AA29" i="64"/>
  <c r="AA28" i="64"/>
  <c r="AA27" i="64"/>
  <c r="AA26" i="64"/>
  <c r="AA25" i="64"/>
  <c r="AA24" i="64"/>
  <c r="AA23" i="64"/>
  <c r="AA22" i="64"/>
  <c r="AA21" i="64"/>
  <c r="AA20" i="64"/>
  <c r="AA19" i="64"/>
  <c r="AA18" i="64"/>
  <c r="AA17" i="64"/>
  <c r="AA16" i="64"/>
  <c r="AA15" i="64"/>
  <c r="AE9" i="64"/>
  <c r="AC9" i="64"/>
  <c r="AA9" i="64"/>
  <c r="AE8" i="64"/>
  <c r="AC8" i="64"/>
  <c r="AA8" i="64"/>
  <c r="AE7" i="64"/>
  <c r="AC7" i="64"/>
  <c r="AA7" i="64"/>
  <c r="AE6" i="64"/>
  <c r="AC6" i="64"/>
  <c r="AA6" i="64"/>
  <c r="AE5" i="64"/>
  <c r="AC5" i="64"/>
  <c r="AA5" i="64"/>
  <c r="AE4" i="64"/>
  <c r="AC4" i="64"/>
  <c r="AC128" i="65"/>
  <c r="AA128" i="65"/>
  <c r="AC127" i="65"/>
  <c r="AA127" i="65"/>
  <c r="AC125" i="65"/>
  <c r="AA125" i="65"/>
  <c r="AC124" i="65"/>
  <c r="AA124" i="65"/>
  <c r="AA122" i="65"/>
  <c r="AA121" i="65"/>
  <c r="AA120" i="65"/>
  <c r="AA118" i="65"/>
  <c r="AE115" i="65"/>
  <c r="AC115" i="65"/>
  <c r="AA115" i="65"/>
  <c r="AE114" i="65"/>
  <c r="AC114" i="65"/>
  <c r="AA114" i="65"/>
  <c r="AC111" i="65"/>
  <c r="AA111" i="65"/>
  <c r="AC110" i="65"/>
  <c r="AA110" i="65"/>
  <c r="AC109" i="65"/>
  <c r="AA109" i="65"/>
  <c r="AC108" i="65"/>
  <c r="AA108" i="65"/>
  <c r="AC105" i="65"/>
  <c r="AA105" i="65"/>
  <c r="AC104" i="65"/>
  <c r="AA104" i="65"/>
  <c r="AC42" i="65"/>
  <c r="AC41" i="65"/>
  <c r="AE38" i="65"/>
  <c r="AC38" i="65"/>
  <c r="AA38" i="65"/>
  <c r="AE37" i="65"/>
  <c r="AC37" i="65"/>
  <c r="AA37" i="65"/>
  <c r="AA34" i="65"/>
  <c r="AA33" i="65"/>
  <c r="AA32" i="65"/>
  <c r="AA31" i="65"/>
  <c r="AA30" i="65"/>
  <c r="AA29" i="65"/>
  <c r="AA28" i="65"/>
  <c r="AA27" i="65"/>
  <c r="AA26" i="65"/>
  <c r="AA25" i="65"/>
  <c r="AA24" i="65"/>
  <c r="AA23" i="65"/>
  <c r="AA22" i="65"/>
  <c r="AA21" i="65"/>
  <c r="AA20" i="65"/>
  <c r="AA19" i="65"/>
  <c r="AA18" i="65"/>
  <c r="AA17" i="65"/>
  <c r="AA16" i="65"/>
  <c r="AA15" i="65"/>
  <c r="AE9" i="65"/>
  <c r="AC9" i="65"/>
  <c r="AA9" i="65"/>
  <c r="AE8" i="65"/>
  <c r="AC8" i="65"/>
  <c r="AA8" i="65"/>
  <c r="AE7" i="65"/>
  <c r="AC7" i="65"/>
  <c r="AA7" i="65"/>
  <c r="AE6" i="65"/>
  <c r="AC6" i="65"/>
  <c r="AA6" i="65"/>
  <c r="AE5" i="65"/>
  <c r="AC5" i="65"/>
  <c r="AA5" i="65"/>
  <c r="AE4" i="65"/>
  <c r="AC4" i="65"/>
  <c r="AC128" i="66"/>
  <c r="AA128" i="66"/>
  <c r="AC127" i="66"/>
  <c r="AA127" i="66"/>
  <c r="AC125" i="66"/>
  <c r="AA125" i="66"/>
  <c r="AC124" i="66"/>
  <c r="AA124" i="66"/>
  <c r="AA122" i="66"/>
  <c r="AA121" i="66"/>
  <c r="AA120" i="66"/>
  <c r="AA118" i="66"/>
  <c r="AE115" i="66"/>
  <c r="AC115" i="66"/>
  <c r="AA115" i="66"/>
  <c r="AE114" i="66"/>
  <c r="AC114" i="66"/>
  <c r="AA114" i="66"/>
  <c r="AC111" i="66"/>
  <c r="AA111" i="66"/>
  <c r="AC110" i="66"/>
  <c r="AA110" i="66"/>
  <c r="AC109" i="66"/>
  <c r="AA109" i="66"/>
  <c r="AC108" i="66"/>
  <c r="AA108" i="66"/>
  <c r="AC105" i="66"/>
  <c r="AA105" i="66"/>
  <c r="AC104" i="66"/>
  <c r="AA104" i="66"/>
  <c r="AC42" i="66"/>
  <c r="AC41" i="66"/>
  <c r="AE38" i="66"/>
  <c r="AC38" i="66"/>
  <c r="AA38" i="66"/>
  <c r="AE37" i="66"/>
  <c r="AC37" i="66"/>
  <c r="AA37" i="66"/>
  <c r="AA34" i="66"/>
  <c r="AA33" i="66"/>
  <c r="AA32" i="66"/>
  <c r="AA31" i="66"/>
  <c r="AA30" i="66"/>
  <c r="AA29" i="66"/>
  <c r="AA28" i="66"/>
  <c r="AA27" i="66"/>
  <c r="AA26" i="66"/>
  <c r="AA25" i="66"/>
  <c r="AA24" i="66"/>
  <c r="AA23" i="66"/>
  <c r="AA22" i="66"/>
  <c r="AA21" i="66"/>
  <c r="AA20" i="66"/>
  <c r="AA19" i="66"/>
  <c r="AA18" i="66"/>
  <c r="AA17" i="66"/>
  <c r="AA16" i="66"/>
  <c r="AA15" i="66"/>
  <c r="AE9" i="66"/>
  <c r="AC9" i="66"/>
  <c r="AA9" i="66"/>
  <c r="AE8" i="66"/>
  <c r="AC8" i="66"/>
  <c r="AA8" i="66"/>
  <c r="AE7" i="66"/>
  <c r="AC7" i="66"/>
  <c r="AA7" i="66"/>
  <c r="AE6" i="66"/>
  <c r="AC6" i="66"/>
  <c r="AA6" i="66"/>
  <c r="AE5" i="66"/>
  <c r="AC5" i="66"/>
  <c r="AA5" i="66"/>
  <c r="AE4" i="66"/>
  <c r="AC4" i="66"/>
  <c r="AC128" i="67"/>
  <c r="AA128" i="67"/>
  <c r="AC127" i="67"/>
  <c r="AA127" i="67"/>
  <c r="AC125" i="67"/>
  <c r="AA125" i="67"/>
  <c r="AC124" i="67"/>
  <c r="AA124" i="67"/>
  <c r="AA122" i="67"/>
  <c r="AA121" i="67"/>
  <c r="AA120" i="67"/>
  <c r="AA118" i="67"/>
  <c r="AE115" i="67"/>
  <c r="AC115" i="67"/>
  <c r="AA115" i="67"/>
  <c r="AE114" i="67"/>
  <c r="AC114" i="67"/>
  <c r="AA114" i="67"/>
  <c r="AC111" i="67"/>
  <c r="AA111" i="67"/>
  <c r="AC110" i="67"/>
  <c r="AA110" i="67"/>
  <c r="AC109" i="67"/>
  <c r="AA109" i="67"/>
  <c r="AC108" i="67"/>
  <c r="AA108" i="67"/>
  <c r="AC105" i="67"/>
  <c r="AA105" i="67"/>
  <c r="AC104" i="67"/>
  <c r="AA104" i="67"/>
  <c r="AC42" i="67"/>
  <c r="AC41" i="67"/>
  <c r="AE38" i="67"/>
  <c r="AC38" i="67"/>
  <c r="AA38" i="67"/>
  <c r="AE37" i="67"/>
  <c r="AC37" i="67"/>
  <c r="AA37" i="67"/>
  <c r="AA34" i="67"/>
  <c r="AA33" i="67"/>
  <c r="AA32" i="67"/>
  <c r="AA31" i="67"/>
  <c r="AA30" i="67"/>
  <c r="AA29" i="67"/>
  <c r="AA28" i="67"/>
  <c r="AA27" i="67"/>
  <c r="AA26" i="67"/>
  <c r="AA25" i="67"/>
  <c r="AA24" i="67"/>
  <c r="AA23" i="67"/>
  <c r="AA22" i="67"/>
  <c r="AA21" i="67"/>
  <c r="AA20" i="67"/>
  <c r="AA19" i="67"/>
  <c r="AA18" i="67"/>
  <c r="AA17" i="67"/>
  <c r="AA16" i="67"/>
  <c r="AA15" i="67"/>
  <c r="AE9" i="67"/>
  <c r="AC9" i="67"/>
  <c r="AA9" i="67"/>
  <c r="AE8" i="67"/>
  <c r="AC8" i="67"/>
  <c r="AA8" i="67"/>
  <c r="AE7" i="67"/>
  <c r="AC7" i="67"/>
  <c r="AA7" i="67"/>
  <c r="AE6" i="67"/>
  <c r="AC6" i="67"/>
  <c r="AA6" i="67"/>
  <c r="AE5" i="67"/>
  <c r="AC5" i="67"/>
  <c r="AA5" i="67"/>
  <c r="AE4" i="67"/>
  <c r="AC4" i="67"/>
  <c r="AC128" i="68"/>
  <c r="AA128" i="68"/>
  <c r="AC127" i="68"/>
  <c r="AA127" i="68"/>
  <c r="AC125" i="68"/>
  <c r="AA125" i="68"/>
  <c r="AC124" i="68"/>
  <c r="AA124" i="68"/>
  <c r="AA122" i="68"/>
  <c r="AA121" i="68"/>
  <c r="AA120" i="68"/>
  <c r="AA118" i="68"/>
  <c r="AE115" i="68"/>
  <c r="AC115" i="68"/>
  <c r="AA115" i="68"/>
  <c r="AE114" i="68"/>
  <c r="AC114" i="68"/>
  <c r="AA114" i="68"/>
  <c r="AC111" i="68"/>
  <c r="AA111" i="68"/>
  <c r="AC110" i="68"/>
  <c r="AA110" i="68"/>
  <c r="AC109" i="68"/>
  <c r="AA109" i="68"/>
  <c r="AC108" i="68"/>
  <c r="AA108" i="68"/>
  <c r="AC105" i="68"/>
  <c r="AA105" i="68"/>
  <c r="AC104" i="68"/>
  <c r="AA104" i="68"/>
  <c r="AC42" i="68"/>
  <c r="AC41" i="68"/>
  <c r="AE38" i="68"/>
  <c r="AC38" i="68"/>
  <c r="AA38" i="68"/>
  <c r="AE37" i="68"/>
  <c r="AC37" i="68"/>
  <c r="AA37" i="68"/>
  <c r="AA34" i="68"/>
  <c r="AA33" i="68"/>
  <c r="AA32" i="68"/>
  <c r="AA31" i="68"/>
  <c r="AA30" i="68"/>
  <c r="AA29" i="68"/>
  <c r="AA28" i="68"/>
  <c r="AA27" i="68"/>
  <c r="AA26" i="68"/>
  <c r="AA25" i="68"/>
  <c r="AA24" i="68"/>
  <c r="AA23" i="68"/>
  <c r="AA22" i="68"/>
  <c r="AA21" i="68"/>
  <c r="AA20" i="68"/>
  <c r="AA19" i="68"/>
  <c r="AA18" i="68"/>
  <c r="AA17" i="68"/>
  <c r="AA16" i="68"/>
  <c r="AA15" i="68"/>
  <c r="AE9" i="68"/>
  <c r="AC9" i="68"/>
  <c r="AA9" i="68"/>
  <c r="AE8" i="68"/>
  <c r="AC8" i="68"/>
  <c r="AA8" i="68"/>
  <c r="AE7" i="68"/>
  <c r="AC7" i="68"/>
  <c r="AA7" i="68"/>
  <c r="AE6" i="68"/>
  <c r="AC6" i="68"/>
  <c r="AA6" i="68"/>
  <c r="AE5" i="68"/>
  <c r="AC5" i="68"/>
  <c r="AA5" i="68"/>
  <c r="AE4" i="68"/>
  <c r="AC4" i="68"/>
  <c r="AC128" i="69"/>
  <c r="AA128" i="69"/>
  <c r="AC127" i="69"/>
  <c r="AA127" i="69"/>
  <c r="AC125" i="69"/>
  <c r="AA125" i="69"/>
  <c r="AC124" i="69"/>
  <c r="AA124" i="69"/>
  <c r="AA122" i="69"/>
  <c r="AA121" i="69"/>
  <c r="AA120" i="69"/>
  <c r="AA118" i="69"/>
  <c r="AE115" i="69"/>
  <c r="AC115" i="69"/>
  <c r="AA115" i="69"/>
  <c r="AE114" i="69"/>
  <c r="AC114" i="69"/>
  <c r="AA114" i="69"/>
  <c r="AC111" i="69"/>
  <c r="AA111" i="69"/>
  <c r="AC110" i="69"/>
  <c r="AA110" i="69"/>
  <c r="AC109" i="69"/>
  <c r="AA109" i="69"/>
  <c r="AC108" i="69"/>
  <c r="AA108" i="69"/>
  <c r="AC105" i="69"/>
  <c r="AA105" i="69"/>
  <c r="AC104" i="69"/>
  <c r="AA104" i="69"/>
  <c r="AC42" i="69"/>
  <c r="AC41" i="69"/>
  <c r="AE38" i="69"/>
  <c r="AC38" i="69"/>
  <c r="AA38" i="69"/>
  <c r="AE37" i="69"/>
  <c r="AC37" i="69"/>
  <c r="AA37" i="69"/>
  <c r="AA34" i="69"/>
  <c r="AA33" i="69"/>
  <c r="AA32" i="69"/>
  <c r="AA31" i="69"/>
  <c r="AA30" i="69"/>
  <c r="AA29" i="69"/>
  <c r="AA28" i="69"/>
  <c r="AA27" i="69"/>
  <c r="AA26" i="69"/>
  <c r="AA25" i="69"/>
  <c r="AA24" i="69"/>
  <c r="AA23" i="69"/>
  <c r="AA22" i="69"/>
  <c r="AA21" i="69"/>
  <c r="AA20" i="69"/>
  <c r="AA19" i="69"/>
  <c r="AA18" i="69"/>
  <c r="AA17" i="69"/>
  <c r="AA16" i="69"/>
  <c r="AA15" i="69"/>
  <c r="AE9" i="69"/>
  <c r="AC9" i="69"/>
  <c r="AA9" i="69"/>
  <c r="AE8" i="69"/>
  <c r="AC8" i="69"/>
  <c r="AA8" i="69"/>
  <c r="AE7" i="69"/>
  <c r="AC7" i="69"/>
  <c r="AA7" i="69"/>
  <c r="AE6" i="69"/>
  <c r="AC6" i="69"/>
  <c r="AA6" i="69"/>
  <c r="AE5" i="69"/>
  <c r="AC5" i="69"/>
  <c r="AA5" i="69"/>
  <c r="AE4" i="69"/>
  <c r="AC4" i="69"/>
  <c r="AC128" i="70"/>
  <c r="AA128" i="70"/>
  <c r="AC127" i="70"/>
  <c r="AA127" i="70"/>
  <c r="AC125" i="70"/>
  <c r="AA125" i="70"/>
  <c r="AC124" i="70"/>
  <c r="AA124" i="70"/>
  <c r="AA122" i="70"/>
  <c r="AA121" i="70"/>
  <c r="AA120" i="70"/>
  <c r="AA118" i="70"/>
  <c r="AE115" i="70"/>
  <c r="AC115" i="70"/>
  <c r="AA115" i="70"/>
  <c r="AE114" i="70"/>
  <c r="AC114" i="70"/>
  <c r="AA114" i="70"/>
  <c r="AC111" i="70"/>
  <c r="AA111" i="70"/>
  <c r="AC110" i="70"/>
  <c r="AA110" i="70"/>
  <c r="AC109" i="70"/>
  <c r="AA109" i="70"/>
  <c r="AC108" i="70"/>
  <c r="AA108" i="70"/>
  <c r="AC105" i="70"/>
  <c r="AA105" i="70"/>
  <c r="AC104" i="70"/>
  <c r="AA104" i="70"/>
  <c r="AC42" i="70"/>
  <c r="AC41" i="70"/>
  <c r="AE38" i="70"/>
  <c r="AC38" i="70"/>
  <c r="AA38" i="70"/>
  <c r="AE37" i="70"/>
  <c r="AC37" i="70"/>
  <c r="AA37" i="70"/>
  <c r="AA34" i="70"/>
  <c r="AA33" i="70"/>
  <c r="AA32" i="70"/>
  <c r="AA31" i="70"/>
  <c r="AA30" i="70"/>
  <c r="AA29" i="70"/>
  <c r="AA28" i="70"/>
  <c r="AA27" i="70"/>
  <c r="AA26" i="70"/>
  <c r="AA25" i="70"/>
  <c r="AA24" i="70"/>
  <c r="AA23" i="70"/>
  <c r="AA22" i="70"/>
  <c r="AA21" i="70"/>
  <c r="AA20" i="70"/>
  <c r="AA19" i="70"/>
  <c r="AA18" i="70"/>
  <c r="AA17" i="70"/>
  <c r="AA16" i="70"/>
  <c r="AA15" i="70"/>
  <c r="AE9" i="70"/>
  <c r="AC9" i="70"/>
  <c r="AA9" i="70"/>
  <c r="AE8" i="70"/>
  <c r="AC8" i="70"/>
  <c r="AA8" i="70"/>
  <c r="AE7" i="70"/>
  <c r="AC7" i="70"/>
  <c r="AA7" i="70"/>
  <c r="AE6" i="70"/>
  <c r="AC6" i="70"/>
  <c r="AA6" i="70"/>
  <c r="AE5" i="70"/>
  <c r="AC5" i="70"/>
  <c r="AA5" i="70"/>
  <c r="AE4" i="70"/>
  <c r="AC4" i="70"/>
  <c r="AC128" i="71"/>
  <c r="AA128" i="71"/>
  <c r="AC127" i="71"/>
  <c r="AA127" i="71"/>
  <c r="AC125" i="71"/>
  <c r="AA125" i="71"/>
  <c r="AC124" i="71"/>
  <c r="AA124" i="71"/>
  <c r="AA122" i="71"/>
  <c r="AA121" i="71"/>
  <c r="AA120" i="71"/>
  <c r="AA118" i="71"/>
  <c r="AE115" i="71"/>
  <c r="AC115" i="71"/>
  <c r="AA115" i="71"/>
  <c r="AE114" i="71"/>
  <c r="AC114" i="71"/>
  <c r="AA114" i="71"/>
  <c r="AC111" i="71"/>
  <c r="AA111" i="71"/>
  <c r="AC110" i="71"/>
  <c r="AA110" i="71"/>
  <c r="AC109" i="71"/>
  <c r="AA109" i="71"/>
  <c r="AC108" i="71"/>
  <c r="AA108" i="71"/>
  <c r="AC105" i="71"/>
  <c r="AA105" i="71"/>
  <c r="AC104" i="71"/>
  <c r="AA104" i="71"/>
  <c r="AC42" i="71"/>
  <c r="AC41" i="71"/>
  <c r="AE38" i="71"/>
  <c r="AC38" i="71"/>
  <c r="AA38" i="71"/>
  <c r="AE37" i="71"/>
  <c r="AC37" i="71"/>
  <c r="AA37" i="71"/>
  <c r="AA34" i="71"/>
  <c r="AA33" i="71"/>
  <c r="AA32" i="71"/>
  <c r="AA31" i="71"/>
  <c r="AA30" i="71"/>
  <c r="AA29" i="71"/>
  <c r="AA28" i="71"/>
  <c r="AA27" i="71"/>
  <c r="AA26" i="71"/>
  <c r="AA25" i="71"/>
  <c r="AA24" i="71"/>
  <c r="AA23" i="71"/>
  <c r="AA22" i="71"/>
  <c r="AA21" i="71"/>
  <c r="AA20" i="71"/>
  <c r="AA19" i="71"/>
  <c r="AA18" i="71"/>
  <c r="AA17" i="71"/>
  <c r="AA16" i="71"/>
  <c r="AA15" i="71"/>
  <c r="AE9" i="71"/>
  <c r="AC9" i="71"/>
  <c r="AA9" i="71"/>
  <c r="AE8" i="71"/>
  <c r="AC8" i="71"/>
  <c r="AA8" i="71"/>
  <c r="AE7" i="71"/>
  <c r="AC7" i="71"/>
  <c r="AA7" i="71"/>
  <c r="AE6" i="71"/>
  <c r="AC6" i="71"/>
  <c r="AA6" i="71"/>
  <c r="AE5" i="71"/>
  <c r="AC5" i="71"/>
  <c r="AA5" i="71"/>
  <c r="AE4" i="71"/>
  <c r="AC4" i="71"/>
  <c r="AC128" i="72"/>
  <c r="AA128" i="72"/>
  <c r="AC127" i="72"/>
  <c r="AA127" i="72"/>
  <c r="AC125" i="72"/>
  <c r="AA125" i="72"/>
  <c r="AC124" i="72"/>
  <c r="AA124" i="72"/>
  <c r="AA122" i="72"/>
  <c r="AA121" i="72"/>
  <c r="AA120" i="72"/>
  <c r="AA118" i="72"/>
  <c r="AE115" i="72"/>
  <c r="AC115" i="72"/>
  <c r="AA115" i="72"/>
  <c r="AE114" i="72"/>
  <c r="AC114" i="72"/>
  <c r="AA114" i="72"/>
  <c r="AC111" i="72"/>
  <c r="AA111" i="72"/>
  <c r="AC110" i="72"/>
  <c r="AA110" i="72"/>
  <c r="AC109" i="72"/>
  <c r="AA109" i="72"/>
  <c r="AC108" i="72"/>
  <c r="AA108" i="72"/>
  <c r="AC105" i="72"/>
  <c r="AA105" i="72"/>
  <c r="AC104" i="72"/>
  <c r="AA104" i="72"/>
  <c r="AC42" i="72"/>
  <c r="AC41" i="72"/>
  <c r="AE38" i="72"/>
  <c r="AC38" i="72"/>
  <c r="AA38" i="72"/>
  <c r="AE37" i="72"/>
  <c r="AC37" i="72"/>
  <c r="AA37" i="72"/>
  <c r="AA34" i="72"/>
  <c r="AA33" i="72"/>
  <c r="AA32" i="72"/>
  <c r="AA31" i="72"/>
  <c r="AA30" i="72"/>
  <c r="AA29" i="72"/>
  <c r="AA28" i="72"/>
  <c r="AA27" i="72"/>
  <c r="AA26" i="72"/>
  <c r="AA25" i="72"/>
  <c r="AA24" i="72"/>
  <c r="AA23" i="72"/>
  <c r="AA22" i="72"/>
  <c r="AA21" i="72"/>
  <c r="AA20" i="72"/>
  <c r="AA19" i="72"/>
  <c r="AA18" i="72"/>
  <c r="AA17" i="72"/>
  <c r="AA16" i="72"/>
  <c r="AA15" i="72"/>
  <c r="AE9" i="72"/>
  <c r="AC9" i="72"/>
  <c r="AA9" i="72"/>
  <c r="AE8" i="72"/>
  <c r="AC8" i="72"/>
  <c r="AA8" i="72"/>
  <c r="AE7" i="72"/>
  <c r="AC7" i="72"/>
  <c r="AA7" i="72"/>
  <c r="AE6" i="72"/>
  <c r="AC6" i="72"/>
  <c r="AA6" i="72"/>
  <c r="AE5" i="72"/>
  <c r="AC5" i="72"/>
  <c r="AA5" i="72"/>
  <c r="AE4" i="72"/>
  <c r="AC4" i="72"/>
  <c r="AC128" i="73"/>
  <c r="AA128" i="73"/>
  <c r="AC127" i="73"/>
  <c r="AA127" i="73"/>
  <c r="AC125" i="73"/>
  <c r="AA125" i="73"/>
  <c r="AC124" i="73"/>
  <c r="AA124" i="73"/>
  <c r="AA122" i="73"/>
  <c r="AA121" i="73"/>
  <c r="AA120" i="73"/>
  <c r="AA118" i="73"/>
  <c r="AE115" i="73"/>
  <c r="AC115" i="73"/>
  <c r="AA115" i="73"/>
  <c r="AE114" i="73"/>
  <c r="AC114" i="73"/>
  <c r="AA114" i="73"/>
  <c r="AC111" i="73"/>
  <c r="AA111" i="73"/>
  <c r="AC110" i="73"/>
  <c r="AA110" i="73"/>
  <c r="AC109" i="73"/>
  <c r="AA109" i="73"/>
  <c r="AC108" i="73"/>
  <c r="AA108" i="73"/>
  <c r="AC105" i="73"/>
  <c r="AA105" i="73"/>
  <c r="AC104" i="73"/>
  <c r="AA104" i="73"/>
  <c r="AC42" i="73"/>
  <c r="AC41" i="73"/>
  <c r="AE38" i="73"/>
  <c r="AC38" i="73"/>
  <c r="AA38" i="73"/>
  <c r="AE37" i="73"/>
  <c r="AC37" i="73"/>
  <c r="AA37" i="73"/>
  <c r="AA34" i="73"/>
  <c r="AA33" i="73"/>
  <c r="AA32" i="73"/>
  <c r="AA31" i="73"/>
  <c r="AA30" i="73"/>
  <c r="AA29" i="73"/>
  <c r="AA28" i="73"/>
  <c r="AA27" i="73"/>
  <c r="AA26" i="73"/>
  <c r="AA25" i="73"/>
  <c r="AA24" i="73"/>
  <c r="AA23" i="73"/>
  <c r="AA22" i="73"/>
  <c r="AA21" i="73"/>
  <c r="AA20" i="73"/>
  <c r="AA19" i="73"/>
  <c r="AA18" i="73"/>
  <c r="AA17" i="73"/>
  <c r="AA16" i="73"/>
  <c r="AA15" i="73"/>
  <c r="AE9" i="73"/>
  <c r="AC9" i="73"/>
  <c r="AA9" i="73"/>
  <c r="AE8" i="73"/>
  <c r="AC8" i="73"/>
  <c r="AA8" i="73"/>
  <c r="AE7" i="73"/>
  <c r="AC7" i="73"/>
  <c r="AA7" i="73"/>
  <c r="AE6" i="73"/>
  <c r="AC6" i="73"/>
  <c r="AA6" i="73"/>
  <c r="AE5" i="73"/>
  <c r="AC5" i="73"/>
  <c r="AA5" i="73"/>
  <c r="AE4" i="73"/>
  <c r="AC4" i="73"/>
  <c r="AC128" i="74"/>
  <c r="AA128" i="74"/>
  <c r="AC127" i="74"/>
  <c r="AA127" i="74"/>
  <c r="AC125" i="74"/>
  <c r="AA125" i="74"/>
  <c r="AC124" i="74"/>
  <c r="AA124" i="74"/>
  <c r="AA122" i="74"/>
  <c r="AA121" i="74"/>
  <c r="AA120" i="74"/>
  <c r="AA118" i="74"/>
  <c r="AE115" i="74"/>
  <c r="AC115" i="74"/>
  <c r="AA115" i="74"/>
  <c r="AE114" i="74"/>
  <c r="AC114" i="74"/>
  <c r="AA114" i="74"/>
  <c r="AC111" i="74"/>
  <c r="AA111" i="74"/>
  <c r="AC110" i="74"/>
  <c r="AA110" i="74"/>
  <c r="AC109" i="74"/>
  <c r="AA109" i="74"/>
  <c r="AC108" i="74"/>
  <c r="AA108" i="74"/>
  <c r="AC105" i="74"/>
  <c r="AA105" i="74"/>
  <c r="AC104" i="74"/>
  <c r="AA104" i="74"/>
  <c r="AC42" i="74"/>
  <c r="AC41" i="74"/>
  <c r="AE38" i="74"/>
  <c r="AC38" i="74"/>
  <c r="AA38" i="74"/>
  <c r="AE37" i="74"/>
  <c r="AC37" i="74"/>
  <c r="AA37" i="74"/>
  <c r="AA34" i="74"/>
  <c r="AA33" i="74"/>
  <c r="AA32" i="74"/>
  <c r="AA31" i="74"/>
  <c r="AA30" i="74"/>
  <c r="AA29" i="74"/>
  <c r="AA28" i="74"/>
  <c r="AA27" i="74"/>
  <c r="AA26" i="74"/>
  <c r="AA25" i="74"/>
  <c r="AA24" i="74"/>
  <c r="AA23" i="74"/>
  <c r="AA22" i="74"/>
  <c r="AA21" i="74"/>
  <c r="AA20" i="74"/>
  <c r="AA19" i="74"/>
  <c r="AA18" i="74"/>
  <c r="AA17" i="74"/>
  <c r="AA16" i="74"/>
  <c r="AA15" i="74"/>
  <c r="AE9" i="74"/>
  <c r="AC9" i="74"/>
  <c r="AA9" i="74"/>
  <c r="AE8" i="74"/>
  <c r="AC8" i="74"/>
  <c r="AA8" i="74"/>
  <c r="AE7" i="74"/>
  <c r="AC7" i="74"/>
  <c r="AA7" i="74"/>
  <c r="AE6" i="74"/>
  <c r="AC6" i="74"/>
  <c r="AA6" i="74"/>
  <c r="AE5" i="74"/>
  <c r="AC5" i="74"/>
  <c r="AA5" i="74"/>
  <c r="AE4" i="74"/>
  <c r="AC4" i="74"/>
  <c r="AC128" i="75"/>
  <c r="AA128" i="75"/>
  <c r="AC127" i="75"/>
  <c r="AA127" i="75"/>
  <c r="AC125" i="75"/>
  <c r="AA125" i="75"/>
  <c r="AC124" i="75"/>
  <c r="AA124" i="75"/>
  <c r="AA122" i="75"/>
  <c r="AA121" i="75"/>
  <c r="AA120" i="75"/>
  <c r="AA118" i="75"/>
  <c r="AE115" i="75"/>
  <c r="AC115" i="75"/>
  <c r="AA115" i="75"/>
  <c r="AE114" i="75"/>
  <c r="AC114" i="75"/>
  <c r="AA114" i="75"/>
  <c r="AC111" i="75"/>
  <c r="AA111" i="75"/>
  <c r="AC110" i="75"/>
  <c r="AA110" i="75"/>
  <c r="AC109" i="75"/>
  <c r="AA109" i="75"/>
  <c r="AC108" i="75"/>
  <c r="AA108" i="75"/>
  <c r="AC105" i="75"/>
  <c r="AA105" i="75"/>
  <c r="AC104" i="75"/>
  <c r="AA104" i="75"/>
  <c r="AC42" i="75"/>
  <c r="AC41" i="75"/>
  <c r="AE38" i="75"/>
  <c r="AC38" i="75"/>
  <c r="AA38" i="75"/>
  <c r="AE37" i="75"/>
  <c r="AC37" i="75"/>
  <c r="AA37" i="75"/>
  <c r="AA34" i="75"/>
  <c r="AA33" i="75"/>
  <c r="AA32" i="75"/>
  <c r="AA31" i="75"/>
  <c r="AA30" i="75"/>
  <c r="AA29" i="75"/>
  <c r="AA28" i="75"/>
  <c r="AA27" i="75"/>
  <c r="AA26" i="75"/>
  <c r="AA25" i="75"/>
  <c r="AA24" i="75"/>
  <c r="AA23" i="75"/>
  <c r="AA22" i="75"/>
  <c r="AA21" i="75"/>
  <c r="AA20" i="75"/>
  <c r="AA19" i="75"/>
  <c r="AA18" i="75"/>
  <c r="AA17" i="75"/>
  <c r="AA16" i="75"/>
  <c r="AA15" i="75"/>
  <c r="AE9" i="75"/>
  <c r="AC9" i="75"/>
  <c r="AA9" i="75"/>
  <c r="AE8" i="75"/>
  <c r="AC8" i="75"/>
  <c r="AA8" i="75"/>
  <c r="AE7" i="75"/>
  <c r="AC7" i="75"/>
  <c r="AA7" i="75"/>
  <c r="AE6" i="75"/>
  <c r="AC6" i="75"/>
  <c r="AA6" i="75"/>
  <c r="AE5" i="75"/>
  <c r="AC5" i="75"/>
  <c r="AA5" i="75"/>
  <c r="AE4" i="75"/>
  <c r="AC4" i="75"/>
  <c r="AC128" i="76"/>
  <c r="AA128" i="76"/>
  <c r="AC127" i="76"/>
  <c r="AA127" i="76"/>
  <c r="AC125" i="76"/>
  <c r="AA125" i="76"/>
  <c r="AC124" i="76"/>
  <c r="AA124" i="76"/>
  <c r="AA122" i="76"/>
  <c r="AA121" i="76"/>
  <c r="AA120" i="76"/>
  <c r="AA118" i="76"/>
  <c r="AE115" i="76"/>
  <c r="AC115" i="76"/>
  <c r="AA115" i="76"/>
  <c r="AE114" i="76"/>
  <c r="AC114" i="76"/>
  <c r="AA114" i="76"/>
  <c r="AC111" i="76"/>
  <c r="AA111" i="76"/>
  <c r="AC110" i="76"/>
  <c r="AA110" i="76"/>
  <c r="AC109" i="76"/>
  <c r="AA109" i="76"/>
  <c r="AC108" i="76"/>
  <c r="AA108" i="76"/>
  <c r="AC105" i="76"/>
  <c r="AA105" i="76"/>
  <c r="AC104" i="76"/>
  <c r="AA104" i="76"/>
  <c r="AC42" i="76"/>
  <c r="AC41" i="76"/>
  <c r="AE38" i="76"/>
  <c r="AC38" i="76"/>
  <c r="AA38" i="76"/>
  <c r="AE37" i="76"/>
  <c r="AC37" i="76"/>
  <c r="AA37" i="76"/>
  <c r="AA34" i="76"/>
  <c r="AA33" i="76"/>
  <c r="AA32" i="76"/>
  <c r="AA31" i="76"/>
  <c r="AA30" i="76"/>
  <c r="AA29" i="76"/>
  <c r="AA28" i="76"/>
  <c r="AA27" i="76"/>
  <c r="AA26" i="76"/>
  <c r="AA25" i="76"/>
  <c r="AA24" i="76"/>
  <c r="AA23" i="76"/>
  <c r="AA22" i="76"/>
  <c r="AA21" i="76"/>
  <c r="AA20" i="76"/>
  <c r="AA19" i="76"/>
  <c r="AA18" i="76"/>
  <c r="AA17" i="76"/>
  <c r="AA16" i="76"/>
  <c r="AA15" i="76"/>
  <c r="AE9" i="76"/>
  <c r="AC9" i="76"/>
  <c r="AA9" i="76"/>
  <c r="AE8" i="76"/>
  <c r="AC8" i="76"/>
  <c r="AA8" i="76"/>
  <c r="AE7" i="76"/>
  <c r="AC7" i="76"/>
  <c r="AA7" i="76"/>
  <c r="AE6" i="76"/>
  <c r="AC6" i="76"/>
  <c r="AA6" i="76"/>
  <c r="AE5" i="76"/>
  <c r="AC5" i="76"/>
  <c r="AA5" i="76"/>
  <c r="AE4" i="76"/>
  <c r="AC4" i="76"/>
  <c r="AC128" i="77"/>
  <c r="AA128" i="77"/>
  <c r="AC127" i="77"/>
  <c r="AA127" i="77"/>
  <c r="AC125" i="77"/>
  <c r="AA125" i="77"/>
  <c r="AC124" i="77"/>
  <c r="AA124" i="77"/>
  <c r="AA122" i="77"/>
  <c r="AA121" i="77"/>
  <c r="AA120" i="77"/>
  <c r="AA118" i="77"/>
  <c r="AE115" i="77"/>
  <c r="AC115" i="77"/>
  <c r="AA115" i="77"/>
  <c r="AE114" i="77"/>
  <c r="AC114" i="77"/>
  <c r="AA114" i="77"/>
  <c r="AC111" i="77"/>
  <c r="AA111" i="77"/>
  <c r="AC110" i="77"/>
  <c r="AA110" i="77"/>
  <c r="AC109" i="77"/>
  <c r="AA109" i="77"/>
  <c r="AC108" i="77"/>
  <c r="AA108" i="77"/>
  <c r="AC105" i="77"/>
  <c r="AA105" i="77"/>
  <c r="AC104" i="77"/>
  <c r="AA104" i="77"/>
  <c r="AC42" i="77"/>
  <c r="AC41" i="77"/>
  <c r="AE38" i="77"/>
  <c r="AC38" i="77"/>
  <c r="AA38" i="77"/>
  <c r="AE37" i="77"/>
  <c r="AC37" i="77"/>
  <c r="AA37" i="77"/>
  <c r="AA34" i="77"/>
  <c r="AA33" i="77"/>
  <c r="AA32" i="77"/>
  <c r="AA31" i="77"/>
  <c r="AA30" i="77"/>
  <c r="AA29" i="77"/>
  <c r="AA28" i="77"/>
  <c r="AA27" i="77"/>
  <c r="AA26" i="77"/>
  <c r="AA25" i="77"/>
  <c r="AA24" i="77"/>
  <c r="AA23" i="77"/>
  <c r="AA22" i="77"/>
  <c r="AA21" i="77"/>
  <c r="AA20" i="77"/>
  <c r="AA19" i="77"/>
  <c r="AA18" i="77"/>
  <c r="AA17" i="77"/>
  <c r="AA16" i="77"/>
  <c r="AA15" i="77"/>
  <c r="AE9" i="77"/>
  <c r="AC9" i="77"/>
  <c r="AA9" i="77"/>
  <c r="AE8" i="77"/>
  <c r="AC8" i="77"/>
  <c r="AA8" i="77"/>
  <c r="AE7" i="77"/>
  <c r="AC7" i="77"/>
  <c r="AA7" i="77"/>
  <c r="AE6" i="77"/>
  <c r="AC6" i="77"/>
  <c r="AA6" i="77"/>
  <c r="AE5" i="77"/>
  <c r="AC5" i="77"/>
  <c r="AA5" i="77"/>
  <c r="AE4" i="77"/>
  <c r="AC4" i="77"/>
  <c r="AC128" i="78"/>
  <c r="AA128" i="78"/>
  <c r="AC127" i="78"/>
  <c r="AA127" i="78"/>
  <c r="AC125" i="78"/>
  <c r="AA125" i="78"/>
  <c r="AC124" i="78"/>
  <c r="AA124" i="78"/>
  <c r="AA122" i="78"/>
  <c r="AA121" i="78"/>
  <c r="AA120" i="78"/>
  <c r="AA118" i="78"/>
  <c r="AE115" i="78"/>
  <c r="AC115" i="78"/>
  <c r="AA115" i="78"/>
  <c r="AE114" i="78"/>
  <c r="AC114" i="78"/>
  <c r="AA114" i="78"/>
  <c r="AC111" i="78"/>
  <c r="AA111" i="78"/>
  <c r="AC110" i="78"/>
  <c r="AA110" i="78"/>
  <c r="AC109" i="78"/>
  <c r="AA109" i="78"/>
  <c r="AC108" i="78"/>
  <c r="AA108" i="78"/>
  <c r="AC105" i="78"/>
  <c r="AA105" i="78"/>
  <c r="AC104" i="78"/>
  <c r="AA104" i="78"/>
  <c r="AC42" i="78"/>
  <c r="AC41" i="78"/>
  <c r="AE38" i="78"/>
  <c r="AC38" i="78"/>
  <c r="AA38" i="78"/>
  <c r="AE37" i="78"/>
  <c r="AC37" i="78"/>
  <c r="AA37" i="78"/>
  <c r="AA34" i="78"/>
  <c r="AA33" i="78"/>
  <c r="AA32" i="78"/>
  <c r="AA31" i="78"/>
  <c r="AA30" i="78"/>
  <c r="AA29" i="78"/>
  <c r="AA28" i="78"/>
  <c r="AA27" i="78"/>
  <c r="AA26" i="78"/>
  <c r="AA25" i="78"/>
  <c r="AA24" i="78"/>
  <c r="AA23" i="78"/>
  <c r="AA22" i="78"/>
  <c r="AA21" i="78"/>
  <c r="AA20" i="78"/>
  <c r="AA19" i="78"/>
  <c r="AA18" i="78"/>
  <c r="AA17" i="78"/>
  <c r="AA16" i="78"/>
  <c r="AA15" i="78"/>
  <c r="AE9" i="78"/>
  <c r="AC9" i="78"/>
  <c r="AA9" i="78"/>
  <c r="AE8" i="78"/>
  <c r="AC8" i="78"/>
  <c r="AA8" i="78"/>
  <c r="AE7" i="78"/>
  <c r="AC7" i="78"/>
  <c r="AA7" i="78"/>
  <c r="AE6" i="78"/>
  <c r="AC6" i="78"/>
  <c r="AA6" i="78"/>
  <c r="AE5" i="78"/>
  <c r="AC5" i="78"/>
  <c r="AA5" i="78"/>
  <c r="AE4" i="78"/>
  <c r="AC4" i="78"/>
  <c r="AC128" i="79"/>
  <c r="AA128" i="79"/>
  <c r="AC127" i="79"/>
  <c r="AA127" i="79"/>
  <c r="AC125" i="79"/>
  <c r="AA125" i="79"/>
  <c r="AC124" i="79"/>
  <c r="AA124" i="79"/>
  <c r="AA122" i="79"/>
  <c r="AA121" i="79"/>
  <c r="AA120" i="79"/>
  <c r="AA118" i="79"/>
  <c r="AE115" i="79"/>
  <c r="AC115" i="79"/>
  <c r="AA115" i="79"/>
  <c r="AE114" i="79"/>
  <c r="AC114" i="79"/>
  <c r="AA114" i="79"/>
  <c r="AC111" i="79"/>
  <c r="AA111" i="79"/>
  <c r="AC110" i="79"/>
  <c r="AA110" i="79"/>
  <c r="AC109" i="79"/>
  <c r="AA109" i="79"/>
  <c r="AC108" i="79"/>
  <c r="AA108" i="79"/>
  <c r="AC105" i="79"/>
  <c r="AA105" i="79"/>
  <c r="AC104" i="79"/>
  <c r="AA104" i="79"/>
  <c r="AC42" i="79"/>
  <c r="AC41" i="79"/>
  <c r="AE38" i="79"/>
  <c r="AC38" i="79"/>
  <c r="AA38" i="79"/>
  <c r="AE37" i="79"/>
  <c r="AC37" i="79"/>
  <c r="AA37" i="79"/>
  <c r="AA34" i="79"/>
  <c r="AA33" i="79"/>
  <c r="AA32" i="79"/>
  <c r="AA31" i="79"/>
  <c r="AA30" i="79"/>
  <c r="AA29" i="79"/>
  <c r="AA28" i="79"/>
  <c r="AA27" i="79"/>
  <c r="AA26" i="79"/>
  <c r="AA25" i="79"/>
  <c r="AA24" i="79"/>
  <c r="AA23" i="79"/>
  <c r="AA22" i="79"/>
  <c r="AA21" i="79"/>
  <c r="AA20" i="79"/>
  <c r="AA19" i="79"/>
  <c r="AA18" i="79"/>
  <c r="AA17" i="79"/>
  <c r="AA16" i="79"/>
  <c r="AA15" i="79"/>
  <c r="AE9" i="79"/>
  <c r="AC9" i="79"/>
  <c r="AA9" i="79"/>
  <c r="AE8" i="79"/>
  <c r="AC8" i="79"/>
  <c r="AA8" i="79"/>
  <c r="AE7" i="79"/>
  <c r="AC7" i="79"/>
  <c r="AA7" i="79"/>
  <c r="AE6" i="79"/>
  <c r="AC6" i="79"/>
  <c r="AA6" i="79"/>
  <c r="AE5" i="79"/>
  <c r="AC5" i="79"/>
  <c r="AA5" i="79"/>
  <c r="AE4" i="79"/>
  <c r="AC4" i="79"/>
  <c r="AC128" i="80"/>
  <c r="AA128" i="80"/>
  <c r="AC127" i="80"/>
  <c r="AA127" i="80"/>
  <c r="AC125" i="80"/>
  <c r="AA125" i="80"/>
  <c r="AC124" i="80"/>
  <c r="AA124" i="80"/>
  <c r="AA122" i="80"/>
  <c r="AA121" i="80"/>
  <c r="AA120" i="80"/>
  <c r="AA118" i="80"/>
  <c r="AE115" i="80"/>
  <c r="AC115" i="80"/>
  <c r="AA115" i="80"/>
  <c r="AE114" i="80"/>
  <c r="AC114" i="80"/>
  <c r="AA114" i="80"/>
  <c r="AC111" i="80"/>
  <c r="AA111" i="80"/>
  <c r="AC110" i="80"/>
  <c r="AA110" i="80"/>
  <c r="AC109" i="80"/>
  <c r="AA109" i="80"/>
  <c r="AC108" i="80"/>
  <c r="AA108" i="80"/>
  <c r="AC105" i="80"/>
  <c r="AA105" i="80"/>
  <c r="AC104" i="80"/>
  <c r="AA104" i="80"/>
  <c r="AC42" i="80"/>
  <c r="AC41" i="80"/>
  <c r="AE38" i="80"/>
  <c r="AC38" i="80"/>
  <c r="AA38" i="80"/>
  <c r="AE37" i="80"/>
  <c r="AC37" i="80"/>
  <c r="AA37" i="80"/>
  <c r="AA34" i="80"/>
  <c r="AA33" i="80"/>
  <c r="AA32" i="80"/>
  <c r="AA31" i="80"/>
  <c r="AA30" i="80"/>
  <c r="AA29" i="80"/>
  <c r="AA28" i="80"/>
  <c r="AA27" i="80"/>
  <c r="AA26" i="80"/>
  <c r="AA25" i="80"/>
  <c r="AA24" i="80"/>
  <c r="AA23" i="80"/>
  <c r="AA22" i="80"/>
  <c r="AA21" i="80"/>
  <c r="AA20" i="80"/>
  <c r="AA19" i="80"/>
  <c r="AA18" i="80"/>
  <c r="AA17" i="80"/>
  <c r="AA16" i="80"/>
  <c r="AA15" i="80"/>
  <c r="AE9" i="80"/>
  <c r="AC9" i="80"/>
  <c r="AA9" i="80"/>
  <c r="AE8" i="80"/>
  <c r="AC8" i="80"/>
  <c r="AA8" i="80"/>
  <c r="AE7" i="80"/>
  <c r="AC7" i="80"/>
  <c r="AA7" i="80"/>
  <c r="AE6" i="80"/>
  <c r="AC6" i="80"/>
  <c r="AA6" i="80"/>
  <c r="AE5" i="80"/>
  <c r="AC5" i="80"/>
  <c r="AA5" i="80"/>
  <c r="AE4" i="80"/>
  <c r="AC4" i="80"/>
  <c r="AC128" i="81"/>
  <c r="AA128" i="81"/>
  <c r="AC127" i="81"/>
  <c r="AA127" i="81"/>
  <c r="AC125" i="81"/>
  <c r="AA125" i="81"/>
  <c r="AC124" i="81"/>
  <c r="AA124" i="81"/>
  <c r="AA122" i="81"/>
  <c r="AA121" i="81"/>
  <c r="AA120" i="81"/>
  <c r="AA118" i="81"/>
  <c r="AE115" i="81"/>
  <c r="AC115" i="81"/>
  <c r="AA115" i="81"/>
  <c r="AE114" i="81"/>
  <c r="AC114" i="81"/>
  <c r="AA114" i="81"/>
  <c r="AC111" i="81"/>
  <c r="AA111" i="81"/>
  <c r="AC110" i="81"/>
  <c r="AA110" i="81"/>
  <c r="AC109" i="81"/>
  <c r="AA109" i="81"/>
  <c r="AC108" i="81"/>
  <c r="AA108" i="81"/>
  <c r="AC105" i="81"/>
  <c r="AA105" i="81"/>
  <c r="AC104" i="81"/>
  <c r="AA104" i="81"/>
  <c r="AC42" i="81"/>
  <c r="AC41" i="81"/>
  <c r="AE38" i="81"/>
  <c r="AC38" i="81"/>
  <c r="AA38" i="81"/>
  <c r="AE37" i="81"/>
  <c r="AC37" i="81"/>
  <c r="AA37" i="81"/>
  <c r="AA34" i="81"/>
  <c r="AA33" i="81"/>
  <c r="AA32" i="81"/>
  <c r="AA31" i="81"/>
  <c r="AA30" i="81"/>
  <c r="AA29" i="81"/>
  <c r="AA28" i="81"/>
  <c r="AA27" i="81"/>
  <c r="AA26" i="81"/>
  <c r="AA25" i="81"/>
  <c r="AA24" i="81"/>
  <c r="AA23" i="81"/>
  <c r="AA22" i="81"/>
  <c r="AA21" i="81"/>
  <c r="AA20" i="81"/>
  <c r="AA19" i="81"/>
  <c r="AA18" i="81"/>
  <c r="AA17" i="81"/>
  <c r="AA16" i="81"/>
  <c r="AA15" i="81"/>
  <c r="AE9" i="81"/>
  <c r="AC9" i="81"/>
  <c r="AA9" i="81"/>
  <c r="AE8" i="81"/>
  <c r="AC8" i="81"/>
  <c r="AA8" i="81"/>
  <c r="AE7" i="81"/>
  <c r="AC7" i="81"/>
  <c r="AA7" i="81"/>
  <c r="AE6" i="81"/>
  <c r="AC6" i="81"/>
  <c r="AA6" i="81"/>
  <c r="AE5" i="81"/>
  <c r="AC5" i="81"/>
  <c r="AA5" i="81"/>
  <c r="AE4" i="81"/>
  <c r="AC4" i="81"/>
  <c r="AC128" i="82"/>
  <c r="AA128" i="82"/>
  <c r="AC127" i="82"/>
  <c r="AA127" i="82"/>
  <c r="AC125" i="82"/>
  <c r="AA125" i="82"/>
  <c r="AC124" i="82"/>
  <c r="AA124" i="82"/>
  <c r="AA122" i="82"/>
  <c r="AA121" i="82"/>
  <c r="AA120" i="82"/>
  <c r="AA118" i="82"/>
  <c r="AE115" i="82"/>
  <c r="AC115" i="82"/>
  <c r="AA115" i="82"/>
  <c r="AE114" i="82"/>
  <c r="AC114" i="82"/>
  <c r="AA114" i="82"/>
  <c r="AC111" i="82"/>
  <c r="AA111" i="82"/>
  <c r="AC110" i="82"/>
  <c r="AA110" i="82"/>
  <c r="AC109" i="82"/>
  <c r="AA109" i="82"/>
  <c r="AC108" i="82"/>
  <c r="AA108" i="82"/>
  <c r="AC105" i="82"/>
  <c r="AA105" i="82"/>
  <c r="AC104" i="82"/>
  <c r="AA104" i="82"/>
  <c r="AC42" i="82"/>
  <c r="AC41" i="82"/>
  <c r="AE38" i="82"/>
  <c r="AC38" i="82"/>
  <c r="AA38" i="82"/>
  <c r="AE37" i="82"/>
  <c r="AC37" i="82"/>
  <c r="AA37" i="82"/>
  <c r="AA34" i="82"/>
  <c r="AA33" i="82"/>
  <c r="AA32" i="82"/>
  <c r="AA31" i="82"/>
  <c r="AA30" i="82"/>
  <c r="AA29" i="82"/>
  <c r="AA28" i="82"/>
  <c r="AA27" i="82"/>
  <c r="AA26" i="82"/>
  <c r="AA25" i="82"/>
  <c r="AA24" i="82"/>
  <c r="AA23" i="82"/>
  <c r="AA22" i="82"/>
  <c r="AA21" i="82"/>
  <c r="AA20" i="82"/>
  <c r="AA19" i="82"/>
  <c r="AA18" i="82"/>
  <c r="AA17" i="82"/>
  <c r="AA16" i="82"/>
  <c r="AA15" i="82"/>
  <c r="AE9" i="82"/>
  <c r="AC9" i="82"/>
  <c r="AA9" i="82"/>
  <c r="AE8" i="82"/>
  <c r="AC8" i="82"/>
  <c r="AA8" i="82"/>
  <c r="AE7" i="82"/>
  <c r="AC7" i="82"/>
  <c r="AA7" i="82"/>
  <c r="AE6" i="82"/>
  <c r="AC6" i="82"/>
  <c r="AA6" i="82"/>
  <c r="AE5" i="82"/>
  <c r="AC5" i="82"/>
  <c r="AA5" i="82"/>
  <c r="AE4" i="82"/>
  <c r="AC4" i="82"/>
  <c r="AC128" i="83"/>
  <c r="AA128" i="83"/>
  <c r="AC127" i="83"/>
  <c r="AA127" i="83"/>
  <c r="AC125" i="83"/>
  <c r="AA125" i="83"/>
  <c r="AC124" i="83"/>
  <c r="AA124" i="83"/>
  <c r="AA122" i="83"/>
  <c r="AA121" i="83"/>
  <c r="AA120" i="83"/>
  <c r="AA118" i="83"/>
  <c r="AE115" i="83"/>
  <c r="AC115" i="83"/>
  <c r="AA115" i="83"/>
  <c r="AE114" i="83"/>
  <c r="AC114" i="83"/>
  <c r="AA114" i="83"/>
  <c r="AC111" i="83"/>
  <c r="AA111" i="83"/>
  <c r="AC110" i="83"/>
  <c r="AA110" i="83"/>
  <c r="AC109" i="83"/>
  <c r="AA109" i="83"/>
  <c r="AC108" i="83"/>
  <c r="AA108" i="83"/>
  <c r="AC105" i="83"/>
  <c r="AA105" i="83"/>
  <c r="AC104" i="83"/>
  <c r="AA104" i="83"/>
  <c r="AC42" i="83"/>
  <c r="AC41" i="83"/>
  <c r="AE38" i="83"/>
  <c r="AC38" i="83"/>
  <c r="AA38" i="83"/>
  <c r="AE37" i="83"/>
  <c r="AC37" i="83"/>
  <c r="AA37" i="83"/>
  <c r="AA34" i="83"/>
  <c r="AA33" i="83"/>
  <c r="AA32" i="83"/>
  <c r="AA31" i="83"/>
  <c r="AA30" i="83"/>
  <c r="AA29" i="83"/>
  <c r="AA28" i="83"/>
  <c r="AA27" i="83"/>
  <c r="AA26" i="83"/>
  <c r="AA25" i="83"/>
  <c r="AA24" i="83"/>
  <c r="AA23" i="83"/>
  <c r="AA22" i="83"/>
  <c r="AA21" i="83"/>
  <c r="AA20" i="83"/>
  <c r="AA19" i="83"/>
  <c r="AA18" i="83"/>
  <c r="AA17" i="83"/>
  <c r="AA16" i="83"/>
  <c r="AA15" i="83"/>
  <c r="AE9" i="83"/>
  <c r="AC9" i="83"/>
  <c r="AA9" i="83"/>
  <c r="AE8" i="83"/>
  <c r="AC8" i="83"/>
  <c r="AA8" i="83"/>
  <c r="AE7" i="83"/>
  <c r="AC7" i="83"/>
  <c r="AA7" i="83"/>
  <c r="AE6" i="83"/>
  <c r="AC6" i="83"/>
  <c r="AA6" i="83"/>
  <c r="AE5" i="83"/>
  <c r="AC5" i="83"/>
  <c r="AA5" i="83"/>
  <c r="AE4" i="83"/>
  <c r="AC4" i="83"/>
  <c r="AC128" i="84"/>
  <c r="AA128" i="84"/>
  <c r="AC127" i="84"/>
  <c r="AA127" i="84"/>
  <c r="AC125" i="84"/>
  <c r="AA125" i="84"/>
  <c r="AC124" i="84"/>
  <c r="AA124" i="84"/>
  <c r="AA122" i="84"/>
  <c r="AA121" i="84"/>
  <c r="AA120" i="84"/>
  <c r="AA118" i="84"/>
  <c r="AE115" i="84"/>
  <c r="AC115" i="84"/>
  <c r="AA115" i="84"/>
  <c r="AE114" i="84"/>
  <c r="AC114" i="84"/>
  <c r="AA114" i="84"/>
  <c r="AC111" i="84"/>
  <c r="AA111" i="84"/>
  <c r="AC110" i="84"/>
  <c r="AA110" i="84"/>
  <c r="AC109" i="84"/>
  <c r="AA109" i="84"/>
  <c r="AC108" i="84"/>
  <c r="AA108" i="84"/>
  <c r="AC105" i="84"/>
  <c r="AA105" i="84"/>
  <c r="AC104" i="84"/>
  <c r="AA104" i="84"/>
  <c r="AC42" i="84"/>
  <c r="AC41" i="84"/>
  <c r="AE38" i="84"/>
  <c r="AC38" i="84"/>
  <c r="AA38" i="84"/>
  <c r="AE37" i="84"/>
  <c r="AC37" i="84"/>
  <c r="AA37" i="84"/>
  <c r="AA34" i="84"/>
  <c r="AA33" i="84"/>
  <c r="AA32" i="84"/>
  <c r="AA31" i="84"/>
  <c r="AA30" i="84"/>
  <c r="AA29" i="84"/>
  <c r="AA28" i="84"/>
  <c r="AA27" i="84"/>
  <c r="AA26" i="84"/>
  <c r="AA25" i="84"/>
  <c r="AA24" i="84"/>
  <c r="AA23" i="84"/>
  <c r="AA22" i="84"/>
  <c r="AA21" i="84"/>
  <c r="AA20" i="84"/>
  <c r="AA19" i="84"/>
  <c r="AA18" i="84"/>
  <c r="AA17" i="84"/>
  <c r="AA16" i="84"/>
  <c r="AA15" i="84"/>
  <c r="AE9" i="84"/>
  <c r="AC9" i="84"/>
  <c r="AA9" i="84"/>
  <c r="AE8" i="84"/>
  <c r="AC8" i="84"/>
  <c r="AA8" i="84"/>
  <c r="AE7" i="84"/>
  <c r="AC7" i="84"/>
  <c r="AA7" i="84"/>
  <c r="AE6" i="84"/>
  <c r="AC6" i="84"/>
  <c r="AA6" i="84"/>
  <c r="AE5" i="84"/>
  <c r="AC5" i="84"/>
  <c r="AA5" i="84"/>
  <c r="AE4" i="84"/>
  <c r="AC4" i="84"/>
  <c r="AC128" i="85"/>
  <c r="AA128" i="85"/>
  <c r="AC127" i="85"/>
  <c r="AA127" i="85"/>
  <c r="AC125" i="85"/>
  <c r="AA125" i="85"/>
  <c r="AC124" i="85"/>
  <c r="AA124" i="85"/>
  <c r="AA122" i="85"/>
  <c r="AA121" i="85"/>
  <c r="AA120" i="85"/>
  <c r="AA118" i="85"/>
  <c r="AE115" i="85"/>
  <c r="AC115" i="85"/>
  <c r="AA115" i="85"/>
  <c r="AE114" i="85"/>
  <c r="AC114" i="85"/>
  <c r="AA114" i="85"/>
  <c r="AC111" i="85"/>
  <c r="AA111" i="85"/>
  <c r="AC110" i="85"/>
  <c r="AA110" i="85"/>
  <c r="AC109" i="85"/>
  <c r="AA109" i="85"/>
  <c r="AC108" i="85"/>
  <c r="AA108" i="85"/>
  <c r="AC105" i="85"/>
  <c r="AA105" i="85"/>
  <c r="AC104" i="85"/>
  <c r="AA104" i="85"/>
  <c r="AC42" i="85"/>
  <c r="AC41" i="85"/>
  <c r="AE38" i="85"/>
  <c r="AC38" i="85"/>
  <c r="AA38" i="85"/>
  <c r="AE37" i="85"/>
  <c r="AC37" i="85"/>
  <c r="AA37" i="85"/>
  <c r="AA34" i="85"/>
  <c r="AA33" i="85"/>
  <c r="AA32" i="85"/>
  <c r="AA31" i="85"/>
  <c r="AA30" i="85"/>
  <c r="AA29" i="85"/>
  <c r="AA28" i="85"/>
  <c r="AA27" i="85"/>
  <c r="AA26" i="85"/>
  <c r="AA25" i="85"/>
  <c r="AA24" i="85"/>
  <c r="AA23" i="85"/>
  <c r="AA22" i="85"/>
  <c r="AA21" i="85"/>
  <c r="AA20" i="85"/>
  <c r="AA19" i="85"/>
  <c r="AA18" i="85"/>
  <c r="AA17" i="85"/>
  <c r="AA16" i="85"/>
  <c r="AA15" i="85"/>
  <c r="AE9" i="85"/>
  <c r="AC9" i="85"/>
  <c r="AA9" i="85"/>
  <c r="AE8" i="85"/>
  <c r="AC8" i="85"/>
  <c r="AA8" i="85"/>
  <c r="AE7" i="85"/>
  <c r="AC7" i="85"/>
  <c r="AA7" i="85"/>
  <c r="AE6" i="85"/>
  <c r="AC6" i="85"/>
  <c r="AA6" i="85"/>
  <c r="AE5" i="85"/>
  <c r="AC5" i="85"/>
  <c r="AA5" i="85"/>
  <c r="AE4" i="85"/>
  <c r="AC4" i="85"/>
  <c r="AC128" i="86"/>
  <c r="AA128" i="86"/>
  <c r="AC127" i="86"/>
  <c r="AA127" i="86"/>
  <c r="AC125" i="86"/>
  <c r="AA125" i="86"/>
  <c r="AC124" i="86"/>
  <c r="AA124" i="86"/>
  <c r="AA122" i="86"/>
  <c r="AA121" i="86"/>
  <c r="AA120" i="86"/>
  <c r="AA118" i="86"/>
  <c r="AE115" i="86"/>
  <c r="AC115" i="86"/>
  <c r="AA115" i="86"/>
  <c r="AE114" i="86"/>
  <c r="AC114" i="86"/>
  <c r="AA114" i="86"/>
  <c r="AC111" i="86"/>
  <c r="AA111" i="86"/>
  <c r="AC110" i="86"/>
  <c r="AA110" i="86"/>
  <c r="AC109" i="86"/>
  <c r="AA109" i="86"/>
  <c r="AC108" i="86"/>
  <c r="AA108" i="86"/>
  <c r="AC105" i="86"/>
  <c r="AA105" i="86"/>
  <c r="AC104" i="86"/>
  <c r="AA104" i="86"/>
  <c r="AC42" i="86"/>
  <c r="AC41" i="86"/>
  <c r="AE38" i="86"/>
  <c r="AC38" i="86"/>
  <c r="AA38" i="86"/>
  <c r="AE37" i="86"/>
  <c r="AC37" i="86"/>
  <c r="AA37" i="86"/>
  <c r="AA34" i="86"/>
  <c r="AA33" i="86"/>
  <c r="AA32" i="86"/>
  <c r="AA31" i="86"/>
  <c r="AA30" i="86"/>
  <c r="AA29" i="86"/>
  <c r="AA28" i="86"/>
  <c r="AA27" i="86"/>
  <c r="AA26" i="86"/>
  <c r="AA25" i="86"/>
  <c r="AA24" i="86"/>
  <c r="AA23" i="86"/>
  <c r="AA22" i="86"/>
  <c r="AA21" i="86"/>
  <c r="AA20" i="86"/>
  <c r="AA19" i="86"/>
  <c r="AA18" i="86"/>
  <c r="AA17" i="86"/>
  <c r="AA16" i="86"/>
  <c r="AA15" i="86"/>
  <c r="AE9" i="86"/>
  <c r="AC9" i="86"/>
  <c r="AA9" i="86"/>
  <c r="AE8" i="86"/>
  <c r="AC8" i="86"/>
  <c r="AA8" i="86"/>
  <c r="AE7" i="86"/>
  <c r="AC7" i="86"/>
  <c r="AA7" i="86"/>
  <c r="AE6" i="86"/>
  <c r="AC6" i="86"/>
  <c r="AA6" i="86"/>
  <c r="AE5" i="86"/>
  <c r="AC5" i="86"/>
  <c r="AA5" i="86"/>
  <c r="AE4" i="86"/>
  <c r="AC4" i="86"/>
  <c r="AC128" i="87"/>
  <c r="AA128" i="87"/>
  <c r="AC127" i="87"/>
  <c r="AA127" i="87"/>
  <c r="AC125" i="87"/>
  <c r="AA125" i="87"/>
  <c r="AC124" i="87"/>
  <c r="AA124" i="87"/>
  <c r="AA122" i="87"/>
  <c r="AA121" i="87"/>
  <c r="AA120" i="87"/>
  <c r="AA118" i="87"/>
  <c r="AE115" i="87"/>
  <c r="AC115" i="87"/>
  <c r="AA115" i="87"/>
  <c r="AE114" i="87"/>
  <c r="AC114" i="87"/>
  <c r="AA114" i="87"/>
  <c r="AC111" i="87"/>
  <c r="AA111" i="87"/>
  <c r="AC110" i="87"/>
  <c r="AA110" i="87"/>
  <c r="AC109" i="87"/>
  <c r="AA109" i="87"/>
  <c r="AC108" i="87"/>
  <c r="AA108" i="87"/>
  <c r="AC105" i="87"/>
  <c r="AA105" i="87"/>
  <c r="AC104" i="87"/>
  <c r="AA104" i="87"/>
  <c r="AC42" i="87"/>
  <c r="AC41" i="87"/>
  <c r="AE38" i="87"/>
  <c r="AC38" i="87"/>
  <c r="AA38" i="87"/>
  <c r="AE37" i="87"/>
  <c r="AC37" i="87"/>
  <c r="AA37" i="87"/>
  <c r="AA34" i="87"/>
  <c r="AA33" i="87"/>
  <c r="AA32" i="87"/>
  <c r="AA31" i="87"/>
  <c r="AA30" i="87"/>
  <c r="AA29" i="87"/>
  <c r="AA28" i="87"/>
  <c r="AA27" i="87"/>
  <c r="AA26" i="87"/>
  <c r="AA25" i="87"/>
  <c r="AA24" i="87"/>
  <c r="AA23" i="87"/>
  <c r="AA22" i="87"/>
  <c r="AA21" i="87"/>
  <c r="AA20" i="87"/>
  <c r="AA19" i="87"/>
  <c r="AA18" i="87"/>
  <c r="AA17" i="87"/>
  <c r="AA16" i="87"/>
  <c r="AA15" i="87"/>
  <c r="AE9" i="87"/>
  <c r="AC9" i="87"/>
  <c r="AA9" i="87"/>
  <c r="AE8" i="87"/>
  <c r="AC8" i="87"/>
  <c r="AA8" i="87"/>
  <c r="AE7" i="87"/>
  <c r="AC7" i="87"/>
  <c r="AA7" i="87"/>
  <c r="AE6" i="87"/>
  <c r="AC6" i="87"/>
  <c r="AA6" i="87"/>
  <c r="AE5" i="87"/>
  <c r="AC5" i="87"/>
  <c r="AA5" i="87"/>
  <c r="AE4" i="87"/>
  <c r="AC4" i="87"/>
  <c r="AC128" i="88"/>
  <c r="AA128" i="88"/>
  <c r="AC127" i="88"/>
  <c r="AA127" i="88"/>
  <c r="AC125" i="88"/>
  <c r="AA125" i="88"/>
  <c r="AC124" i="88"/>
  <c r="AA124" i="88"/>
  <c r="AA122" i="88"/>
  <c r="AA121" i="88"/>
  <c r="AA120" i="88"/>
  <c r="AA118" i="88"/>
  <c r="AE115" i="88"/>
  <c r="AC115" i="88"/>
  <c r="AA115" i="88"/>
  <c r="AE114" i="88"/>
  <c r="AC114" i="88"/>
  <c r="AA114" i="88"/>
  <c r="AC111" i="88"/>
  <c r="AA111" i="88"/>
  <c r="AC110" i="88"/>
  <c r="AA110" i="88"/>
  <c r="AC109" i="88"/>
  <c r="AA109" i="88"/>
  <c r="AC108" i="88"/>
  <c r="AA108" i="88"/>
  <c r="AC105" i="88"/>
  <c r="AA105" i="88"/>
  <c r="AC104" i="88"/>
  <c r="AA104" i="88"/>
  <c r="AC42" i="88"/>
  <c r="AC41" i="88"/>
  <c r="AE38" i="88"/>
  <c r="AC38" i="88"/>
  <c r="AA38" i="88"/>
  <c r="AE37" i="88"/>
  <c r="AC37" i="88"/>
  <c r="AA37" i="88"/>
  <c r="AA34" i="88"/>
  <c r="AA33" i="88"/>
  <c r="AA32" i="88"/>
  <c r="AA31" i="88"/>
  <c r="AA30" i="88"/>
  <c r="AA29" i="88"/>
  <c r="AA28" i="88"/>
  <c r="AA27" i="88"/>
  <c r="AA26" i="88"/>
  <c r="AA25" i="88"/>
  <c r="AA24" i="88"/>
  <c r="AA23" i="88"/>
  <c r="AA22" i="88"/>
  <c r="AA21" i="88"/>
  <c r="AA20" i="88"/>
  <c r="AA19" i="88"/>
  <c r="AA18" i="88"/>
  <c r="AA17" i="88"/>
  <c r="AA16" i="88"/>
  <c r="AA15" i="88"/>
  <c r="AE9" i="88"/>
  <c r="AC9" i="88"/>
  <c r="AA9" i="88"/>
  <c r="AE8" i="88"/>
  <c r="AC8" i="88"/>
  <c r="AA8" i="88"/>
  <c r="AE7" i="88"/>
  <c r="AC7" i="88"/>
  <c r="AA7" i="88"/>
  <c r="AE6" i="88"/>
  <c r="AC6" i="88"/>
  <c r="AA6" i="88"/>
  <c r="AE5" i="88"/>
  <c r="AC5" i="88"/>
  <c r="AA5" i="88"/>
  <c r="AE4" i="88"/>
  <c r="AC4" i="88"/>
  <c r="AC128" i="89"/>
  <c r="AA128" i="89"/>
  <c r="AC127" i="89"/>
  <c r="AA127" i="89"/>
  <c r="AC125" i="89"/>
  <c r="AA125" i="89"/>
  <c r="AC124" i="89"/>
  <c r="AA124" i="89"/>
  <c r="AA122" i="89"/>
  <c r="AA121" i="89"/>
  <c r="AA120" i="89"/>
  <c r="AA118" i="89"/>
  <c r="AE115" i="89"/>
  <c r="AC115" i="89"/>
  <c r="AA115" i="89"/>
  <c r="AE114" i="89"/>
  <c r="AC114" i="89"/>
  <c r="AA114" i="89"/>
  <c r="AC111" i="89"/>
  <c r="AA111" i="89"/>
  <c r="AC110" i="89"/>
  <c r="AA110" i="89"/>
  <c r="AC109" i="89"/>
  <c r="AA109" i="89"/>
  <c r="AC108" i="89"/>
  <c r="AA108" i="89"/>
  <c r="AC105" i="89"/>
  <c r="AA105" i="89"/>
  <c r="AC104" i="89"/>
  <c r="AA104" i="89"/>
  <c r="AC42" i="89"/>
  <c r="AC41" i="89"/>
  <c r="AE38" i="89"/>
  <c r="AC38" i="89"/>
  <c r="AA38" i="89"/>
  <c r="AE37" i="89"/>
  <c r="AC37" i="89"/>
  <c r="AA37" i="89"/>
  <c r="AA34" i="89"/>
  <c r="AA33" i="89"/>
  <c r="AA32" i="89"/>
  <c r="AA31" i="89"/>
  <c r="AA30" i="89"/>
  <c r="AA29" i="89"/>
  <c r="AA28" i="89"/>
  <c r="AA27" i="89"/>
  <c r="AA26" i="89"/>
  <c r="AA25" i="89"/>
  <c r="AA24" i="89"/>
  <c r="AA23" i="89"/>
  <c r="AA22" i="89"/>
  <c r="AA21" i="89"/>
  <c r="AA20" i="89"/>
  <c r="AA19" i="89"/>
  <c r="AA18" i="89"/>
  <c r="AA17" i="89"/>
  <c r="AA16" i="89"/>
  <c r="AA15" i="89"/>
  <c r="AE9" i="89"/>
  <c r="AC9" i="89"/>
  <c r="AA9" i="89"/>
  <c r="AE8" i="89"/>
  <c r="AC8" i="89"/>
  <c r="AA8" i="89"/>
  <c r="AE7" i="89"/>
  <c r="AC7" i="89"/>
  <c r="AA7" i="89"/>
  <c r="AE6" i="89"/>
  <c r="AC6" i="89"/>
  <c r="AA6" i="89"/>
  <c r="AE5" i="89"/>
  <c r="AC5" i="89"/>
  <c r="AA5" i="89"/>
  <c r="AE4" i="89"/>
  <c r="AC4" i="89"/>
  <c r="AC128" i="90"/>
  <c r="AA128" i="90"/>
  <c r="AC127" i="90"/>
  <c r="AA127" i="90"/>
  <c r="AC125" i="90"/>
  <c r="AA125" i="90"/>
  <c r="AC124" i="90"/>
  <c r="AA124" i="90"/>
  <c r="AA122" i="90"/>
  <c r="AA121" i="90"/>
  <c r="AA120" i="90"/>
  <c r="AA118" i="90"/>
  <c r="AE115" i="90"/>
  <c r="AC115" i="90"/>
  <c r="AA115" i="90"/>
  <c r="AE114" i="90"/>
  <c r="AC114" i="90"/>
  <c r="AA114" i="90"/>
  <c r="AC111" i="90"/>
  <c r="AA111" i="90"/>
  <c r="AC110" i="90"/>
  <c r="AA110" i="90"/>
  <c r="AC109" i="90"/>
  <c r="AA109" i="90"/>
  <c r="AC108" i="90"/>
  <c r="AA108" i="90"/>
  <c r="AC105" i="90"/>
  <c r="AA105" i="90"/>
  <c r="AC104" i="90"/>
  <c r="AA104" i="90"/>
  <c r="AC42" i="90"/>
  <c r="AC41" i="90"/>
  <c r="AE38" i="90"/>
  <c r="AC38" i="90"/>
  <c r="AA38" i="90"/>
  <c r="AE37" i="90"/>
  <c r="AC37" i="90"/>
  <c r="AA37" i="90"/>
  <c r="AA34" i="90"/>
  <c r="AA33" i="90"/>
  <c r="AA32" i="90"/>
  <c r="AA31" i="90"/>
  <c r="AA30" i="90"/>
  <c r="AA29" i="90"/>
  <c r="AA28" i="90"/>
  <c r="AA27" i="90"/>
  <c r="AA26" i="90"/>
  <c r="AA25" i="90"/>
  <c r="AA24" i="90"/>
  <c r="AA23" i="90"/>
  <c r="AA22" i="90"/>
  <c r="AA21" i="90"/>
  <c r="AA20" i="90"/>
  <c r="AA19" i="90"/>
  <c r="AA18" i="90"/>
  <c r="AA17" i="90"/>
  <c r="AA16" i="90"/>
  <c r="AA15" i="90"/>
  <c r="AE9" i="90"/>
  <c r="AC9" i="90"/>
  <c r="AA9" i="90"/>
  <c r="AE8" i="90"/>
  <c r="AC8" i="90"/>
  <c r="AA8" i="90"/>
  <c r="AE7" i="90"/>
  <c r="AC7" i="90"/>
  <c r="AA7" i="90"/>
  <c r="AE6" i="90"/>
  <c r="AC6" i="90"/>
  <c r="AA6" i="90"/>
  <c r="AE5" i="90"/>
  <c r="AC5" i="90"/>
  <c r="AA5" i="90"/>
  <c r="AE4" i="90"/>
  <c r="AC4" i="90"/>
  <c r="AC128" i="91"/>
  <c r="AA128" i="91"/>
  <c r="AC127" i="91"/>
  <c r="AA127" i="91"/>
  <c r="AC125" i="91"/>
  <c r="AA125" i="91"/>
  <c r="AC124" i="91"/>
  <c r="AA124" i="91"/>
  <c r="AA122" i="91"/>
  <c r="AA121" i="91"/>
  <c r="AA120" i="91"/>
  <c r="AA118" i="91"/>
  <c r="AE115" i="91"/>
  <c r="AC115" i="91"/>
  <c r="AA115" i="91"/>
  <c r="AE114" i="91"/>
  <c r="AC114" i="91"/>
  <c r="AA114" i="91"/>
  <c r="AC111" i="91"/>
  <c r="AA111" i="91"/>
  <c r="AC110" i="91"/>
  <c r="AA110" i="91"/>
  <c r="AC109" i="91"/>
  <c r="AA109" i="91"/>
  <c r="AC108" i="91"/>
  <c r="AA108" i="91"/>
  <c r="AC105" i="91"/>
  <c r="AA105" i="91"/>
  <c r="AC104" i="91"/>
  <c r="AA104" i="91"/>
  <c r="AC42" i="91"/>
  <c r="AC41" i="91"/>
  <c r="AE38" i="91"/>
  <c r="AC38" i="91"/>
  <c r="AA38" i="91"/>
  <c r="AE37" i="91"/>
  <c r="AC37" i="91"/>
  <c r="AA37" i="91"/>
  <c r="AA34" i="91"/>
  <c r="AA33" i="91"/>
  <c r="AA32" i="91"/>
  <c r="AA31" i="91"/>
  <c r="AA30" i="91"/>
  <c r="AA29" i="91"/>
  <c r="AA28" i="91"/>
  <c r="AA27" i="91"/>
  <c r="AA26" i="91"/>
  <c r="AA25" i="91"/>
  <c r="AA24" i="91"/>
  <c r="AA23" i="91"/>
  <c r="AA22" i="91"/>
  <c r="AA21" i="91"/>
  <c r="AA20" i="91"/>
  <c r="AA19" i="91"/>
  <c r="AA18" i="91"/>
  <c r="AA17" i="91"/>
  <c r="AA16" i="91"/>
  <c r="AA15" i="91"/>
  <c r="AE9" i="91"/>
  <c r="AC9" i="91"/>
  <c r="AA9" i="91"/>
  <c r="AE8" i="91"/>
  <c r="AC8" i="91"/>
  <c r="AA8" i="91"/>
  <c r="AE7" i="91"/>
  <c r="AC7" i="91"/>
  <c r="AA7" i="91"/>
  <c r="AE6" i="91"/>
  <c r="AC6" i="91"/>
  <c r="AA6" i="91"/>
  <c r="AE5" i="91"/>
  <c r="AC5" i="91"/>
  <c r="AA5" i="91"/>
  <c r="AE4" i="91"/>
  <c r="AC4" i="91"/>
  <c r="AC128" i="92"/>
  <c r="AA128" i="92"/>
  <c r="AC127" i="92"/>
  <c r="AA127" i="92"/>
  <c r="AC125" i="92"/>
  <c r="AA125" i="92"/>
  <c r="AC124" i="92"/>
  <c r="AA124" i="92"/>
  <c r="AA122" i="92"/>
  <c r="AA121" i="92"/>
  <c r="AA120" i="92"/>
  <c r="AA118" i="92"/>
  <c r="AE115" i="92"/>
  <c r="AC115" i="92"/>
  <c r="AA115" i="92"/>
  <c r="AE114" i="92"/>
  <c r="AC114" i="92"/>
  <c r="AA114" i="92"/>
  <c r="AC111" i="92"/>
  <c r="AA111" i="92"/>
  <c r="AC110" i="92"/>
  <c r="AA110" i="92"/>
  <c r="AC109" i="92"/>
  <c r="AA109" i="92"/>
  <c r="AC108" i="92"/>
  <c r="AA108" i="92"/>
  <c r="AC105" i="92"/>
  <c r="AA105" i="92"/>
  <c r="AC104" i="92"/>
  <c r="AA104" i="92"/>
  <c r="AC42" i="92"/>
  <c r="AC41" i="92"/>
  <c r="AE38" i="92"/>
  <c r="AC38" i="92"/>
  <c r="AA38" i="92"/>
  <c r="AE37" i="92"/>
  <c r="AC37" i="92"/>
  <c r="AA37" i="92"/>
  <c r="AA34" i="92"/>
  <c r="AA33" i="92"/>
  <c r="AA32" i="92"/>
  <c r="AA31" i="92"/>
  <c r="AA30" i="92"/>
  <c r="AA29" i="92"/>
  <c r="AA28" i="92"/>
  <c r="AA27" i="92"/>
  <c r="AA26" i="92"/>
  <c r="AA25" i="92"/>
  <c r="AA24" i="92"/>
  <c r="AA23" i="92"/>
  <c r="AA22" i="92"/>
  <c r="AA21" i="92"/>
  <c r="AA20" i="92"/>
  <c r="AA19" i="92"/>
  <c r="AA18" i="92"/>
  <c r="AA17" i="92"/>
  <c r="AA16" i="92"/>
  <c r="AA15" i="92"/>
  <c r="AE9" i="92"/>
  <c r="AC9" i="92"/>
  <c r="AA9" i="92"/>
  <c r="AE8" i="92"/>
  <c r="AC8" i="92"/>
  <c r="AA8" i="92"/>
  <c r="AE7" i="92"/>
  <c r="AC7" i="92"/>
  <c r="AA7" i="92"/>
  <c r="AE6" i="92"/>
  <c r="AC6" i="92"/>
  <c r="AA6" i="92"/>
  <c r="AE5" i="92"/>
  <c r="AC5" i="92"/>
  <c r="AA5" i="92"/>
  <c r="AE4" i="92"/>
  <c r="AC4" i="92"/>
  <c r="AC128" i="93"/>
  <c r="AA128" i="93"/>
  <c r="AC127" i="93"/>
  <c r="AA127" i="93"/>
  <c r="AC125" i="93"/>
  <c r="AA125" i="93"/>
  <c r="AC124" i="93"/>
  <c r="AA124" i="93"/>
  <c r="AA122" i="93"/>
  <c r="AA121" i="93"/>
  <c r="AA120" i="93"/>
  <c r="AA118" i="93"/>
  <c r="AE115" i="93"/>
  <c r="AC115" i="93"/>
  <c r="AA115" i="93"/>
  <c r="AE114" i="93"/>
  <c r="AC114" i="93"/>
  <c r="AA114" i="93"/>
  <c r="AC111" i="93"/>
  <c r="AA111" i="93"/>
  <c r="AC110" i="93"/>
  <c r="AA110" i="93"/>
  <c r="AC109" i="93"/>
  <c r="AA109" i="93"/>
  <c r="AC108" i="93"/>
  <c r="AA108" i="93"/>
  <c r="AC105" i="93"/>
  <c r="AA105" i="93"/>
  <c r="AC104" i="93"/>
  <c r="AA104" i="93"/>
  <c r="AC42" i="93"/>
  <c r="AC41" i="93"/>
  <c r="AE38" i="93"/>
  <c r="AC38" i="93"/>
  <c r="AA38" i="93"/>
  <c r="AE37" i="93"/>
  <c r="AC37" i="93"/>
  <c r="AA37" i="93"/>
  <c r="AA34" i="93"/>
  <c r="AA33" i="93"/>
  <c r="AA32" i="93"/>
  <c r="AA31" i="93"/>
  <c r="AA30" i="93"/>
  <c r="AA29" i="93"/>
  <c r="AA28" i="93"/>
  <c r="AA27" i="93"/>
  <c r="AA26" i="93"/>
  <c r="AA25" i="93"/>
  <c r="AA24" i="93"/>
  <c r="AA23" i="93"/>
  <c r="AA22" i="93"/>
  <c r="AA21" i="93"/>
  <c r="AA20" i="93"/>
  <c r="AA19" i="93"/>
  <c r="AA18" i="93"/>
  <c r="AA17" i="93"/>
  <c r="AA16" i="93"/>
  <c r="AA15" i="93"/>
  <c r="AE9" i="93"/>
  <c r="AC9" i="93"/>
  <c r="AA9" i="93"/>
  <c r="AE8" i="93"/>
  <c r="AC8" i="93"/>
  <c r="AA8" i="93"/>
  <c r="AE7" i="93"/>
  <c r="AC7" i="93"/>
  <c r="AA7" i="93"/>
  <c r="AE6" i="93"/>
  <c r="AC6" i="93"/>
  <c r="AA6" i="93"/>
  <c r="AE5" i="93"/>
  <c r="AC5" i="93"/>
  <c r="AA5" i="93"/>
  <c r="AE4" i="93"/>
  <c r="AC4" i="93"/>
  <c r="AC128" i="94"/>
  <c r="AA128" i="94"/>
  <c r="AC127" i="94"/>
  <c r="AA127" i="94"/>
  <c r="AC125" i="94"/>
  <c r="AA125" i="94"/>
  <c r="AC124" i="94"/>
  <c r="AA124" i="94"/>
  <c r="AA122" i="94"/>
  <c r="AA121" i="94"/>
  <c r="AA120" i="94"/>
  <c r="AA118" i="94"/>
  <c r="AE115" i="94"/>
  <c r="AC115" i="94"/>
  <c r="AA115" i="94"/>
  <c r="AE114" i="94"/>
  <c r="AC114" i="94"/>
  <c r="AA114" i="94"/>
  <c r="AC111" i="94"/>
  <c r="AA111" i="94"/>
  <c r="AC110" i="94"/>
  <c r="AA110" i="94"/>
  <c r="AC109" i="94"/>
  <c r="AA109" i="94"/>
  <c r="AC108" i="94"/>
  <c r="AA108" i="94"/>
  <c r="AC105" i="94"/>
  <c r="AA105" i="94"/>
  <c r="AC104" i="94"/>
  <c r="AA104" i="94"/>
  <c r="AC42" i="94"/>
  <c r="AC41" i="94"/>
  <c r="AE38" i="94"/>
  <c r="AC38" i="94"/>
  <c r="AA38" i="94"/>
  <c r="AE37" i="94"/>
  <c r="AC37" i="94"/>
  <c r="AA37" i="94"/>
  <c r="AA34" i="94"/>
  <c r="AA33" i="94"/>
  <c r="AA32" i="94"/>
  <c r="AA31" i="94"/>
  <c r="AA30" i="94"/>
  <c r="AA29" i="94"/>
  <c r="AA28" i="94"/>
  <c r="AA27" i="94"/>
  <c r="AA26" i="94"/>
  <c r="AA25" i="94"/>
  <c r="AA24" i="94"/>
  <c r="AA23" i="94"/>
  <c r="AA22" i="94"/>
  <c r="AA21" i="94"/>
  <c r="AA20" i="94"/>
  <c r="AA19" i="94"/>
  <c r="AA18" i="94"/>
  <c r="AA17" i="94"/>
  <c r="AA16" i="94"/>
  <c r="AA15" i="94"/>
  <c r="AE9" i="94"/>
  <c r="AC9" i="94"/>
  <c r="AA9" i="94"/>
  <c r="AE8" i="94"/>
  <c r="AC8" i="94"/>
  <c r="AA8" i="94"/>
  <c r="AE7" i="94"/>
  <c r="AC7" i="94"/>
  <c r="AA7" i="94"/>
  <c r="AE6" i="94"/>
  <c r="AC6" i="94"/>
  <c r="AA6" i="94"/>
  <c r="AE5" i="94"/>
  <c r="AC5" i="94"/>
  <c r="AA5" i="94"/>
  <c r="AE4" i="94"/>
  <c r="AC4" i="94"/>
  <c r="AC128" i="95"/>
  <c r="AA128" i="95"/>
  <c r="AC127" i="95"/>
  <c r="AA127" i="95"/>
  <c r="AC125" i="95"/>
  <c r="AA125" i="95"/>
  <c r="AC124" i="95"/>
  <c r="AA124" i="95"/>
  <c r="AA122" i="95"/>
  <c r="AA121" i="95"/>
  <c r="AA120" i="95"/>
  <c r="AA118" i="95"/>
  <c r="AE115" i="95"/>
  <c r="AC115" i="95"/>
  <c r="AA115" i="95"/>
  <c r="AE114" i="95"/>
  <c r="AC114" i="95"/>
  <c r="AA114" i="95"/>
  <c r="AC111" i="95"/>
  <c r="AA111" i="95"/>
  <c r="AC110" i="95"/>
  <c r="AA110" i="95"/>
  <c r="AC109" i="95"/>
  <c r="AA109" i="95"/>
  <c r="AC108" i="95"/>
  <c r="AA108" i="95"/>
  <c r="AC105" i="95"/>
  <c r="AA105" i="95"/>
  <c r="AC104" i="95"/>
  <c r="AA104" i="95"/>
  <c r="AC42" i="95"/>
  <c r="AC41" i="95"/>
  <c r="AE38" i="95"/>
  <c r="AC38" i="95"/>
  <c r="AA38" i="95"/>
  <c r="AE37" i="95"/>
  <c r="AC37" i="95"/>
  <c r="AA37" i="95"/>
  <c r="AA34" i="95"/>
  <c r="AA33" i="95"/>
  <c r="AA32" i="95"/>
  <c r="AA31" i="95"/>
  <c r="AA30" i="95"/>
  <c r="AA29" i="95"/>
  <c r="AA28" i="95"/>
  <c r="AA27" i="95"/>
  <c r="AA26" i="95"/>
  <c r="AA25" i="95"/>
  <c r="AA24" i="95"/>
  <c r="AA23" i="95"/>
  <c r="AA22" i="95"/>
  <c r="AA21" i="95"/>
  <c r="AA20" i="95"/>
  <c r="AA19" i="95"/>
  <c r="AA18" i="95"/>
  <c r="AA17" i="95"/>
  <c r="AA16" i="95"/>
  <c r="AA15" i="95"/>
  <c r="AE9" i="95"/>
  <c r="AC9" i="95"/>
  <c r="AA9" i="95"/>
  <c r="AE8" i="95"/>
  <c r="AC8" i="95"/>
  <c r="AA8" i="95"/>
  <c r="AE7" i="95"/>
  <c r="AC7" i="95"/>
  <c r="AA7" i="95"/>
  <c r="AE6" i="95"/>
  <c r="AC6" i="95"/>
  <c r="AA6" i="95"/>
  <c r="AE5" i="95"/>
  <c r="AC5" i="95"/>
  <c r="AA5" i="95"/>
  <c r="AE4" i="95"/>
  <c r="AC4" i="95"/>
  <c r="AC128" i="96"/>
  <c r="AA128" i="96"/>
  <c r="AC127" i="96"/>
  <c r="AA127" i="96"/>
  <c r="AC125" i="96"/>
  <c r="AA125" i="96"/>
  <c r="AC124" i="96"/>
  <c r="AA124" i="96"/>
  <c r="AA122" i="96"/>
  <c r="AA121" i="96"/>
  <c r="AA120" i="96"/>
  <c r="AA118" i="96"/>
  <c r="AE115" i="96"/>
  <c r="AC115" i="96"/>
  <c r="AA115" i="96"/>
  <c r="AE114" i="96"/>
  <c r="AC114" i="96"/>
  <c r="AA114" i="96"/>
  <c r="AC111" i="96"/>
  <c r="AA111" i="96"/>
  <c r="AC110" i="96"/>
  <c r="AA110" i="96"/>
  <c r="AC109" i="96"/>
  <c r="AA109" i="96"/>
  <c r="AC108" i="96"/>
  <c r="AA108" i="96"/>
  <c r="AC105" i="96"/>
  <c r="AA105" i="96"/>
  <c r="AC104" i="96"/>
  <c r="AA104" i="96"/>
  <c r="AC42" i="96"/>
  <c r="AC41" i="96"/>
  <c r="AE38" i="96"/>
  <c r="AC38" i="96"/>
  <c r="AA38" i="96"/>
  <c r="AE37" i="96"/>
  <c r="AC37" i="96"/>
  <c r="AA37" i="96"/>
  <c r="AA34" i="96"/>
  <c r="AA33" i="96"/>
  <c r="AA32" i="96"/>
  <c r="AA31" i="96"/>
  <c r="AA30" i="96"/>
  <c r="AA29" i="96"/>
  <c r="AA28" i="96"/>
  <c r="AA27" i="96"/>
  <c r="AA26" i="96"/>
  <c r="AA25" i="96"/>
  <c r="AA24" i="96"/>
  <c r="AA23" i="96"/>
  <c r="AA22" i="96"/>
  <c r="AA21" i="96"/>
  <c r="AA20" i="96"/>
  <c r="AA19" i="96"/>
  <c r="AA18" i="96"/>
  <c r="AA17" i="96"/>
  <c r="AA16" i="96"/>
  <c r="AA15" i="96"/>
  <c r="AE9" i="96"/>
  <c r="AC9" i="96"/>
  <c r="AA9" i="96"/>
  <c r="AE8" i="96"/>
  <c r="AC8" i="96"/>
  <c r="AA8" i="96"/>
  <c r="AE7" i="96"/>
  <c r="AC7" i="96"/>
  <c r="AA7" i="96"/>
  <c r="AE6" i="96"/>
  <c r="AC6" i="96"/>
  <c r="AA6" i="96"/>
  <c r="AE5" i="96"/>
  <c r="AC5" i="96"/>
  <c r="AA5" i="96"/>
  <c r="AE4" i="96"/>
  <c r="AC4" i="96"/>
  <c r="AC128" i="97"/>
  <c r="AA128" i="97"/>
  <c r="AC127" i="97"/>
  <c r="AA127" i="97"/>
  <c r="AC125" i="97"/>
  <c r="AA125" i="97"/>
  <c r="AC124" i="97"/>
  <c r="AA124" i="97"/>
  <c r="AA122" i="97"/>
  <c r="AA121" i="97"/>
  <c r="AA120" i="97"/>
  <c r="AA118" i="97"/>
  <c r="AE115" i="97"/>
  <c r="AC115" i="97"/>
  <c r="AA115" i="97"/>
  <c r="AE114" i="97"/>
  <c r="AC114" i="97"/>
  <c r="AA114" i="97"/>
  <c r="AC111" i="97"/>
  <c r="AA111" i="97"/>
  <c r="AC110" i="97"/>
  <c r="AA110" i="97"/>
  <c r="AC109" i="97"/>
  <c r="AA109" i="97"/>
  <c r="AC108" i="97"/>
  <c r="AA108" i="97"/>
  <c r="AC105" i="97"/>
  <c r="AA105" i="97"/>
  <c r="AC104" i="97"/>
  <c r="AA104" i="97"/>
  <c r="AC42" i="97"/>
  <c r="AC41" i="97"/>
  <c r="AE38" i="97"/>
  <c r="AC38" i="97"/>
  <c r="AA38" i="97"/>
  <c r="AE37" i="97"/>
  <c r="AC37" i="97"/>
  <c r="AA37" i="97"/>
  <c r="AA34" i="97"/>
  <c r="AA33" i="97"/>
  <c r="AA32" i="97"/>
  <c r="AA31" i="97"/>
  <c r="AA30" i="97"/>
  <c r="AA29" i="97"/>
  <c r="AA28" i="97"/>
  <c r="AA27" i="97"/>
  <c r="AA26" i="97"/>
  <c r="AA25" i="97"/>
  <c r="AA24" i="97"/>
  <c r="AA23" i="97"/>
  <c r="AA22" i="97"/>
  <c r="AA21" i="97"/>
  <c r="AA20" i="97"/>
  <c r="AA19" i="97"/>
  <c r="AA18" i="97"/>
  <c r="AA17" i="97"/>
  <c r="AA16" i="97"/>
  <c r="AA15" i="97"/>
  <c r="AE9" i="97"/>
  <c r="AC9" i="97"/>
  <c r="AA9" i="97"/>
  <c r="AE8" i="97"/>
  <c r="AC8" i="97"/>
  <c r="AA8" i="97"/>
  <c r="AE7" i="97"/>
  <c r="AC7" i="97"/>
  <c r="AA7" i="97"/>
  <c r="AE6" i="97"/>
  <c r="AC6" i="97"/>
  <c r="AA6" i="97"/>
  <c r="AE5" i="97"/>
  <c r="AC5" i="97"/>
  <c r="AA5" i="97"/>
  <c r="AE4" i="97"/>
  <c r="AC4" i="97"/>
  <c r="AC128" i="98"/>
  <c r="AA128" i="98"/>
  <c r="AC127" i="98"/>
  <c r="AA127" i="98"/>
  <c r="AC125" i="98"/>
  <c r="AA125" i="98"/>
  <c r="AC124" i="98"/>
  <c r="AA124" i="98"/>
  <c r="AA122" i="98"/>
  <c r="AA121" i="98"/>
  <c r="AA120" i="98"/>
  <c r="AA118" i="98"/>
  <c r="AE115" i="98"/>
  <c r="AC115" i="98"/>
  <c r="AA115" i="98"/>
  <c r="AE114" i="98"/>
  <c r="AC114" i="98"/>
  <c r="AA114" i="98"/>
  <c r="AC111" i="98"/>
  <c r="AA111" i="98"/>
  <c r="AC110" i="98"/>
  <c r="AA110" i="98"/>
  <c r="AC109" i="98"/>
  <c r="AA109" i="98"/>
  <c r="AC108" i="98"/>
  <c r="AA108" i="98"/>
  <c r="AC105" i="98"/>
  <c r="AA105" i="98"/>
  <c r="AC104" i="98"/>
  <c r="AA104" i="98"/>
  <c r="AC42" i="98"/>
  <c r="AC41" i="98"/>
  <c r="AE38" i="98"/>
  <c r="AC38" i="98"/>
  <c r="AA38" i="98"/>
  <c r="AE37" i="98"/>
  <c r="AC37" i="98"/>
  <c r="AA37" i="98"/>
  <c r="AA34" i="98"/>
  <c r="AA33" i="98"/>
  <c r="AA32" i="98"/>
  <c r="AA31" i="98"/>
  <c r="AA30" i="98"/>
  <c r="AA29" i="98"/>
  <c r="AA28" i="98"/>
  <c r="AA27" i="98"/>
  <c r="AA26" i="98"/>
  <c r="AA25" i="98"/>
  <c r="AA24" i="98"/>
  <c r="AA23" i="98"/>
  <c r="AA22" i="98"/>
  <c r="AA21" i="98"/>
  <c r="AA20" i="98"/>
  <c r="AA19" i="98"/>
  <c r="AA18" i="98"/>
  <c r="AA17" i="98"/>
  <c r="AA16" i="98"/>
  <c r="AA15" i="98"/>
  <c r="AE9" i="98"/>
  <c r="AC9" i="98"/>
  <c r="AA9" i="98"/>
  <c r="AE8" i="98"/>
  <c r="AC8" i="98"/>
  <c r="AA8" i="98"/>
  <c r="AE7" i="98"/>
  <c r="AC7" i="98"/>
  <c r="AA7" i="98"/>
  <c r="AE6" i="98"/>
  <c r="AC6" i="98"/>
  <c r="AA6" i="98"/>
  <c r="AE5" i="98"/>
  <c r="AC5" i="98"/>
  <c r="AA5" i="98"/>
  <c r="AE4" i="98"/>
  <c r="AC4" i="98"/>
  <c r="AC128" i="99"/>
  <c r="AA128" i="99"/>
  <c r="AC127" i="99"/>
  <c r="AA127" i="99"/>
  <c r="AC125" i="99"/>
  <c r="AA125" i="99"/>
  <c r="AC124" i="99"/>
  <c r="AA124" i="99"/>
  <c r="AA122" i="99"/>
  <c r="AA121" i="99"/>
  <c r="AA120" i="99"/>
  <c r="AA118" i="99"/>
  <c r="AE115" i="99"/>
  <c r="AC115" i="99"/>
  <c r="AA115" i="99"/>
  <c r="AE114" i="99"/>
  <c r="AC114" i="99"/>
  <c r="AA114" i="99"/>
  <c r="AC111" i="99"/>
  <c r="AA111" i="99"/>
  <c r="AC110" i="99"/>
  <c r="AA110" i="99"/>
  <c r="AC109" i="99"/>
  <c r="AA109" i="99"/>
  <c r="AC108" i="99"/>
  <c r="AA108" i="99"/>
  <c r="AC105" i="99"/>
  <c r="AA105" i="99"/>
  <c r="AC104" i="99"/>
  <c r="AA104" i="99"/>
  <c r="AC42" i="99"/>
  <c r="AC41" i="99"/>
  <c r="AE38" i="99"/>
  <c r="AC38" i="99"/>
  <c r="AA38" i="99"/>
  <c r="AE37" i="99"/>
  <c r="AC37" i="99"/>
  <c r="AA37" i="99"/>
  <c r="AA34" i="99"/>
  <c r="AA33" i="99"/>
  <c r="AA32" i="99"/>
  <c r="AA31" i="99"/>
  <c r="AA30" i="99"/>
  <c r="AA29" i="99"/>
  <c r="AA28" i="99"/>
  <c r="AA27" i="99"/>
  <c r="AA26" i="99"/>
  <c r="AA25" i="99"/>
  <c r="AA24" i="99"/>
  <c r="AA23" i="99"/>
  <c r="AA22" i="99"/>
  <c r="AA21" i="99"/>
  <c r="AA20" i="99"/>
  <c r="AA19" i="99"/>
  <c r="AA18" i="99"/>
  <c r="AA17" i="99"/>
  <c r="AA16" i="99"/>
  <c r="AA15" i="99"/>
  <c r="AE9" i="99"/>
  <c r="AC9" i="99"/>
  <c r="AA9" i="99"/>
  <c r="AE8" i="99"/>
  <c r="AC8" i="99"/>
  <c r="AA8" i="99"/>
  <c r="AE7" i="99"/>
  <c r="AC7" i="99"/>
  <c r="AA7" i="99"/>
  <c r="AE6" i="99"/>
  <c r="AC6" i="99"/>
  <c r="AA6" i="99"/>
  <c r="AE5" i="99"/>
  <c r="AC5" i="99"/>
  <c r="AA5" i="99"/>
  <c r="AE4" i="99"/>
  <c r="AC4" i="99"/>
  <c r="AC128" i="100"/>
  <c r="AA128" i="100"/>
  <c r="AC127" i="100"/>
  <c r="AA127" i="100"/>
  <c r="AC125" i="100"/>
  <c r="AA125" i="100"/>
  <c r="AC124" i="100"/>
  <c r="AA124" i="100"/>
  <c r="AA122" i="100"/>
  <c r="AA121" i="100"/>
  <c r="AA120" i="100"/>
  <c r="AA118" i="100"/>
  <c r="AE115" i="100"/>
  <c r="AC115" i="100"/>
  <c r="AA115" i="100"/>
  <c r="AE114" i="100"/>
  <c r="AC114" i="100"/>
  <c r="AA114" i="100"/>
  <c r="AC111" i="100"/>
  <c r="AA111" i="100"/>
  <c r="AC110" i="100"/>
  <c r="AA110" i="100"/>
  <c r="AC109" i="100"/>
  <c r="AA109" i="100"/>
  <c r="AC108" i="100"/>
  <c r="AA108" i="100"/>
  <c r="AC105" i="100"/>
  <c r="AA105" i="100"/>
  <c r="AC104" i="100"/>
  <c r="AA104" i="100"/>
  <c r="AC42" i="100"/>
  <c r="AC41" i="100"/>
  <c r="AE38" i="100"/>
  <c r="AC38" i="100"/>
  <c r="AA38" i="100"/>
  <c r="AE37" i="100"/>
  <c r="AC37" i="100"/>
  <c r="AA37" i="100"/>
  <c r="AA34" i="100"/>
  <c r="AA33" i="100"/>
  <c r="AA32" i="100"/>
  <c r="AA31" i="100"/>
  <c r="AA30" i="100"/>
  <c r="AA29" i="100"/>
  <c r="AA28" i="100"/>
  <c r="AA27" i="100"/>
  <c r="AA26" i="100"/>
  <c r="AA25" i="100"/>
  <c r="AA24" i="100"/>
  <c r="AA23" i="100"/>
  <c r="AA22" i="100"/>
  <c r="AA21" i="100"/>
  <c r="AA20" i="100"/>
  <c r="AA19" i="100"/>
  <c r="AA18" i="100"/>
  <c r="AA17" i="100"/>
  <c r="AA16" i="100"/>
  <c r="AA15" i="100"/>
  <c r="AE9" i="100"/>
  <c r="AC9" i="100"/>
  <c r="AA9" i="100"/>
  <c r="AE8" i="100"/>
  <c r="AC8" i="100"/>
  <c r="AA8" i="100"/>
  <c r="AE7" i="100"/>
  <c r="AC7" i="100"/>
  <c r="AA7" i="100"/>
  <c r="AE6" i="100"/>
  <c r="AC6" i="100"/>
  <c r="AA6" i="100"/>
  <c r="AE5" i="100"/>
  <c r="AC5" i="100"/>
  <c r="AA5" i="100"/>
  <c r="AE4" i="100"/>
  <c r="AC4" i="100"/>
  <c r="AC128" i="101"/>
  <c r="AA128" i="101"/>
  <c r="AC127" i="101"/>
  <c r="AA127" i="101"/>
  <c r="AC125" i="101"/>
  <c r="AA125" i="101"/>
  <c r="AC124" i="101"/>
  <c r="AA124" i="101"/>
  <c r="AA122" i="101"/>
  <c r="AA121" i="101"/>
  <c r="AA120" i="101"/>
  <c r="AA118" i="101"/>
  <c r="AE115" i="101"/>
  <c r="AC115" i="101"/>
  <c r="AA115" i="101"/>
  <c r="AE114" i="101"/>
  <c r="AC114" i="101"/>
  <c r="AA114" i="101"/>
  <c r="AC111" i="101"/>
  <c r="AA111" i="101"/>
  <c r="AC110" i="101"/>
  <c r="AA110" i="101"/>
  <c r="AC109" i="101"/>
  <c r="AA109" i="101"/>
  <c r="AC108" i="101"/>
  <c r="AA108" i="101"/>
  <c r="AC105" i="101"/>
  <c r="AA105" i="101"/>
  <c r="AC104" i="101"/>
  <c r="AA104" i="101"/>
  <c r="AC42" i="101"/>
  <c r="AC41" i="101"/>
  <c r="AE38" i="101"/>
  <c r="AC38" i="101"/>
  <c r="AA38" i="101"/>
  <c r="AE37" i="101"/>
  <c r="AC37" i="101"/>
  <c r="AA37" i="101"/>
  <c r="AA34" i="101"/>
  <c r="AA33" i="101"/>
  <c r="AA32" i="101"/>
  <c r="AA31" i="101"/>
  <c r="AA30" i="101"/>
  <c r="AA29" i="101"/>
  <c r="AA28" i="101"/>
  <c r="AA27" i="101"/>
  <c r="AA26" i="101"/>
  <c r="AA25" i="101"/>
  <c r="AA24" i="101"/>
  <c r="AA23" i="101"/>
  <c r="AA22" i="101"/>
  <c r="AA21" i="101"/>
  <c r="AA20" i="101"/>
  <c r="AA19" i="101"/>
  <c r="AA18" i="101"/>
  <c r="AA17" i="101"/>
  <c r="AA16" i="101"/>
  <c r="AA15" i="101"/>
  <c r="AE9" i="101"/>
  <c r="AC9" i="101"/>
  <c r="AA9" i="101"/>
  <c r="AE8" i="101"/>
  <c r="AC8" i="101"/>
  <c r="AA8" i="101"/>
  <c r="AE7" i="101"/>
  <c r="AC7" i="101"/>
  <c r="AA7" i="101"/>
  <c r="AE6" i="101"/>
  <c r="AC6" i="101"/>
  <c r="AA6" i="101"/>
  <c r="AE5" i="101"/>
  <c r="AC5" i="101"/>
  <c r="AA5" i="101"/>
  <c r="AE4" i="101"/>
  <c r="AC4" i="101"/>
  <c r="AC128" i="102"/>
  <c r="AA128" i="102"/>
  <c r="AC127" i="102"/>
  <c r="AA127" i="102"/>
  <c r="AC125" i="102"/>
  <c r="AA125" i="102"/>
  <c r="AC124" i="102"/>
  <c r="AA124" i="102"/>
  <c r="AA122" i="102"/>
  <c r="AA121" i="102"/>
  <c r="AA120" i="102"/>
  <c r="AA118" i="102"/>
  <c r="AE115" i="102"/>
  <c r="AC115" i="102"/>
  <c r="AA115" i="102"/>
  <c r="AE114" i="102"/>
  <c r="AC114" i="102"/>
  <c r="AA114" i="102"/>
  <c r="AC111" i="102"/>
  <c r="AA111" i="102"/>
  <c r="AC110" i="102"/>
  <c r="AA110" i="102"/>
  <c r="AC109" i="102"/>
  <c r="AA109" i="102"/>
  <c r="AC108" i="102"/>
  <c r="AA108" i="102"/>
  <c r="AC105" i="102"/>
  <c r="AA105" i="102"/>
  <c r="AC104" i="102"/>
  <c r="AA104" i="102"/>
  <c r="AC42" i="102"/>
  <c r="AC41" i="102"/>
  <c r="AE38" i="102"/>
  <c r="AC38" i="102"/>
  <c r="AA38" i="102"/>
  <c r="AE37" i="102"/>
  <c r="AC37" i="102"/>
  <c r="AA37" i="102"/>
  <c r="AA34" i="102"/>
  <c r="AA33" i="102"/>
  <c r="AA32" i="102"/>
  <c r="AA31" i="102"/>
  <c r="AA30" i="102"/>
  <c r="AA29" i="102"/>
  <c r="AA28" i="102"/>
  <c r="AA27" i="102"/>
  <c r="AA26" i="102"/>
  <c r="AA25" i="102"/>
  <c r="AA24" i="102"/>
  <c r="AA23" i="102"/>
  <c r="AA22" i="102"/>
  <c r="AA21" i="102"/>
  <c r="AA20" i="102"/>
  <c r="AA19" i="102"/>
  <c r="AA18" i="102"/>
  <c r="AA17" i="102"/>
  <c r="AA16" i="102"/>
  <c r="AA15" i="102"/>
  <c r="AE9" i="102"/>
  <c r="AC9" i="102"/>
  <c r="AA9" i="102"/>
  <c r="AE8" i="102"/>
  <c r="AC8" i="102"/>
  <c r="AA8" i="102"/>
  <c r="AE7" i="102"/>
  <c r="AC7" i="102"/>
  <c r="AA7" i="102"/>
  <c r="AE6" i="102"/>
  <c r="AC6" i="102"/>
  <c r="AA6" i="102"/>
  <c r="AE5" i="102"/>
  <c r="AC5" i="102"/>
  <c r="AA5" i="102"/>
  <c r="AE4" i="102"/>
  <c r="AC4" i="102"/>
  <c r="AC128" i="25"/>
  <c r="AA128" i="25"/>
  <c r="AC127" i="25"/>
  <c r="AA127" i="25"/>
  <c r="AC125" i="25"/>
  <c r="AA125" i="25"/>
  <c r="AC124" i="25"/>
  <c r="AA124" i="25"/>
  <c r="AA122" i="25"/>
  <c r="AA121" i="25"/>
  <c r="AA120" i="25"/>
  <c r="AA118" i="25"/>
  <c r="AE115" i="25"/>
  <c r="AC115" i="25"/>
  <c r="AA115" i="25"/>
  <c r="AE114" i="25"/>
  <c r="AC114" i="25"/>
  <c r="AA114" i="25"/>
  <c r="AC111" i="25"/>
  <c r="AA111" i="25"/>
  <c r="AC110" i="25"/>
  <c r="AA110" i="25"/>
  <c r="AC109" i="25"/>
  <c r="AA109" i="25"/>
  <c r="AC108" i="25"/>
  <c r="AA108" i="25"/>
  <c r="AC105" i="25"/>
  <c r="AA105" i="25"/>
  <c r="AC104" i="25"/>
  <c r="AA104" i="25"/>
  <c r="AC42" i="25"/>
  <c r="AC41" i="25"/>
  <c r="AE38" i="25"/>
  <c r="AC38" i="25"/>
  <c r="AA38" i="25"/>
  <c r="AE37" i="25"/>
  <c r="AC37" i="25"/>
  <c r="AA37" i="25"/>
  <c r="AA34" i="25"/>
  <c r="AA33" i="25"/>
  <c r="AA32" i="25"/>
  <c r="AA31" i="25"/>
  <c r="AA30" i="25"/>
  <c r="AA29" i="25"/>
  <c r="AA28" i="25"/>
  <c r="AA27" i="25"/>
  <c r="AA26" i="25"/>
  <c r="AA25" i="25"/>
  <c r="AA24" i="25"/>
  <c r="AA23" i="25"/>
  <c r="AA22" i="25"/>
  <c r="AA21" i="25"/>
  <c r="AA20" i="25"/>
  <c r="AA19" i="25"/>
  <c r="AA18" i="25"/>
  <c r="AA17" i="25"/>
  <c r="AA16" i="25"/>
  <c r="AA15" i="25"/>
  <c r="AE9" i="25"/>
  <c r="AC9" i="25"/>
  <c r="AA9" i="25"/>
  <c r="AE8" i="25"/>
  <c r="AC8" i="25"/>
  <c r="AA8" i="25"/>
  <c r="AE7" i="25"/>
  <c r="AC7" i="25"/>
  <c r="AA7" i="25"/>
  <c r="AE6" i="25"/>
  <c r="AC6" i="25"/>
  <c r="AA6" i="25"/>
  <c r="AE5" i="25"/>
  <c r="AC5" i="25"/>
  <c r="AA5" i="25"/>
  <c r="AE4" i="25"/>
  <c r="AC4" i="25"/>
  <c r="O94" i="102"/>
  <c r="N94" i="102"/>
  <c r="M94" i="102"/>
  <c r="L94" i="102"/>
  <c r="K94" i="102"/>
  <c r="G94" i="102"/>
  <c r="F94" i="102"/>
  <c r="E94" i="102"/>
  <c r="D94" i="102"/>
  <c r="C94" i="102"/>
  <c r="O93" i="102"/>
  <c r="N93" i="102"/>
  <c r="M93" i="102"/>
  <c r="L93" i="102"/>
  <c r="K93" i="102"/>
  <c r="G93" i="102"/>
  <c r="F93" i="102"/>
  <c r="E93" i="102"/>
  <c r="D93" i="102"/>
  <c r="C93" i="102"/>
  <c r="O92" i="102"/>
  <c r="N92" i="102"/>
  <c r="M92" i="102"/>
  <c r="L92" i="102"/>
  <c r="J92" i="102"/>
  <c r="G92" i="102"/>
  <c r="F92" i="102"/>
  <c r="E92" i="102"/>
  <c r="D92" i="102"/>
  <c r="C92" i="102"/>
  <c r="O91" i="102"/>
  <c r="N91" i="102"/>
  <c r="M91" i="102"/>
  <c r="L91" i="102"/>
  <c r="J91" i="102"/>
  <c r="G91" i="102"/>
  <c r="F91" i="102"/>
  <c r="E91" i="102"/>
  <c r="D91" i="102"/>
  <c r="C91" i="102"/>
  <c r="O90" i="102"/>
  <c r="N90" i="102"/>
  <c r="M90" i="102"/>
  <c r="L90" i="102"/>
  <c r="J90" i="102"/>
  <c r="G90" i="102"/>
  <c r="F90" i="102"/>
  <c r="E90" i="102"/>
  <c r="D90" i="102"/>
  <c r="C90" i="102"/>
  <c r="O89" i="102"/>
  <c r="N89" i="102"/>
  <c r="M89" i="102"/>
  <c r="L89" i="102"/>
  <c r="J89" i="102"/>
  <c r="G89" i="102"/>
  <c r="F89" i="102"/>
  <c r="E89" i="102"/>
  <c r="D89" i="102"/>
  <c r="C89" i="102"/>
  <c r="O88" i="102"/>
  <c r="N88" i="102"/>
  <c r="M88" i="102"/>
  <c r="L88" i="102"/>
  <c r="J88" i="102"/>
  <c r="G88" i="102"/>
  <c r="F88" i="102"/>
  <c r="E88" i="102"/>
  <c r="D88" i="102"/>
  <c r="C88" i="102"/>
  <c r="O87" i="102"/>
  <c r="N87" i="102"/>
  <c r="M87" i="102"/>
  <c r="L87" i="102"/>
  <c r="J87" i="102"/>
  <c r="G87" i="102"/>
  <c r="F87" i="102"/>
  <c r="E87" i="102"/>
  <c r="D87" i="102"/>
  <c r="C87" i="102"/>
  <c r="O86" i="102"/>
  <c r="N86" i="102"/>
  <c r="M86" i="102"/>
  <c r="L86" i="102"/>
  <c r="J86" i="102"/>
  <c r="G86" i="102"/>
  <c r="F86" i="102"/>
  <c r="E86" i="102"/>
  <c r="D86" i="102"/>
  <c r="C86" i="102"/>
  <c r="O85" i="102"/>
  <c r="N85" i="102"/>
  <c r="M85" i="102"/>
  <c r="L85" i="102"/>
  <c r="J85" i="102"/>
  <c r="G85" i="102"/>
  <c r="F85" i="102"/>
  <c r="E85" i="102"/>
  <c r="D85" i="102"/>
  <c r="C85" i="102"/>
  <c r="S1" i="102"/>
  <c r="C82" i="102"/>
  <c r="A31" i="102"/>
  <c r="O15" i="102"/>
  <c r="D15" i="102"/>
  <c r="O14" i="102"/>
  <c r="D14" i="102"/>
  <c r="O13" i="102"/>
  <c r="D13" i="102"/>
  <c r="O12" i="102"/>
  <c r="D12" i="102"/>
  <c r="O11" i="102"/>
  <c r="O10" i="102"/>
  <c r="D10" i="102"/>
  <c r="O9" i="102"/>
  <c r="D9" i="102"/>
  <c r="O8" i="102"/>
  <c r="A7" i="102"/>
  <c r="A4" i="102"/>
  <c r="A2" i="102"/>
  <c r="Y1" i="102"/>
  <c r="A64" i="102"/>
  <c r="O94" i="101"/>
  <c r="N94" i="101"/>
  <c r="M94" i="101"/>
  <c r="L94" i="101"/>
  <c r="K94" i="101"/>
  <c r="G94" i="101"/>
  <c r="F94" i="101"/>
  <c r="E94" i="101"/>
  <c r="D94" i="101"/>
  <c r="C94" i="101"/>
  <c r="O93" i="101"/>
  <c r="N93" i="101"/>
  <c r="M93" i="101"/>
  <c r="L93" i="101"/>
  <c r="K93" i="101"/>
  <c r="G93" i="101"/>
  <c r="F93" i="101"/>
  <c r="E93" i="101"/>
  <c r="D93" i="101"/>
  <c r="C93" i="101"/>
  <c r="O92" i="101"/>
  <c r="N92" i="101"/>
  <c r="M92" i="101"/>
  <c r="L92" i="101"/>
  <c r="J92" i="101"/>
  <c r="G92" i="101"/>
  <c r="F92" i="101"/>
  <c r="E92" i="101"/>
  <c r="D92" i="101"/>
  <c r="C92" i="101"/>
  <c r="O91" i="101"/>
  <c r="N91" i="101"/>
  <c r="M91" i="101"/>
  <c r="L91" i="101"/>
  <c r="J91" i="101"/>
  <c r="G91" i="101"/>
  <c r="F91" i="101"/>
  <c r="E91" i="101"/>
  <c r="D91" i="101"/>
  <c r="C91" i="101"/>
  <c r="O90" i="101"/>
  <c r="N90" i="101"/>
  <c r="M90" i="101"/>
  <c r="L90" i="101"/>
  <c r="J90" i="101"/>
  <c r="G90" i="101"/>
  <c r="F90" i="101"/>
  <c r="E90" i="101"/>
  <c r="D90" i="101"/>
  <c r="C90" i="101"/>
  <c r="O89" i="101"/>
  <c r="N89" i="101"/>
  <c r="M89" i="101"/>
  <c r="L89" i="101"/>
  <c r="J89" i="101"/>
  <c r="G89" i="101"/>
  <c r="F89" i="101"/>
  <c r="E89" i="101"/>
  <c r="D89" i="101"/>
  <c r="C89" i="101"/>
  <c r="O88" i="101"/>
  <c r="N88" i="101"/>
  <c r="M88" i="101"/>
  <c r="L88" i="101"/>
  <c r="J88" i="101"/>
  <c r="G88" i="101"/>
  <c r="F88" i="101"/>
  <c r="E88" i="101"/>
  <c r="D88" i="101"/>
  <c r="C88" i="101"/>
  <c r="O87" i="101"/>
  <c r="N87" i="101"/>
  <c r="M87" i="101"/>
  <c r="L87" i="101"/>
  <c r="J87" i="101"/>
  <c r="G87" i="101"/>
  <c r="F87" i="101"/>
  <c r="E87" i="101"/>
  <c r="D87" i="101"/>
  <c r="C87" i="101"/>
  <c r="O86" i="101"/>
  <c r="N86" i="101"/>
  <c r="M86" i="101"/>
  <c r="L86" i="101"/>
  <c r="J86" i="101"/>
  <c r="G86" i="101"/>
  <c r="F86" i="101"/>
  <c r="E86" i="101"/>
  <c r="D86" i="101"/>
  <c r="C86" i="101"/>
  <c r="O85" i="101"/>
  <c r="N85" i="101"/>
  <c r="M85" i="101"/>
  <c r="L85" i="101"/>
  <c r="J85" i="101"/>
  <c r="G85" i="101"/>
  <c r="F85" i="101"/>
  <c r="E85" i="101"/>
  <c r="D85" i="101"/>
  <c r="C85" i="101"/>
  <c r="A31" i="101"/>
  <c r="O15" i="101"/>
  <c r="D15" i="101"/>
  <c r="O14" i="101"/>
  <c r="D14" i="101"/>
  <c r="O13" i="101"/>
  <c r="D13" i="101"/>
  <c r="O12" i="101"/>
  <c r="D12" i="101"/>
  <c r="O11" i="101"/>
  <c r="O10" i="101"/>
  <c r="D10" i="101"/>
  <c r="O9" i="101"/>
  <c r="D9" i="101"/>
  <c r="O8" i="101"/>
  <c r="A7" i="101"/>
  <c r="A4" i="101"/>
  <c r="A2" i="101"/>
  <c r="Y1" i="101"/>
  <c r="S1" i="101"/>
  <c r="A64" i="101"/>
  <c r="O94" i="100"/>
  <c r="N94" i="100"/>
  <c r="M94" i="100"/>
  <c r="L94" i="100"/>
  <c r="K94" i="100"/>
  <c r="G94" i="100"/>
  <c r="F94" i="100"/>
  <c r="E94" i="100"/>
  <c r="D94" i="100"/>
  <c r="C94" i="100"/>
  <c r="O93" i="100"/>
  <c r="N93" i="100"/>
  <c r="M93" i="100"/>
  <c r="L93" i="100"/>
  <c r="K93" i="100"/>
  <c r="G93" i="100"/>
  <c r="F93" i="100"/>
  <c r="E93" i="100"/>
  <c r="D93" i="100"/>
  <c r="C93" i="100"/>
  <c r="O92" i="100"/>
  <c r="N92" i="100"/>
  <c r="M92" i="100"/>
  <c r="L92" i="100"/>
  <c r="J92" i="100"/>
  <c r="G92" i="100"/>
  <c r="F92" i="100"/>
  <c r="E92" i="100"/>
  <c r="D92" i="100"/>
  <c r="C92" i="100"/>
  <c r="O91" i="100"/>
  <c r="N91" i="100"/>
  <c r="M91" i="100"/>
  <c r="L91" i="100"/>
  <c r="J91" i="100"/>
  <c r="G91" i="100"/>
  <c r="F91" i="100"/>
  <c r="E91" i="100"/>
  <c r="D91" i="100"/>
  <c r="C91" i="100"/>
  <c r="O90" i="100"/>
  <c r="N90" i="100"/>
  <c r="M90" i="100"/>
  <c r="L90" i="100"/>
  <c r="J90" i="100"/>
  <c r="G90" i="100"/>
  <c r="F90" i="100"/>
  <c r="E90" i="100"/>
  <c r="D90" i="100"/>
  <c r="C90" i="100"/>
  <c r="O89" i="100"/>
  <c r="N89" i="100"/>
  <c r="M89" i="100"/>
  <c r="L89" i="100"/>
  <c r="J89" i="100"/>
  <c r="G89" i="100"/>
  <c r="F89" i="100"/>
  <c r="E89" i="100"/>
  <c r="D89" i="100"/>
  <c r="C89" i="100"/>
  <c r="O88" i="100"/>
  <c r="N88" i="100"/>
  <c r="M88" i="100"/>
  <c r="L88" i="100"/>
  <c r="J88" i="100"/>
  <c r="G88" i="100"/>
  <c r="F88" i="100"/>
  <c r="E88" i="100"/>
  <c r="D88" i="100"/>
  <c r="C88" i="100"/>
  <c r="O87" i="100"/>
  <c r="N87" i="100"/>
  <c r="M87" i="100"/>
  <c r="L87" i="100"/>
  <c r="J87" i="100"/>
  <c r="G87" i="100"/>
  <c r="F87" i="100"/>
  <c r="E87" i="100"/>
  <c r="D87" i="100"/>
  <c r="C87" i="100"/>
  <c r="O86" i="100"/>
  <c r="N86" i="100"/>
  <c r="M86" i="100"/>
  <c r="L86" i="100"/>
  <c r="J86" i="100"/>
  <c r="G86" i="100"/>
  <c r="F86" i="100"/>
  <c r="E86" i="100"/>
  <c r="D86" i="100"/>
  <c r="C86" i="100"/>
  <c r="O85" i="100"/>
  <c r="N85" i="100"/>
  <c r="M85" i="100"/>
  <c r="L85" i="100"/>
  <c r="J85" i="100"/>
  <c r="G85" i="100"/>
  <c r="F85" i="100"/>
  <c r="E85" i="100"/>
  <c r="D85" i="100"/>
  <c r="C85" i="100"/>
  <c r="S1" i="100"/>
  <c r="C82" i="100"/>
  <c r="A31" i="100"/>
  <c r="O15" i="100"/>
  <c r="D15" i="100"/>
  <c r="O14" i="100"/>
  <c r="D14" i="100"/>
  <c r="O13" i="100"/>
  <c r="D13" i="100"/>
  <c r="O12" i="100"/>
  <c r="D12" i="100"/>
  <c r="O11" i="100"/>
  <c r="O10" i="100"/>
  <c r="D10" i="100"/>
  <c r="O9" i="100"/>
  <c r="D9" i="100"/>
  <c r="O8" i="100"/>
  <c r="A7" i="100"/>
  <c r="A4" i="100"/>
  <c r="A2" i="100"/>
  <c r="Y1" i="100"/>
  <c r="A64" i="100"/>
  <c r="O94" i="99"/>
  <c r="N94" i="99"/>
  <c r="M94" i="99"/>
  <c r="L94" i="99"/>
  <c r="K94" i="99"/>
  <c r="G94" i="99"/>
  <c r="F94" i="99"/>
  <c r="E94" i="99"/>
  <c r="D94" i="99"/>
  <c r="C94" i="99"/>
  <c r="O93" i="99"/>
  <c r="N93" i="99"/>
  <c r="M93" i="99"/>
  <c r="L93" i="99"/>
  <c r="K93" i="99"/>
  <c r="G93" i="99"/>
  <c r="F93" i="99"/>
  <c r="E93" i="99"/>
  <c r="D93" i="99"/>
  <c r="C93" i="99"/>
  <c r="O92" i="99"/>
  <c r="N92" i="99"/>
  <c r="M92" i="99"/>
  <c r="L92" i="99"/>
  <c r="J92" i="99"/>
  <c r="G92" i="99"/>
  <c r="F92" i="99"/>
  <c r="E92" i="99"/>
  <c r="D92" i="99"/>
  <c r="C92" i="99"/>
  <c r="O91" i="99"/>
  <c r="N91" i="99"/>
  <c r="M91" i="99"/>
  <c r="L91" i="99"/>
  <c r="J91" i="99"/>
  <c r="G91" i="99"/>
  <c r="F91" i="99"/>
  <c r="E91" i="99"/>
  <c r="D91" i="99"/>
  <c r="C91" i="99"/>
  <c r="O90" i="99"/>
  <c r="N90" i="99"/>
  <c r="M90" i="99"/>
  <c r="L90" i="99"/>
  <c r="J90" i="99"/>
  <c r="G90" i="99"/>
  <c r="F90" i="99"/>
  <c r="E90" i="99"/>
  <c r="D90" i="99"/>
  <c r="C90" i="99"/>
  <c r="O89" i="99"/>
  <c r="N89" i="99"/>
  <c r="M89" i="99"/>
  <c r="L89" i="99"/>
  <c r="J89" i="99"/>
  <c r="G89" i="99"/>
  <c r="F89" i="99"/>
  <c r="E89" i="99"/>
  <c r="D89" i="99"/>
  <c r="C89" i="99"/>
  <c r="O88" i="99"/>
  <c r="N88" i="99"/>
  <c r="M88" i="99"/>
  <c r="L88" i="99"/>
  <c r="J88" i="99"/>
  <c r="G88" i="99"/>
  <c r="F88" i="99"/>
  <c r="E88" i="99"/>
  <c r="D88" i="99"/>
  <c r="C88" i="99"/>
  <c r="O87" i="99"/>
  <c r="N87" i="99"/>
  <c r="M87" i="99"/>
  <c r="L87" i="99"/>
  <c r="J87" i="99"/>
  <c r="G87" i="99"/>
  <c r="F87" i="99"/>
  <c r="E87" i="99"/>
  <c r="D87" i="99"/>
  <c r="C87" i="99"/>
  <c r="O86" i="99"/>
  <c r="N86" i="99"/>
  <c r="M86" i="99"/>
  <c r="L86" i="99"/>
  <c r="J86" i="99"/>
  <c r="G86" i="99"/>
  <c r="F86" i="99"/>
  <c r="E86" i="99"/>
  <c r="D86" i="99"/>
  <c r="C86" i="99"/>
  <c r="O85" i="99"/>
  <c r="N85" i="99"/>
  <c r="M85" i="99"/>
  <c r="L85" i="99"/>
  <c r="J85" i="99"/>
  <c r="G85" i="99"/>
  <c r="F85" i="99"/>
  <c r="E85" i="99"/>
  <c r="D85" i="99"/>
  <c r="C85" i="99"/>
  <c r="A31" i="99"/>
  <c r="O15" i="99"/>
  <c r="D15" i="99"/>
  <c r="O14" i="99"/>
  <c r="D14" i="99"/>
  <c r="O13" i="99"/>
  <c r="D13" i="99"/>
  <c r="O12" i="99"/>
  <c r="D12" i="99"/>
  <c r="O11" i="99"/>
  <c r="O10" i="99"/>
  <c r="D10" i="99"/>
  <c r="O9" i="99"/>
  <c r="D9" i="99"/>
  <c r="O8" i="99"/>
  <c r="A7" i="99"/>
  <c r="A4" i="99"/>
  <c r="A2" i="99"/>
  <c r="Y1" i="99"/>
  <c r="S1" i="99"/>
  <c r="A64" i="99"/>
  <c r="O94" i="98"/>
  <c r="N94" i="98"/>
  <c r="M94" i="98"/>
  <c r="L94" i="98"/>
  <c r="K94" i="98"/>
  <c r="G94" i="98"/>
  <c r="F94" i="98"/>
  <c r="E94" i="98"/>
  <c r="D94" i="98"/>
  <c r="C94" i="98"/>
  <c r="O93" i="98"/>
  <c r="N93" i="98"/>
  <c r="M93" i="98"/>
  <c r="L93" i="98"/>
  <c r="K93" i="98"/>
  <c r="G93" i="98"/>
  <c r="F93" i="98"/>
  <c r="E93" i="98"/>
  <c r="D93" i="98"/>
  <c r="C93" i="98"/>
  <c r="O92" i="98"/>
  <c r="N92" i="98"/>
  <c r="M92" i="98"/>
  <c r="L92" i="98"/>
  <c r="J92" i="98"/>
  <c r="G92" i="98"/>
  <c r="F92" i="98"/>
  <c r="E92" i="98"/>
  <c r="D92" i="98"/>
  <c r="C92" i="98"/>
  <c r="O91" i="98"/>
  <c r="N91" i="98"/>
  <c r="M91" i="98"/>
  <c r="L91" i="98"/>
  <c r="J91" i="98"/>
  <c r="G91" i="98"/>
  <c r="F91" i="98"/>
  <c r="E91" i="98"/>
  <c r="D91" i="98"/>
  <c r="C91" i="98"/>
  <c r="O90" i="98"/>
  <c r="N90" i="98"/>
  <c r="M90" i="98"/>
  <c r="L90" i="98"/>
  <c r="J90" i="98"/>
  <c r="G90" i="98"/>
  <c r="F90" i="98"/>
  <c r="E90" i="98"/>
  <c r="D90" i="98"/>
  <c r="C90" i="98"/>
  <c r="O89" i="98"/>
  <c r="N89" i="98"/>
  <c r="M89" i="98"/>
  <c r="L89" i="98"/>
  <c r="J89" i="98"/>
  <c r="G89" i="98"/>
  <c r="F89" i="98"/>
  <c r="E89" i="98"/>
  <c r="D89" i="98"/>
  <c r="C89" i="98"/>
  <c r="O88" i="98"/>
  <c r="N88" i="98"/>
  <c r="M88" i="98"/>
  <c r="L88" i="98"/>
  <c r="J88" i="98"/>
  <c r="G88" i="98"/>
  <c r="F88" i="98"/>
  <c r="E88" i="98"/>
  <c r="D88" i="98"/>
  <c r="C88" i="98"/>
  <c r="O87" i="98"/>
  <c r="N87" i="98"/>
  <c r="M87" i="98"/>
  <c r="L87" i="98"/>
  <c r="J87" i="98"/>
  <c r="G87" i="98"/>
  <c r="F87" i="98"/>
  <c r="E87" i="98"/>
  <c r="D87" i="98"/>
  <c r="C87" i="98"/>
  <c r="O86" i="98"/>
  <c r="N86" i="98"/>
  <c r="M86" i="98"/>
  <c r="L86" i="98"/>
  <c r="J86" i="98"/>
  <c r="G86" i="98"/>
  <c r="F86" i="98"/>
  <c r="E86" i="98"/>
  <c r="D86" i="98"/>
  <c r="C86" i="98"/>
  <c r="O85" i="98"/>
  <c r="N85" i="98"/>
  <c r="M85" i="98"/>
  <c r="L85" i="98"/>
  <c r="J85" i="98"/>
  <c r="G85" i="98"/>
  <c r="F85" i="98"/>
  <c r="E85" i="98"/>
  <c r="D85" i="98"/>
  <c r="C85" i="98"/>
  <c r="S1" i="98"/>
  <c r="C82" i="98"/>
  <c r="A31" i="98"/>
  <c r="O15" i="98"/>
  <c r="D15" i="98"/>
  <c r="O14" i="98"/>
  <c r="D14" i="98"/>
  <c r="O13" i="98"/>
  <c r="D13" i="98"/>
  <c r="O12" i="98"/>
  <c r="D12" i="98"/>
  <c r="O11" i="98"/>
  <c r="O10" i="98"/>
  <c r="D10" i="98"/>
  <c r="O9" i="98"/>
  <c r="D9" i="98"/>
  <c r="O8" i="98"/>
  <c r="A7" i="98"/>
  <c r="A4" i="98"/>
  <c r="A2" i="98"/>
  <c r="Y1" i="98"/>
  <c r="A64" i="98"/>
  <c r="O94" i="97"/>
  <c r="N94" i="97"/>
  <c r="M94" i="97"/>
  <c r="L94" i="97"/>
  <c r="K94" i="97"/>
  <c r="G94" i="97"/>
  <c r="F94" i="97"/>
  <c r="E94" i="97"/>
  <c r="D94" i="97"/>
  <c r="C94" i="97"/>
  <c r="O93" i="97"/>
  <c r="N93" i="97"/>
  <c r="M93" i="97"/>
  <c r="L93" i="97"/>
  <c r="K93" i="97"/>
  <c r="G93" i="97"/>
  <c r="F93" i="97"/>
  <c r="E93" i="97"/>
  <c r="D93" i="97"/>
  <c r="C93" i="97"/>
  <c r="O92" i="97"/>
  <c r="N92" i="97"/>
  <c r="M92" i="97"/>
  <c r="L92" i="97"/>
  <c r="J92" i="97"/>
  <c r="G92" i="97"/>
  <c r="F92" i="97"/>
  <c r="E92" i="97"/>
  <c r="D92" i="97"/>
  <c r="C92" i="97"/>
  <c r="O91" i="97"/>
  <c r="N91" i="97"/>
  <c r="M91" i="97"/>
  <c r="L91" i="97"/>
  <c r="J91" i="97"/>
  <c r="G91" i="97"/>
  <c r="F91" i="97"/>
  <c r="E91" i="97"/>
  <c r="D91" i="97"/>
  <c r="C91" i="97"/>
  <c r="O90" i="97"/>
  <c r="N90" i="97"/>
  <c r="M90" i="97"/>
  <c r="L90" i="97"/>
  <c r="J90" i="97"/>
  <c r="G90" i="97"/>
  <c r="F90" i="97"/>
  <c r="E90" i="97"/>
  <c r="D90" i="97"/>
  <c r="C90" i="97"/>
  <c r="O89" i="97"/>
  <c r="N89" i="97"/>
  <c r="M89" i="97"/>
  <c r="L89" i="97"/>
  <c r="J89" i="97"/>
  <c r="G89" i="97"/>
  <c r="F89" i="97"/>
  <c r="E89" i="97"/>
  <c r="D89" i="97"/>
  <c r="C89" i="97"/>
  <c r="O88" i="97"/>
  <c r="N88" i="97"/>
  <c r="M88" i="97"/>
  <c r="L88" i="97"/>
  <c r="J88" i="97"/>
  <c r="G88" i="97"/>
  <c r="F88" i="97"/>
  <c r="E88" i="97"/>
  <c r="D88" i="97"/>
  <c r="C88" i="97"/>
  <c r="O87" i="97"/>
  <c r="N87" i="97"/>
  <c r="M87" i="97"/>
  <c r="L87" i="97"/>
  <c r="J87" i="97"/>
  <c r="G87" i="97"/>
  <c r="F87" i="97"/>
  <c r="E87" i="97"/>
  <c r="D87" i="97"/>
  <c r="C87" i="97"/>
  <c r="O86" i="97"/>
  <c r="N86" i="97"/>
  <c r="M86" i="97"/>
  <c r="L86" i="97"/>
  <c r="J86" i="97"/>
  <c r="G86" i="97"/>
  <c r="F86" i="97"/>
  <c r="E86" i="97"/>
  <c r="D86" i="97"/>
  <c r="C86" i="97"/>
  <c r="O85" i="97"/>
  <c r="N85" i="97"/>
  <c r="M85" i="97"/>
  <c r="L85" i="97"/>
  <c r="J85" i="97"/>
  <c r="G85" i="97"/>
  <c r="F85" i="97"/>
  <c r="E85" i="97"/>
  <c r="D85" i="97"/>
  <c r="C85" i="97"/>
  <c r="A31" i="97"/>
  <c r="O15" i="97"/>
  <c r="D15" i="97"/>
  <c r="O14" i="97"/>
  <c r="D14" i="97"/>
  <c r="O13" i="97"/>
  <c r="D13" i="97"/>
  <c r="O12" i="97"/>
  <c r="D12" i="97"/>
  <c r="O11" i="97"/>
  <c r="O10" i="97"/>
  <c r="D10" i="97"/>
  <c r="O9" i="97"/>
  <c r="D9" i="97"/>
  <c r="O8" i="97"/>
  <c r="A7" i="97"/>
  <c r="A4" i="97"/>
  <c r="A2" i="97"/>
  <c r="Y1" i="97"/>
  <c r="S1" i="97"/>
  <c r="A64" i="97"/>
  <c r="O94" i="96"/>
  <c r="N94" i="96"/>
  <c r="M94" i="96"/>
  <c r="L94" i="96"/>
  <c r="K94" i="96"/>
  <c r="G94" i="96"/>
  <c r="F94" i="96"/>
  <c r="E94" i="96"/>
  <c r="D94" i="96"/>
  <c r="C94" i="96"/>
  <c r="O93" i="96"/>
  <c r="N93" i="96"/>
  <c r="M93" i="96"/>
  <c r="L93" i="96"/>
  <c r="K93" i="96"/>
  <c r="G93" i="96"/>
  <c r="F93" i="96"/>
  <c r="E93" i="96"/>
  <c r="D93" i="96"/>
  <c r="C93" i="96"/>
  <c r="O92" i="96"/>
  <c r="N92" i="96"/>
  <c r="M92" i="96"/>
  <c r="L92" i="96"/>
  <c r="J92" i="96"/>
  <c r="G92" i="96"/>
  <c r="F92" i="96"/>
  <c r="E92" i="96"/>
  <c r="D92" i="96"/>
  <c r="C92" i="96"/>
  <c r="O91" i="96"/>
  <c r="N91" i="96"/>
  <c r="M91" i="96"/>
  <c r="L91" i="96"/>
  <c r="J91" i="96"/>
  <c r="G91" i="96"/>
  <c r="F91" i="96"/>
  <c r="E91" i="96"/>
  <c r="D91" i="96"/>
  <c r="C91" i="96"/>
  <c r="O90" i="96"/>
  <c r="N90" i="96"/>
  <c r="M90" i="96"/>
  <c r="L90" i="96"/>
  <c r="J90" i="96"/>
  <c r="G90" i="96"/>
  <c r="F90" i="96"/>
  <c r="E90" i="96"/>
  <c r="D90" i="96"/>
  <c r="C90" i="96"/>
  <c r="O89" i="96"/>
  <c r="N89" i="96"/>
  <c r="M89" i="96"/>
  <c r="L89" i="96"/>
  <c r="J89" i="96"/>
  <c r="G89" i="96"/>
  <c r="F89" i="96"/>
  <c r="E89" i="96"/>
  <c r="D89" i="96"/>
  <c r="C89" i="96"/>
  <c r="O88" i="96"/>
  <c r="N88" i="96"/>
  <c r="M88" i="96"/>
  <c r="L88" i="96"/>
  <c r="J88" i="96"/>
  <c r="G88" i="96"/>
  <c r="F88" i="96"/>
  <c r="E88" i="96"/>
  <c r="D88" i="96"/>
  <c r="C88" i="96"/>
  <c r="O87" i="96"/>
  <c r="N87" i="96"/>
  <c r="M87" i="96"/>
  <c r="L87" i="96"/>
  <c r="J87" i="96"/>
  <c r="G87" i="96"/>
  <c r="F87" i="96"/>
  <c r="E87" i="96"/>
  <c r="D87" i="96"/>
  <c r="C87" i="96"/>
  <c r="O86" i="96"/>
  <c r="N86" i="96"/>
  <c r="M86" i="96"/>
  <c r="L86" i="96"/>
  <c r="J86" i="96"/>
  <c r="G86" i="96"/>
  <c r="F86" i="96"/>
  <c r="E86" i="96"/>
  <c r="D86" i="96"/>
  <c r="C86" i="96"/>
  <c r="O85" i="96"/>
  <c r="N85" i="96"/>
  <c r="M85" i="96"/>
  <c r="L85" i="96"/>
  <c r="J85" i="96"/>
  <c r="G85" i="96"/>
  <c r="F85" i="96"/>
  <c r="E85" i="96"/>
  <c r="D85" i="96"/>
  <c r="C85" i="96"/>
  <c r="A31" i="96"/>
  <c r="O15" i="96"/>
  <c r="D15" i="96"/>
  <c r="O14" i="96"/>
  <c r="D14" i="96"/>
  <c r="O13" i="96"/>
  <c r="D13" i="96"/>
  <c r="O12" i="96"/>
  <c r="D12" i="96"/>
  <c r="O11" i="96"/>
  <c r="O10" i="96"/>
  <c r="D10" i="96"/>
  <c r="O9" i="96"/>
  <c r="D9" i="96"/>
  <c r="O8" i="96"/>
  <c r="A7" i="96"/>
  <c r="A4" i="96"/>
  <c r="A2" i="96"/>
  <c r="Y1" i="96"/>
  <c r="S1" i="96"/>
  <c r="A64" i="96"/>
  <c r="O94" i="95"/>
  <c r="N94" i="95"/>
  <c r="M94" i="95"/>
  <c r="L94" i="95"/>
  <c r="K94" i="95"/>
  <c r="G94" i="95"/>
  <c r="F94" i="95"/>
  <c r="E94" i="95"/>
  <c r="D94" i="95"/>
  <c r="C94" i="95"/>
  <c r="O93" i="95"/>
  <c r="N93" i="95"/>
  <c r="M93" i="95"/>
  <c r="L93" i="95"/>
  <c r="K93" i="95"/>
  <c r="G93" i="95"/>
  <c r="F93" i="95"/>
  <c r="E93" i="95"/>
  <c r="D93" i="95"/>
  <c r="C93" i="95"/>
  <c r="O92" i="95"/>
  <c r="N92" i="95"/>
  <c r="M92" i="95"/>
  <c r="L92" i="95"/>
  <c r="J92" i="95"/>
  <c r="G92" i="95"/>
  <c r="F92" i="95"/>
  <c r="E92" i="95"/>
  <c r="D92" i="95"/>
  <c r="C92" i="95"/>
  <c r="O91" i="95"/>
  <c r="N91" i="95"/>
  <c r="M91" i="95"/>
  <c r="L91" i="95"/>
  <c r="J91" i="95"/>
  <c r="G91" i="95"/>
  <c r="F91" i="95"/>
  <c r="E91" i="95"/>
  <c r="D91" i="95"/>
  <c r="C91" i="95"/>
  <c r="O90" i="95"/>
  <c r="N90" i="95"/>
  <c r="M90" i="95"/>
  <c r="L90" i="95"/>
  <c r="J90" i="95"/>
  <c r="G90" i="95"/>
  <c r="F90" i="95"/>
  <c r="E90" i="95"/>
  <c r="D90" i="95"/>
  <c r="C90" i="95"/>
  <c r="O89" i="95"/>
  <c r="N89" i="95"/>
  <c r="M89" i="95"/>
  <c r="L89" i="95"/>
  <c r="J89" i="95"/>
  <c r="G89" i="95"/>
  <c r="F89" i="95"/>
  <c r="E89" i="95"/>
  <c r="D89" i="95"/>
  <c r="C89" i="95"/>
  <c r="O88" i="95"/>
  <c r="N88" i="95"/>
  <c r="M88" i="95"/>
  <c r="L88" i="95"/>
  <c r="J88" i="95"/>
  <c r="G88" i="95"/>
  <c r="F88" i="95"/>
  <c r="E88" i="95"/>
  <c r="D88" i="95"/>
  <c r="C88" i="95"/>
  <c r="O87" i="95"/>
  <c r="N87" i="95"/>
  <c r="M87" i="95"/>
  <c r="L87" i="95"/>
  <c r="J87" i="95"/>
  <c r="G87" i="95"/>
  <c r="F87" i="95"/>
  <c r="E87" i="95"/>
  <c r="D87" i="95"/>
  <c r="C87" i="95"/>
  <c r="O86" i="95"/>
  <c r="N86" i="95"/>
  <c r="M86" i="95"/>
  <c r="L86" i="95"/>
  <c r="J86" i="95"/>
  <c r="G86" i="95"/>
  <c r="F86" i="95"/>
  <c r="E86" i="95"/>
  <c r="D86" i="95"/>
  <c r="C86" i="95"/>
  <c r="O85" i="95"/>
  <c r="N85" i="95"/>
  <c r="M85" i="95"/>
  <c r="L85" i="95"/>
  <c r="J85" i="95"/>
  <c r="G85" i="95"/>
  <c r="F85" i="95"/>
  <c r="E85" i="95"/>
  <c r="D85" i="95"/>
  <c r="C85" i="95"/>
  <c r="A31" i="95"/>
  <c r="O15" i="95"/>
  <c r="D15" i="95"/>
  <c r="O14" i="95"/>
  <c r="D14" i="95"/>
  <c r="O13" i="95"/>
  <c r="D13" i="95"/>
  <c r="O12" i="95"/>
  <c r="D12" i="95"/>
  <c r="O11" i="95"/>
  <c r="O10" i="95"/>
  <c r="D10" i="95"/>
  <c r="O9" i="95"/>
  <c r="D9" i="95"/>
  <c r="O8" i="95"/>
  <c r="A7" i="95"/>
  <c r="A4" i="95"/>
  <c r="A2" i="95"/>
  <c r="Y1" i="95"/>
  <c r="S1" i="95"/>
  <c r="A64" i="95"/>
  <c r="O94" i="94"/>
  <c r="N94" i="94"/>
  <c r="M94" i="94"/>
  <c r="L94" i="94"/>
  <c r="K94" i="94"/>
  <c r="G94" i="94"/>
  <c r="F94" i="94"/>
  <c r="E94" i="94"/>
  <c r="D94" i="94"/>
  <c r="C94" i="94"/>
  <c r="O93" i="94"/>
  <c r="N93" i="94"/>
  <c r="M93" i="94"/>
  <c r="L93" i="94"/>
  <c r="K93" i="94"/>
  <c r="G93" i="94"/>
  <c r="F93" i="94"/>
  <c r="E93" i="94"/>
  <c r="D93" i="94"/>
  <c r="C93" i="94"/>
  <c r="O92" i="94"/>
  <c r="N92" i="94"/>
  <c r="M92" i="94"/>
  <c r="L92" i="94"/>
  <c r="J92" i="94"/>
  <c r="G92" i="94"/>
  <c r="F92" i="94"/>
  <c r="E92" i="94"/>
  <c r="D92" i="94"/>
  <c r="C92" i="94"/>
  <c r="O91" i="94"/>
  <c r="N91" i="94"/>
  <c r="M91" i="94"/>
  <c r="L91" i="94"/>
  <c r="J91" i="94"/>
  <c r="G91" i="94"/>
  <c r="F91" i="94"/>
  <c r="E91" i="94"/>
  <c r="D91" i="94"/>
  <c r="C91" i="94"/>
  <c r="O90" i="94"/>
  <c r="N90" i="94"/>
  <c r="M90" i="94"/>
  <c r="L90" i="94"/>
  <c r="J90" i="94"/>
  <c r="G90" i="94"/>
  <c r="F90" i="94"/>
  <c r="E90" i="94"/>
  <c r="D90" i="94"/>
  <c r="C90" i="94"/>
  <c r="O89" i="94"/>
  <c r="N89" i="94"/>
  <c r="M89" i="94"/>
  <c r="L89" i="94"/>
  <c r="J89" i="94"/>
  <c r="G89" i="94"/>
  <c r="F89" i="94"/>
  <c r="E89" i="94"/>
  <c r="D89" i="94"/>
  <c r="C89" i="94"/>
  <c r="O88" i="94"/>
  <c r="N88" i="94"/>
  <c r="M88" i="94"/>
  <c r="L88" i="94"/>
  <c r="J88" i="94"/>
  <c r="G88" i="94"/>
  <c r="F88" i="94"/>
  <c r="E88" i="94"/>
  <c r="D88" i="94"/>
  <c r="C88" i="94"/>
  <c r="O87" i="94"/>
  <c r="N87" i="94"/>
  <c r="M87" i="94"/>
  <c r="L87" i="94"/>
  <c r="J87" i="94"/>
  <c r="G87" i="94"/>
  <c r="F87" i="94"/>
  <c r="E87" i="94"/>
  <c r="D87" i="94"/>
  <c r="C87" i="94"/>
  <c r="O86" i="94"/>
  <c r="N86" i="94"/>
  <c r="M86" i="94"/>
  <c r="L86" i="94"/>
  <c r="J86" i="94"/>
  <c r="G86" i="94"/>
  <c r="F86" i="94"/>
  <c r="E86" i="94"/>
  <c r="D86" i="94"/>
  <c r="C86" i="94"/>
  <c r="O85" i="94"/>
  <c r="N85" i="94"/>
  <c r="M85" i="94"/>
  <c r="L85" i="94"/>
  <c r="J85" i="94"/>
  <c r="G85" i="94"/>
  <c r="F85" i="94"/>
  <c r="E85" i="94"/>
  <c r="D85" i="94"/>
  <c r="C85" i="94"/>
  <c r="S1" i="94"/>
  <c r="C82" i="94"/>
  <c r="A31" i="94"/>
  <c r="O15" i="94"/>
  <c r="D15" i="94"/>
  <c r="O14" i="94"/>
  <c r="D14" i="94"/>
  <c r="O13" i="94"/>
  <c r="D13" i="94"/>
  <c r="O12" i="94"/>
  <c r="D12" i="94"/>
  <c r="O11" i="94"/>
  <c r="O10" i="94"/>
  <c r="D10" i="94"/>
  <c r="O9" i="94"/>
  <c r="D9" i="94"/>
  <c r="O8" i="94"/>
  <c r="A7" i="94"/>
  <c r="A4" i="94"/>
  <c r="A2" i="94"/>
  <c r="Y1" i="94"/>
  <c r="A64" i="94"/>
  <c r="O94" i="93"/>
  <c r="N94" i="93"/>
  <c r="M94" i="93"/>
  <c r="L94" i="93"/>
  <c r="K94" i="93"/>
  <c r="G94" i="93"/>
  <c r="F94" i="93"/>
  <c r="E94" i="93"/>
  <c r="D94" i="93"/>
  <c r="C94" i="93"/>
  <c r="O93" i="93"/>
  <c r="N93" i="93"/>
  <c r="M93" i="93"/>
  <c r="L93" i="93"/>
  <c r="K93" i="93"/>
  <c r="G93" i="93"/>
  <c r="F93" i="93"/>
  <c r="E93" i="93"/>
  <c r="D93" i="93"/>
  <c r="C93" i="93"/>
  <c r="O92" i="93"/>
  <c r="N92" i="93"/>
  <c r="M92" i="93"/>
  <c r="L92" i="93"/>
  <c r="J92" i="93"/>
  <c r="G92" i="93"/>
  <c r="F92" i="93"/>
  <c r="E92" i="93"/>
  <c r="D92" i="93"/>
  <c r="C92" i="93"/>
  <c r="O91" i="93"/>
  <c r="N91" i="93"/>
  <c r="M91" i="93"/>
  <c r="L91" i="93"/>
  <c r="J91" i="93"/>
  <c r="G91" i="93"/>
  <c r="F91" i="93"/>
  <c r="E91" i="93"/>
  <c r="D91" i="93"/>
  <c r="C91" i="93"/>
  <c r="O90" i="93"/>
  <c r="N90" i="93"/>
  <c r="M90" i="93"/>
  <c r="L90" i="93"/>
  <c r="J90" i="93"/>
  <c r="G90" i="93"/>
  <c r="F90" i="93"/>
  <c r="E90" i="93"/>
  <c r="D90" i="93"/>
  <c r="C90" i="93"/>
  <c r="O89" i="93"/>
  <c r="N89" i="93"/>
  <c r="M89" i="93"/>
  <c r="L89" i="93"/>
  <c r="J89" i="93"/>
  <c r="G89" i="93"/>
  <c r="F89" i="93"/>
  <c r="E89" i="93"/>
  <c r="D89" i="93"/>
  <c r="C89" i="93"/>
  <c r="O88" i="93"/>
  <c r="N88" i="93"/>
  <c r="M88" i="93"/>
  <c r="L88" i="93"/>
  <c r="J88" i="93"/>
  <c r="G88" i="93"/>
  <c r="F88" i="93"/>
  <c r="E88" i="93"/>
  <c r="D88" i="93"/>
  <c r="C88" i="93"/>
  <c r="O87" i="93"/>
  <c r="N87" i="93"/>
  <c r="M87" i="93"/>
  <c r="L87" i="93"/>
  <c r="J87" i="93"/>
  <c r="G87" i="93"/>
  <c r="F87" i="93"/>
  <c r="E87" i="93"/>
  <c r="D87" i="93"/>
  <c r="C87" i="93"/>
  <c r="O86" i="93"/>
  <c r="N86" i="93"/>
  <c r="M86" i="93"/>
  <c r="L86" i="93"/>
  <c r="J86" i="93"/>
  <c r="G86" i="93"/>
  <c r="F86" i="93"/>
  <c r="E86" i="93"/>
  <c r="D86" i="93"/>
  <c r="C86" i="93"/>
  <c r="O85" i="93"/>
  <c r="N85" i="93"/>
  <c r="M85" i="93"/>
  <c r="L85" i="93"/>
  <c r="J85" i="93"/>
  <c r="G85" i="93"/>
  <c r="F85" i="93"/>
  <c r="E85" i="93"/>
  <c r="D85" i="93"/>
  <c r="C85" i="93"/>
  <c r="A31" i="93"/>
  <c r="O15" i="93"/>
  <c r="D15" i="93"/>
  <c r="O14" i="93"/>
  <c r="D14" i="93"/>
  <c r="O13" i="93"/>
  <c r="D13" i="93"/>
  <c r="O12" i="93"/>
  <c r="D12" i="93"/>
  <c r="O11" i="93"/>
  <c r="O10" i="93"/>
  <c r="D10" i="93"/>
  <c r="O9" i="93"/>
  <c r="D9" i="93"/>
  <c r="O8" i="93"/>
  <c r="A7" i="93"/>
  <c r="A4" i="93"/>
  <c r="A2" i="93"/>
  <c r="Y1" i="93"/>
  <c r="S1" i="93"/>
  <c r="A64" i="93"/>
  <c r="O94" i="92"/>
  <c r="N94" i="92"/>
  <c r="M94" i="92"/>
  <c r="L94" i="92"/>
  <c r="K94" i="92"/>
  <c r="G94" i="92"/>
  <c r="F94" i="92"/>
  <c r="E94" i="92"/>
  <c r="D94" i="92"/>
  <c r="C94" i="92"/>
  <c r="O93" i="92"/>
  <c r="N93" i="92"/>
  <c r="M93" i="92"/>
  <c r="L93" i="92"/>
  <c r="K93" i="92"/>
  <c r="G93" i="92"/>
  <c r="F93" i="92"/>
  <c r="E93" i="92"/>
  <c r="D93" i="92"/>
  <c r="C93" i="92"/>
  <c r="O92" i="92"/>
  <c r="N92" i="92"/>
  <c r="M92" i="92"/>
  <c r="L92" i="92"/>
  <c r="J92" i="92"/>
  <c r="G92" i="92"/>
  <c r="F92" i="92"/>
  <c r="E92" i="92"/>
  <c r="D92" i="92"/>
  <c r="C92" i="92"/>
  <c r="O91" i="92"/>
  <c r="N91" i="92"/>
  <c r="M91" i="92"/>
  <c r="L91" i="92"/>
  <c r="J91" i="92"/>
  <c r="G91" i="92"/>
  <c r="F91" i="92"/>
  <c r="E91" i="92"/>
  <c r="D91" i="92"/>
  <c r="C91" i="92"/>
  <c r="O90" i="92"/>
  <c r="N90" i="92"/>
  <c r="M90" i="92"/>
  <c r="L90" i="92"/>
  <c r="J90" i="92"/>
  <c r="G90" i="92"/>
  <c r="F90" i="92"/>
  <c r="E90" i="92"/>
  <c r="D90" i="92"/>
  <c r="C90" i="92"/>
  <c r="O89" i="92"/>
  <c r="N89" i="92"/>
  <c r="M89" i="92"/>
  <c r="L89" i="92"/>
  <c r="J89" i="92"/>
  <c r="G89" i="92"/>
  <c r="F89" i="92"/>
  <c r="E89" i="92"/>
  <c r="D89" i="92"/>
  <c r="C89" i="92"/>
  <c r="O88" i="92"/>
  <c r="N88" i="92"/>
  <c r="M88" i="92"/>
  <c r="L88" i="92"/>
  <c r="J88" i="92"/>
  <c r="G88" i="92"/>
  <c r="F88" i="92"/>
  <c r="E88" i="92"/>
  <c r="D88" i="92"/>
  <c r="C88" i="92"/>
  <c r="O87" i="92"/>
  <c r="N87" i="92"/>
  <c r="M87" i="92"/>
  <c r="L87" i="92"/>
  <c r="J87" i="92"/>
  <c r="G87" i="92"/>
  <c r="F87" i="92"/>
  <c r="E87" i="92"/>
  <c r="D87" i="92"/>
  <c r="C87" i="92"/>
  <c r="O86" i="92"/>
  <c r="N86" i="92"/>
  <c r="M86" i="92"/>
  <c r="L86" i="92"/>
  <c r="J86" i="92"/>
  <c r="G86" i="92"/>
  <c r="F86" i="92"/>
  <c r="E86" i="92"/>
  <c r="D86" i="92"/>
  <c r="C86" i="92"/>
  <c r="O85" i="92"/>
  <c r="N85" i="92"/>
  <c r="M85" i="92"/>
  <c r="L85" i="92"/>
  <c r="J85" i="92"/>
  <c r="G85" i="92"/>
  <c r="F85" i="92"/>
  <c r="E85" i="92"/>
  <c r="D85" i="92"/>
  <c r="C85" i="92"/>
  <c r="S1" i="92"/>
  <c r="C82" i="92"/>
  <c r="A31" i="92"/>
  <c r="O15" i="92"/>
  <c r="D15" i="92"/>
  <c r="O14" i="92"/>
  <c r="D14" i="92"/>
  <c r="O13" i="92"/>
  <c r="D13" i="92"/>
  <c r="O12" i="92"/>
  <c r="D12" i="92"/>
  <c r="O11" i="92"/>
  <c r="O10" i="92"/>
  <c r="D10" i="92"/>
  <c r="O9" i="92"/>
  <c r="D9" i="92"/>
  <c r="O8" i="92"/>
  <c r="A7" i="92"/>
  <c r="A4" i="92"/>
  <c r="A2" i="92"/>
  <c r="Y1" i="92"/>
  <c r="A64" i="92"/>
  <c r="O94" i="91"/>
  <c r="N94" i="91"/>
  <c r="M94" i="91"/>
  <c r="L94" i="91"/>
  <c r="K94" i="91"/>
  <c r="G94" i="91"/>
  <c r="F94" i="91"/>
  <c r="E94" i="91"/>
  <c r="D94" i="91"/>
  <c r="C94" i="91"/>
  <c r="O93" i="91"/>
  <c r="N93" i="91"/>
  <c r="M93" i="91"/>
  <c r="L93" i="91"/>
  <c r="K93" i="91"/>
  <c r="G93" i="91"/>
  <c r="F93" i="91"/>
  <c r="E93" i="91"/>
  <c r="D93" i="91"/>
  <c r="C93" i="91"/>
  <c r="O92" i="91"/>
  <c r="N92" i="91"/>
  <c r="M92" i="91"/>
  <c r="L92" i="91"/>
  <c r="J92" i="91"/>
  <c r="G92" i="91"/>
  <c r="F92" i="91"/>
  <c r="E92" i="91"/>
  <c r="D92" i="91"/>
  <c r="C92" i="91"/>
  <c r="O91" i="91"/>
  <c r="N91" i="91"/>
  <c r="M91" i="91"/>
  <c r="L91" i="91"/>
  <c r="J91" i="91"/>
  <c r="G91" i="91"/>
  <c r="F91" i="91"/>
  <c r="E91" i="91"/>
  <c r="D91" i="91"/>
  <c r="C91" i="91"/>
  <c r="O90" i="91"/>
  <c r="N90" i="91"/>
  <c r="M90" i="91"/>
  <c r="L90" i="91"/>
  <c r="J90" i="91"/>
  <c r="G90" i="91"/>
  <c r="F90" i="91"/>
  <c r="E90" i="91"/>
  <c r="D90" i="91"/>
  <c r="C90" i="91"/>
  <c r="O89" i="91"/>
  <c r="N89" i="91"/>
  <c r="M89" i="91"/>
  <c r="L89" i="91"/>
  <c r="J89" i="91"/>
  <c r="G89" i="91"/>
  <c r="F89" i="91"/>
  <c r="E89" i="91"/>
  <c r="D89" i="91"/>
  <c r="C89" i="91"/>
  <c r="O88" i="91"/>
  <c r="N88" i="91"/>
  <c r="M88" i="91"/>
  <c r="L88" i="91"/>
  <c r="J88" i="91"/>
  <c r="G88" i="91"/>
  <c r="F88" i="91"/>
  <c r="E88" i="91"/>
  <c r="D88" i="91"/>
  <c r="C88" i="91"/>
  <c r="O87" i="91"/>
  <c r="N87" i="91"/>
  <c r="M87" i="91"/>
  <c r="L87" i="91"/>
  <c r="J87" i="91"/>
  <c r="G87" i="91"/>
  <c r="F87" i="91"/>
  <c r="E87" i="91"/>
  <c r="D87" i="91"/>
  <c r="C87" i="91"/>
  <c r="O86" i="91"/>
  <c r="N86" i="91"/>
  <c r="M86" i="91"/>
  <c r="L86" i="91"/>
  <c r="J86" i="91"/>
  <c r="G86" i="91"/>
  <c r="F86" i="91"/>
  <c r="E86" i="91"/>
  <c r="D86" i="91"/>
  <c r="C86" i="91"/>
  <c r="O85" i="91"/>
  <c r="N85" i="91"/>
  <c r="M85" i="91"/>
  <c r="L85" i="91"/>
  <c r="J85" i="91"/>
  <c r="G85" i="91"/>
  <c r="F85" i="91"/>
  <c r="E85" i="91"/>
  <c r="D85" i="91"/>
  <c r="C85" i="91"/>
  <c r="A31" i="91"/>
  <c r="O15" i="91"/>
  <c r="D15" i="91"/>
  <c r="O14" i="91"/>
  <c r="D14" i="91"/>
  <c r="O13" i="91"/>
  <c r="D13" i="91"/>
  <c r="O12" i="91"/>
  <c r="D12" i="91"/>
  <c r="O11" i="91"/>
  <c r="O10" i="91"/>
  <c r="D10" i="91"/>
  <c r="O9" i="91"/>
  <c r="D9" i="91"/>
  <c r="O8" i="91"/>
  <c r="A7" i="91"/>
  <c r="A4" i="91"/>
  <c r="A2" i="91"/>
  <c r="Y1" i="91"/>
  <c r="S1" i="91"/>
  <c r="A64" i="91"/>
  <c r="O94" i="90"/>
  <c r="N94" i="90"/>
  <c r="M94" i="90"/>
  <c r="L94" i="90"/>
  <c r="K94" i="90"/>
  <c r="G94" i="90"/>
  <c r="F94" i="90"/>
  <c r="E94" i="90"/>
  <c r="D94" i="90"/>
  <c r="C94" i="90"/>
  <c r="O93" i="90"/>
  <c r="N93" i="90"/>
  <c r="M93" i="90"/>
  <c r="L93" i="90"/>
  <c r="K93" i="90"/>
  <c r="G93" i="90"/>
  <c r="F93" i="90"/>
  <c r="E93" i="90"/>
  <c r="D93" i="90"/>
  <c r="C93" i="90"/>
  <c r="O92" i="90"/>
  <c r="N92" i="90"/>
  <c r="M92" i="90"/>
  <c r="L92" i="90"/>
  <c r="J92" i="90"/>
  <c r="G92" i="90"/>
  <c r="F92" i="90"/>
  <c r="E92" i="90"/>
  <c r="D92" i="90"/>
  <c r="C92" i="90"/>
  <c r="O91" i="90"/>
  <c r="N91" i="90"/>
  <c r="M91" i="90"/>
  <c r="L91" i="90"/>
  <c r="J91" i="90"/>
  <c r="G91" i="90"/>
  <c r="F91" i="90"/>
  <c r="E91" i="90"/>
  <c r="D91" i="90"/>
  <c r="C91" i="90"/>
  <c r="O90" i="90"/>
  <c r="N90" i="90"/>
  <c r="M90" i="90"/>
  <c r="L90" i="90"/>
  <c r="J90" i="90"/>
  <c r="G90" i="90"/>
  <c r="F90" i="90"/>
  <c r="E90" i="90"/>
  <c r="D90" i="90"/>
  <c r="C90" i="90"/>
  <c r="O89" i="90"/>
  <c r="N89" i="90"/>
  <c r="M89" i="90"/>
  <c r="L89" i="90"/>
  <c r="J89" i="90"/>
  <c r="G89" i="90"/>
  <c r="F89" i="90"/>
  <c r="E89" i="90"/>
  <c r="D89" i="90"/>
  <c r="C89" i="90"/>
  <c r="O88" i="90"/>
  <c r="N88" i="90"/>
  <c r="M88" i="90"/>
  <c r="L88" i="90"/>
  <c r="J88" i="90"/>
  <c r="G88" i="90"/>
  <c r="F88" i="90"/>
  <c r="E88" i="90"/>
  <c r="D88" i="90"/>
  <c r="C88" i="90"/>
  <c r="O87" i="90"/>
  <c r="N87" i="90"/>
  <c r="M87" i="90"/>
  <c r="L87" i="90"/>
  <c r="J87" i="90"/>
  <c r="G87" i="90"/>
  <c r="F87" i="90"/>
  <c r="E87" i="90"/>
  <c r="D87" i="90"/>
  <c r="C87" i="90"/>
  <c r="O86" i="90"/>
  <c r="N86" i="90"/>
  <c r="M86" i="90"/>
  <c r="L86" i="90"/>
  <c r="J86" i="90"/>
  <c r="G86" i="90"/>
  <c r="F86" i="90"/>
  <c r="E86" i="90"/>
  <c r="D86" i="90"/>
  <c r="C86" i="90"/>
  <c r="O85" i="90"/>
  <c r="N85" i="90"/>
  <c r="M85" i="90"/>
  <c r="L85" i="90"/>
  <c r="J85" i="90"/>
  <c r="G85" i="90"/>
  <c r="F85" i="90"/>
  <c r="E85" i="90"/>
  <c r="D85" i="90"/>
  <c r="C85" i="90"/>
  <c r="A31" i="90"/>
  <c r="O15" i="90"/>
  <c r="D15" i="90"/>
  <c r="O14" i="90"/>
  <c r="D14" i="90"/>
  <c r="O13" i="90"/>
  <c r="D13" i="90"/>
  <c r="O12" i="90"/>
  <c r="D12" i="90"/>
  <c r="O11" i="90"/>
  <c r="O10" i="90"/>
  <c r="D10" i="90"/>
  <c r="O9" i="90"/>
  <c r="D9" i="90"/>
  <c r="O8" i="90"/>
  <c r="A7" i="90"/>
  <c r="A4" i="90"/>
  <c r="A2" i="90"/>
  <c r="Y1" i="90"/>
  <c r="S1" i="90"/>
  <c r="A64" i="90"/>
  <c r="O94" i="89"/>
  <c r="N94" i="89"/>
  <c r="M94" i="89"/>
  <c r="L94" i="89"/>
  <c r="K94" i="89"/>
  <c r="G94" i="89"/>
  <c r="F94" i="89"/>
  <c r="E94" i="89"/>
  <c r="D94" i="89"/>
  <c r="C94" i="89"/>
  <c r="O93" i="89"/>
  <c r="N93" i="89"/>
  <c r="M93" i="89"/>
  <c r="L93" i="89"/>
  <c r="K93" i="89"/>
  <c r="G93" i="89"/>
  <c r="F93" i="89"/>
  <c r="E93" i="89"/>
  <c r="D93" i="89"/>
  <c r="C93" i="89"/>
  <c r="O92" i="89"/>
  <c r="N92" i="89"/>
  <c r="M92" i="89"/>
  <c r="L92" i="89"/>
  <c r="J92" i="89"/>
  <c r="G92" i="89"/>
  <c r="F92" i="89"/>
  <c r="E92" i="89"/>
  <c r="D92" i="89"/>
  <c r="C92" i="89"/>
  <c r="O91" i="89"/>
  <c r="N91" i="89"/>
  <c r="M91" i="89"/>
  <c r="L91" i="89"/>
  <c r="J91" i="89"/>
  <c r="G91" i="89"/>
  <c r="F91" i="89"/>
  <c r="E91" i="89"/>
  <c r="D91" i="89"/>
  <c r="C91" i="89"/>
  <c r="O90" i="89"/>
  <c r="N90" i="89"/>
  <c r="M90" i="89"/>
  <c r="L90" i="89"/>
  <c r="J90" i="89"/>
  <c r="G90" i="89"/>
  <c r="F90" i="89"/>
  <c r="E90" i="89"/>
  <c r="D90" i="89"/>
  <c r="C90" i="89"/>
  <c r="O89" i="89"/>
  <c r="N89" i="89"/>
  <c r="M89" i="89"/>
  <c r="L89" i="89"/>
  <c r="J89" i="89"/>
  <c r="G89" i="89"/>
  <c r="F89" i="89"/>
  <c r="E89" i="89"/>
  <c r="D89" i="89"/>
  <c r="C89" i="89"/>
  <c r="O88" i="89"/>
  <c r="N88" i="89"/>
  <c r="M88" i="89"/>
  <c r="L88" i="89"/>
  <c r="J88" i="89"/>
  <c r="G88" i="89"/>
  <c r="F88" i="89"/>
  <c r="E88" i="89"/>
  <c r="D88" i="89"/>
  <c r="C88" i="89"/>
  <c r="O87" i="89"/>
  <c r="N87" i="89"/>
  <c r="M87" i="89"/>
  <c r="L87" i="89"/>
  <c r="J87" i="89"/>
  <c r="G87" i="89"/>
  <c r="F87" i="89"/>
  <c r="E87" i="89"/>
  <c r="D87" i="89"/>
  <c r="C87" i="89"/>
  <c r="O86" i="89"/>
  <c r="N86" i="89"/>
  <c r="M86" i="89"/>
  <c r="L86" i="89"/>
  <c r="J86" i="89"/>
  <c r="G86" i="89"/>
  <c r="F86" i="89"/>
  <c r="E86" i="89"/>
  <c r="D86" i="89"/>
  <c r="C86" i="89"/>
  <c r="O85" i="89"/>
  <c r="N85" i="89"/>
  <c r="M85" i="89"/>
  <c r="L85" i="89"/>
  <c r="J85" i="89"/>
  <c r="G85" i="89"/>
  <c r="F85" i="89"/>
  <c r="E85" i="89"/>
  <c r="D85" i="89"/>
  <c r="C85" i="89"/>
  <c r="A31" i="89"/>
  <c r="O15" i="89"/>
  <c r="D15" i="89"/>
  <c r="O14" i="89"/>
  <c r="D14" i="89"/>
  <c r="O13" i="89"/>
  <c r="D13" i="89"/>
  <c r="O12" i="89"/>
  <c r="D12" i="89"/>
  <c r="O11" i="89"/>
  <c r="O10" i="89"/>
  <c r="D10" i="89"/>
  <c r="O9" i="89"/>
  <c r="D9" i="89"/>
  <c r="O8" i="89"/>
  <c r="A7" i="89"/>
  <c r="A4" i="89"/>
  <c r="A2" i="89"/>
  <c r="Y1" i="89"/>
  <c r="S1" i="89"/>
  <c r="A64" i="89"/>
  <c r="O94" i="88"/>
  <c r="N94" i="88"/>
  <c r="M94" i="88"/>
  <c r="L94" i="88"/>
  <c r="K94" i="88"/>
  <c r="G94" i="88"/>
  <c r="F94" i="88"/>
  <c r="E94" i="88"/>
  <c r="D94" i="88"/>
  <c r="C94" i="88"/>
  <c r="O93" i="88"/>
  <c r="N93" i="88"/>
  <c r="M93" i="88"/>
  <c r="L93" i="88"/>
  <c r="K93" i="88"/>
  <c r="G93" i="88"/>
  <c r="F93" i="88"/>
  <c r="E93" i="88"/>
  <c r="D93" i="88"/>
  <c r="C93" i="88"/>
  <c r="O92" i="88"/>
  <c r="N92" i="88"/>
  <c r="M92" i="88"/>
  <c r="L92" i="88"/>
  <c r="J92" i="88"/>
  <c r="G92" i="88"/>
  <c r="F92" i="88"/>
  <c r="E92" i="88"/>
  <c r="D92" i="88"/>
  <c r="C92" i="88"/>
  <c r="O91" i="88"/>
  <c r="N91" i="88"/>
  <c r="M91" i="88"/>
  <c r="L91" i="88"/>
  <c r="J91" i="88"/>
  <c r="G91" i="88"/>
  <c r="F91" i="88"/>
  <c r="E91" i="88"/>
  <c r="D91" i="88"/>
  <c r="C91" i="88"/>
  <c r="O90" i="88"/>
  <c r="N90" i="88"/>
  <c r="M90" i="88"/>
  <c r="L90" i="88"/>
  <c r="J90" i="88"/>
  <c r="G90" i="88"/>
  <c r="F90" i="88"/>
  <c r="E90" i="88"/>
  <c r="D90" i="88"/>
  <c r="C90" i="88"/>
  <c r="O89" i="88"/>
  <c r="N89" i="88"/>
  <c r="M89" i="88"/>
  <c r="L89" i="88"/>
  <c r="J89" i="88"/>
  <c r="G89" i="88"/>
  <c r="F89" i="88"/>
  <c r="E89" i="88"/>
  <c r="D89" i="88"/>
  <c r="C89" i="88"/>
  <c r="O88" i="88"/>
  <c r="N88" i="88"/>
  <c r="M88" i="88"/>
  <c r="L88" i="88"/>
  <c r="J88" i="88"/>
  <c r="G88" i="88"/>
  <c r="F88" i="88"/>
  <c r="E88" i="88"/>
  <c r="D88" i="88"/>
  <c r="C88" i="88"/>
  <c r="O87" i="88"/>
  <c r="N87" i="88"/>
  <c r="M87" i="88"/>
  <c r="L87" i="88"/>
  <c r="J87" i="88"/>
  <c r="G87" i="88"/>
  <c r="F87" i="88"/>
  <c r="E87" i="88"/>
  <c r="D87" i="88"/>
  <c r="C87" i="88"/>
  <c r="O86" i="88"/>
  <c r="N86" i="88"/>
  <c r="M86" i="88"/>
  <c r="L86" i="88"/>
  <c r="J86" i="88"/>
  <c r="G86" i="88"/>
  <c r="F86" i="88"/>
  <c r="E86" i="88"/>
  <c r="D86" i="88"/>
  <c r="C86" i="88"/>
  <c r="O85" i="88"/>
  <c r="N85" i="88"/>
  <c r="M85" i="88"/>
  <c r="L85" i="88"/>
  <c r="J85" i="88"/>
  <c r="G85" i="88"/>
  <c r="F85" i="88"/>
  <c r="E85" i="88"/>
  <c r="D85" i="88"/>
  <c r="C85" i="88"/>
  <c r="S1" i="88"/>
  <c r="C82" i="88"/>
  <c r="A31" i="88"/>
  <c r="O15" i="88"/>
  <c r="D15" i="88"/>
  <c r="O14" i="88"/>
  <c r="D14" i="88"/>
  <c r="O13" i="88"/>
  <c r="D13" i="88"/>
  <c r="O12" i="88"/>
  <c r="D12" i="88"/>
  <c r="O11" i="88"/>
  <c r="O10" i="88"/>
  <c r="D10" i="88"/>
  <c r="O9" i="88"/>
  <c r="D9" i="88"/>
  <c r="O8" i="88"/>
  <c r="A7" i="88"/>
  <c r="A4" i="88"/>
  <c r="A2" i="88"/>
  <c r="Y1" i="88"/>
  <c r="A64" i="88"/>
  <c r="O94" i="87"/>
  <c r="N94" i="87"/>
  <c r="M94" i="87"/>
  <c r="L94" i="87"/>
  <c r="K94" i="87"/>
  <c r="G94" i="87"/>
  <c r="F94" i="87"/>
  <c r="E94" i="87"/>
  <c r="D94" i="87"/>
  <c r="C94" i="87"/>
  <c r="O93" i="87"/>
  <c r="N93" i="87"/>
  <c r="M93" i="87"/>
  <c r="L93" i="87"/>
  <c r="K93" i="87"/>
  <c r="G93" i="87"/>
  <c r="F93" i="87"/>
  <c r="E93" i="87"/>
  <c r="D93" i="87"/>
  <c r="C93" i="87"/>
  <c r="O92" i="87"/>
  <c r="N92" i="87"/>
  <c r="M92" i="87"/>
  <c r="L92" i="87"/>
  <c r="J92" i="87"/>
  <c r="G92" i="87"/>
  <c r="F92" i="87"/>
  <c r="E92" i="87"/>
  <c r="D92" i="87"/>
  <c r="C92" i="87"/>
  <c r="O91" i="87"/>
  <c r="N91" i="87"/>
  <c r="M91" i="87"/>
  <c r="L91" i="87"/>
  <c r="J91" i="87"/>
  <c r="G91" i="87"/>
  <c r="F91" i="87"/>
  <c r="E91" i="87"/>
  <c r="D91" i="87"/>
  <c r="C91" i="87"/>
  <c r="O90" i="87"/>
  <c r="N90" i="87"/>
  <c r="M90" i="87"/>
  <c r="L90" i="87"/>
  <c r="J90" i="87"/>
  <c r="G90" i="87"/>
  <c r="F90" i="87"/>
  <c r="E90" i="87"/>
  <c r="D90" i="87"/>
  <c r="C90" i="87"/>
  <c r="O89" i="87"/>
  <c r="N89" i="87"/>
  <c r="M89" i="87"/>
  <c r="L89" i="87"/>
  <c r="J89" i="87"/>
  <c r="G89" i="87"/>
  <c r="F89" i="87"/>
  <c r="E89" i="87"/>
  <c r="D89" i="87"/>
  <c r="C89" i="87"/>
  <c r="O88" i="87"/>
  <c r="N88" i="87"/>
  <c r="M88" i="87"/>
  <c r="L88" i="87"/>
  <c r="J88" i="87"/>
  <c r="G88" i="87"/>
  <c r="F88" i="87"/>
  <c r="E88" i="87"/>
  <c r="D88" i="87"/>
  <c r="C88" i="87"/>
  <c r="O87" i="87"/>
  <c r="N87" i="87"/>
  <c r="M87" i="87"/>
  <c r="L87" i="87"/>
  <c r="J87" i="87"/>
  <c r="G87" i="87"/>
  <c r="F87" i="87"/>
  <c r="E87" i="87"/>
  <c r="D87" i="87"/>
  <c r="C87" i="87"/>
  <c r="O86" i="87"/>
  <c r="N86" i="87"/>
  <c r="M86" i="87"/>
  <c r="L86" i="87"/>
  <c r="J86" i="87"/>
  <c r="G86" i="87"/>
  <c r="F86" i="87"/>
  <c r="E86" i="87"/>
  <c r="D86" i="87"/>
  <c r="C86" i="87"/>
  <c r="O85" i="87"/>
  <c r="N85" i="87"/>
  <c r="M85" i="87"/>
  <c r="L85" i="87"/>
  <c r="J85" i="87"/>
  <c r="G85" i="87"/>
  <c r="F85" i="87"/>
  <c r="E85" i="87"/>
  <c r="D85" i="87"/>
  <c r="C85" i="87"/>
  <c r="A31" i="87"/>
  <c r="O15" i="87"/>
  <c r="D15" i="87"/>
  <c r="O14" i="87"/>
  <c r="D14" i="87"/>
  <c r="O13" i="87"/>
  <c r="D13" i="87"/>
  <c r="O12" i="87"/>
  <c r="D12" i="87"/>
  <c r="O11" i="87"/>
  <c r="O10" i="87"/>
  <c r="D10" i="87"/>
  <c r="O9" i="87"/>
  <c r="D9" i="87"/>
  <c r="O8" i="87"/>
  <c r="A7" i="87"/>
  <c r="A4" i="87"/>
  <c r="A2" i="87"/>
  <c r="Y1" i="87"/>
  <c r="S1" i="87"/>
  <c r="A64" i="87"/>
  <c r="O94" i="86"/>
  <c r="N94" i="86"/>
  <c r="M94" i="86"/>
  <c r="L94" i="86"/>
  <c r="K94" i="86"/>
  <c r="G94" i="86"/>
  <c r="F94" i="86"/>
  <c r="E94" i="86"/>
  <c r="D94" i="86"/>
  <c r="C94" i="86"/>
  <c r="O93" i="86"/>
  <c r="N93" i="86"/>
  <c r="M93" i="86"/>
  <c r="L93" i="86"/>
  <c r="K93" i="86"/>
  <c r="G93" i="86"/>
  <c r="F93" i="86"/>
  <c r="E93" i="86"/>
  <c r="D93" i="86"/>
  <c r="C93" i="86"/>
  <c r="O92" i="86"/>
  <c r="N92" i="86"/>
  <c r="M92" i="86"/>
  <c r="L92" i="86"/>
  <c r="J92" i="86"/>
  <c r="G92" i="86"/>
  <c r="F92" i="86"/>
  <c r="E92" i="86"/>
  <c r="D92" i="86"/>
  <c r="C92" i="86"/>
  <c r="O91" i="86"/>
  <c r="N91" i="86"/>
  <c r="M91" i="86"/>
  <c r="L91" i="86"/>
  <c r="J91" i="86"/>
  <c r="G91" i="86"/>
  <c r="F91" i="86"/>
  <c r="E91" i="86"/>
  <c r="D91" i="86"/>
  <c r="C91" i="86"/>
  <c r="O90" i="86"/>
  <c r="N90" i="86"/>
  <c r="M90" i="86"/>
  <c r="L90" i="86"/>
  <c r="J90" i="86"/>
  <c r="G90" i="86"/>
  <c r="F90" i="86"/>
  <c r="E90" i="86"/>
  <c r="D90" i="86"/>
  <c r="C90" i="86"/>
  <c r="O89" i="86"/>
  <c r="N89" i="86"/>
  <c r="M89" i="86"/>
  <c r="L89" i="86"/>
  <c r="J89" i="86"/>
  <c r="G89" i="86"/>
  <c r="F89" i="86"/>
  <c r="E89" i="86"/>
  <c r="D89" i="86"/>
  <c r="C89" i="86"/>
  <c r="O88" i="86"/>
  <c r="N88" i="86"/>
  <c r="M88" i="86"/>
  <c r="L88" i="86"/>
  <c r="J88" i="86"/>
  <c r="G88" i="86"/>
  <c r="F88" i="86"/>
  <c r="E88" i="86"/>
  <c r="D88" i="86"/>
  <c r="C88" i="86"/>
  <c r="O87" i="86"/>
  <c r="N87" i="86"/>
  <c r="M87" i="86"/>
  <c r="L87" i="86"/>
  <c r="J87" i="86"/>
  <c r="G87" i="86"/>
  <c r="F87" i="86"/>
  <c r="E87" i="86"/>
  <c r="D87" i="86"/>
  <c r="C87" i="86"/>
  <c r="O86" i="86"/>
  <c r="N86" i="86"/>
  <c r="M86" i="86"/>
  <c r="L86" i="86"/>
  <c r="J86" i="86"/>
  <c r="G86" i="86"/>
  <c r="F86" i="86"/>
  <c r="E86" i="86"/>
  <c r="D86" i="86"/>
  <c r="C86" i="86"/>
  <c r="O85" i="86"/>
  <c r="N85" i="86"/>
  <c r="M85" i="86"/>
  <c r="L85" i="86"/>
  <c r="J85" i="86"/>
  <c r="G85" i="86"/>
  <c r="F85" i="86"/>
  <c r="E85" i="86"/>
  <c r="D85" i="86"/>
  <c r="C85" i="86"/>
  <c r="S1" i="86"/>
  <c r="C82" i="86"/>
  <c r="A31" i="86"/>
  <c r="O15" i="86"/>
  <c r="D15" i="86"/>
  <c r="O14" i="86"/>
  <c r="D14" i="86"/>
  <c r="O13" i="86"/>
  <c r="D13" i="86"/>
  <c r="O12" i="86"/>
  <c r="D12" i="86"/>
  <c r="O11" i="86"/>
  <c r="O10" i="86"/>
  <c r="D10" i="86"/>
  <c r="O9" i="86"/>
  <c r="D9" i="86"/>
  <c r="O8" i="86"/>
  <c r="A7" i="86"/>
  <c r="A4" i="86"/>
  <c r="A2" i="86"/>
  <c r="Y1" i="86"/>
  <c r="A64" i="86"/>
  <c r="O94" i="85"/>
  <c r="N94" i="85"/>
  <c r="M94" i="85"/>
  <c r="L94" i="85"/>
  <c r="K94" i="85"/>
  <c r="G94" i="85"/>
  <c r="F94" i="85"/>
  <c r="E94" i="85"/>
  <c r="D94" i="85"/>
  <c r="C94" i="85"/>
  <c r="O93" i="85"/>
  <c r="N93" i="85"/>
  <c r="M93" i="85"/>
  <c r="L93" i="85"/>
  <c r="K93" i="85"/>
  <c r="G93" i="85"/>
  <c r="F93" i="85"/>
  <c r="E93" i="85"/>
  <c r="D93" i="85"/>
  <c r="C93" i="85"/>
  <c r="O92" i="85"/>
  <c r="N92" i="85"/>
  <c r="M92" i="85"/>
  <c r="L92" i="85"/>
  <c r="J92" i="85"/>
  <c r="G92" i="85"/>
  <c r="F92" i="85"/>
  <c r="E92" i="85"/>
  <c r="D92" i="85"/>
  <c r="C92" i="85"/>
  <c r="O91" i="85"/>
  <c r="N91" i="85"/>
  <c r="M91" i="85"/>
  <c r="L91" i="85"/>
  <c r="J91" i="85"/>
  <c r="G91" i="85"/>
  <c r="F91" i="85"/>
  <c r="E91" i="85"/>
  <c r="D91" i="85"/>
  <c r="C91" i="85"/>
  <c r="O90" i="85"/>
  <c r="N90" i="85"/>
  <c r="M90" i="85"/>
  <c r="L90" i="85"/>
  <c r="J90" i="85"/>
  <c r="G90" i="85"/>
  <c r="F90" i="85"/>
  <c r="E90" i="85"/>
  <c r="D90" i="85"/>
  <c r="C90" i="85"/>
  <c r="O89" i="85"/>
  <c r="N89" i="85"/>
  <c r="M89" i="85"/>
  <c r="L89" i="85"/>
  <c r="J89" i="85"/>
  <c r="G89" i="85"/>
  <c r="F89" i="85"/>
  <c r="E89" i="85"/>
  <c r="D89" i="85"/>
  <c r="C89" i="85"/>
  <c r="O88" i="85"/>
  <c r="N88" i="85"/>
  <c r="M88" i="85"/>
  <c r="L88" i="85"/>
  <c r="J88" i="85"/>
  <c r="G88" i="85"/>
  <c r="F88" i="85"/>
  <c r="E88" i="85"/>
  <c r="D88" i="85"/>
  <c r="C88" i="85"/>
  <c r="O87" i="85"/>
  <c r="N87" i="85"/>
  <c r="M87" i="85"/>
  <c r="L87" i="85"/>
  <c r="J87" i="85"/>
  <c r="G87" i="85"/>
  <c r="F87" i="85"/>
  <c r="E87" i="85"/>
  <c r="D87" i="85"/>
  <c r="C87" i="85"/>
  <c r="O86" i="85"/>
  <c r="N86" i="85"/>
  <c r="M86" i="85"/>
  <c r="L86" i="85"/>
  <c r="J86" i="85"/>
  <c r="G86" i="85"/>
  <c r="F86" i="85"/>
  <c r="E86" i="85"/>
  <c r="D86" i="85"/>
  <c r="C86" i="85"/>
  <c r="O85" i="85"/>
  <c r="N85" i="85"/>
  <c r="M85" i="85"/>
  <c r="L85" i="85"/>
  <c r="J85" i="85"/>
  <c r="G85" i="85"/>
  <c r="F85" i="85"/>
  <c r="E85" i="85"/>
  <c r="D85" i="85"/>
  <c r="C85" i="85"/>
  <c r="A31" i="85"/>
  <c r="O15" i="85"/>
  <c r="D15" i="85"/>
  <c r="O14" i="85"/>
  <c r="D14" i="85"/>
  <c r="O13" i="85"/>
  <c r="D13" i="85"/>
  <c r="O12" i="85"/>
  <c r="D12" i="85"/>
  <c r="O11" i="85"/>
  <c r="O10" i="85"/>
  <c r="D10" i="85"/>
  <c r="O9" i="85"/>
  <c r="D9" i="85"/>
  <c r="O8" i="85"/>
  <c r="A7" i="85"/>
  <c r="A4" i="85"/>
  <c r="A2" i="85"/>
  <c r="Y1" i="85"/>
  <c r="S1" i="85"/>
  <c r="A64" i="85"/>
  <c r="O94" i="84"/>
  <c r="N94" i="84"/>
  <c r="M94" i="84"/>
  <c r="L94" i="84"/>
  <c r="K94" i="84"/>
  <c r="G94" i="84"/>
  <c r="F94" i="84"/>
  <c r="E94" i="84"/>
  <c r="D94" i="84"/>
  <c r="C94" i="84"/>
  <c r="O93" i="84"/>
  <c r="N93" i="84"/>
  <c r="M93" i="84"/>
  <c r="L93" i="84"/>
  <c r="K93" i="84"/>
  <c r="G93" i="84"/>
  <c r="F93" i="84"/>
  <c r="E93" i="84"/>
  <c r="D93" i="84"/>
  <c r="C93" i="84"/>
  <c r="O92" i="84"/>
  <c r="N92" i="84"/>
  <c r="M92" i="84"/>
  <c r="L92" i="84"/>
  <c r="J92" i="84"/>
  <c r="G92" i="84"/>
  <c r="F92" i="84"/>
  <c r="E92" i="84"/>
  <c r="D92" i="84"/>
  <c r="C92" i="84"/>
  <c r="O91" i="84"/>
  <c r="N91" i="84"/>
  <c r="M91" i="84"/>
  <c r="L91" i="84"/>
  <c r="J91" i="84"/>
  <c r="G91" i="84"/>
  <c r="F91" i="84"/>
  <c r="E91" i="84"/>
  <c r="D91" i="84"/>
  <c r="C91" i="84"/>
  <c r="O90" i="84"/>
  <c r="N90" i="84"/>
  <c r="M90" i="84"/>
  <c r="L90" i="84"/>
  <c r="J90" i="84"/>
  <c r="G90" i="84"/>
  <c r="F90" i="84"/>
  <c r="E90" i="84"/>
  <c r="D90" i="84"/>
  <c r="C90" i="84"/>
  <c r="O89" i="84"/>
  <c r="N89" i="84"/>
  <c r="M89" i="84"/>
  <c r="L89" i="84"/>
  <c r="J89" i="84"/>
  <c r="G89" i="84"/>
  <c r="F89" i="84"/>
  <c r="E89" i="84"/>
  <c r="D89" i="84"/>
  <c r="C89" i="84"/>
  <c r="O88" i="84"/>
  <c r="N88" i="84"/>
  <c r="M88" i="84"/>
  <c r="L88" i="84"/>
  <c r="J88" i="84"/>
  <c r="G88" i="84"/>
  <c r="F88" i="84"/>
  <c r="E88" i="84"/>
  <c r="D88" i="84"/>
  <c r="C88" i="84"/>
  <c r="O87" i="84"/>
  <c r="N87" i="84"/>
  <c r="M87" i="84"/>
  <c r="L87" i="84"/>
  <c r="J87" i="84"/>
  <c r="G87" i="84"/>
  <c r="F87" i="84"/>
  <c r="E87" i="84"/>
  <c r="D87" i="84"/>
  <c r="C87" i="84"/>
  <c r="O86" i="84"/>
  <c r="N86" i="84"/>
  <c r="M86" i="84"/>
  <c r="L86" i="84"/>
  <c r="J86" i="84"/>
  <c r="G86" i="84"/>
  <c r="F86" i="84"/>
  <c r="E86" i="84"/>
  <c r="D86" i="84"/>
  <c r="C86" i="84"/>
  <c r="O85" i="84"/>
  <c r="N85" i="84"/>
  <c r="M85" i="84"/>
  <c r="L85" i="84"/>
  <c r="J85" i="84"/>
  <c r="G85" i="84"/>
  <c r="F85" i="84"/>
  <c r="E85" i="84"/>
  <c r="D85" i="84"/>
  <c r="C85" i="84"/>
  <c r="S1" i="84"/>
  <c r="C82" i="84"/>
  <c r="A31" i="84"/>
  <c r="O15" i="84"/>
  <c r="D15" i="84"/>
  <c r="O14" i="84"/>
  <c r="D14" i="84"/>
  <c r="O13" i="84"/>
  <c r="D13" i="84"/>
  <c r="O12" i="84"/>
  <c r="D12" i="84"/>
  <c r="O11" i="84"/>
  <c r="O10" i="84"/>
  <c r="D10" i="84"/>
  <c r="O9" i="84"/>
  <c r="D9" i="84"/>
  <c r="O8" i="84"/>
  <c r="A7" i="84"/>
  <c r="A4" i="84"/>
  <c r="A2" i="84"/>
  <c r="Y1" i="84"/>
  <c r="A64" i="84"/>
  <c r="O94" i="83"/>
  <c r="N94" i="83"/>
  <c r="M94" i="83"/>
  <c r="L94" i="83"/>
  <c r="K94" i="83"/>
  <c r="G94" i="83"/>
  <c r="F94" i="83"/>
  <c r="E94" i="83"/>
  <c r="D94" i="83"/>
  <c r="C94" i="83"/>
  <c r="O93" i="83"/>
  <c r="N93" i="83"/>
  <c r="M93" i="83"/>
  <c r="L93" i="83"/>
  <c r="K93" i="83"/>
  <c r="G93" i="83"/>
  <c r="F93" i="83"/>
  <c r="E93" i="83"/>
  <c r="D93" i="83"/>
  <c r="C93" i="83"/>
  <c r="O92" i="83"/>
  <c r="N92" i="83"/>
  <c r="M92" i="83"/>
  <c r="L92" i="83"/>
  <c r="J92" i="83"/>
  <c r="G92" i="83"/>
  <c r="F92" i="83"/>
  <c r="E92" i="83"/>
  <c r="D92" i="83"/>
  <c r="C92" i="83"/>
  <c r="O91" i="83"/>
  <c r="N91" i="83"/>
  <c r="M91" i="83"/>
  <c r="L91" i="83"/>
  <c r="J91" i="83"/>
  <c r="G91" i="83"/>
  <c r="F91" i="83"/>
  <c r="E91" i="83"/>
  <c r="D91" i="83"/>
  <c r="C91" i="83"/>
  <c r="O90" i="83"/>
  <c r="N90" i="83"/>
  <c r="M90" i="83"/>
  <c r="L90" i="83"/>
  <c r="J90" i="83"/>
  <c r="G90" i="83"/>
  <c r="F90" i="83"/>
  <c r="E90" i="83"/>
  <c r="D90" i="83"/>
  <c r="C90" i="83"/>
  <c r="O89" i="83"/>
  <c r="N89" i="83"/>
  <c r="M89" i="83"/>
  <c r="L89" i="83"/>
  <c r="J89" i="83"/>
  <c r="G89" i="83"/>
  <c r="F89" i="83"/>
  <c r="E89" i="83"/>
  <c r="D89" i="83"/>
  <c r="C89" i="83"/>
  <c r="O88" i="83"/>
  <c r="N88" i="83"/>
  <c r="M88" i="83"/>
  <c r="L88" i="83"/>
  <c r="J88" i="83"/>
  <c r="G88" i="83"/>
  <c r="F88" i="83"/>
  <c r="E88" i="83"/>
  <c r="D88" i="83"/>
  <c r="C88" i="83"/>
  <c r="O87" i="83"/>
  <c r="N87" i="83"/>
  <c r="M87" i="83"/>
  <c r="L87" i="83"/>
  <c r="J87" i="83"/>
  <c r="G87" i="83"/>
  <c r="F87" i="83"/>
  <c r="E87" i="83"/>
  <c r="D87" i="83"/>
  <c r="C87" i="83"/>
  <c r="O86" i="83"/>
  <c r="N86" i="83"/>
  <c r="M86" i="83"/>
  <c r="L86" i="83"/>
  <c r="J86" i="83"/>
  <c r="G86" i="83"/>
  <c r="F86" i="83"/>
  <c r="E86" i="83"/>
  <c r="D86" i="83"/>
  <c r="C86" i="83"/>
  <c r="O85" i="83"/>
  <c r="N85" i="83"/>
  <c r="M85" i="83"/>
  <c r="L85" i="83"/>
  <c r="J85" i="83"/>
  <c r="G85" i="83"/>
  <c r="F85" i="83"/>
  <c r="E85" i="83"/>
  <c r="D85" i="83"/>
  <c r="C85" i="83"/>
  <c r="A31" i="83"/>
  <c r="O15" i="83"/>
  <c r="D15" i="83"/>
  <c r="O14" i="83"/>
  <c r="D14" i="83"/>
  <c r="O13" i="83"/>
  <c r="D13" i="83"/>
  <c r="O12" i="83"/>
  <c r="D12" i="83"/>
  <c r="O11" i="83"/>
  <c r="O10" i="83"/>
  <c r="D10" i="83"/>
  <c r="O9" i="83"/>
  <c r="D9" i="83"/>
  <c r="O8" i="83"/>
  <c r="A7" i="83"/>
  <c r="A4" i="83"/>
  <c r="A2" i="83"/>
  <c r="Y1" i="83"/>
  <c r="S1" i="83"/>
  <c r="A64" i="83"/>
  <c r="O94" i="82"/>
  <c r="N94" i="82"/>
  <c r="M94" i="82"/>
  <c r="L94" i="82"/>
  <c r="K94" i="82"/>
  <c r="G94" i="82"/>
  <c r="F94" i="82"/>
  <c r="E94" i="82"/>
  <c r="D94" i="82"/>
  <c r="C94" i="82"/>
  <c r="O93" i="82"/>
  <c r="N93" i="82"/>
  <c r="M93" i="82"/>
  <c r="L93" i="82"/>
  <c r="K93" i="82"/>
  <c r="G93" i="82"/>
  <c r="F93" i="82"/>
  <c r="E93" i="82"/>
  <c r="D93" i="82"/>
  <c r="C93" i="82"/>
  <c r="O92" i="82"/>
  <c r="N92" i="82"/>
  <c r="M92" i="82"/>
  <c r="L92" i="82"/>
  <c r="J92" i="82"/>
  <c r="G92" i="82"/>
  <c r="F92" i="82"/>
  <c r="E92" i="82"/>
  <c r="D92" i="82"/>
  <c r="C92" i="82"/>
  <c r="O91" i="82"/>
  <c r="N91" i="82"/>
  <c r="M91" i="82"/>
  <c r="L91" i="82"/>
  <c r="J91" i="82"/>
  <c r="G91" i="82"/>
  <c r="F91" i="82"/>
  <c r="E91" i="82"/>
  <c r="D91" i="82"/>
  <c r="C91" i="82"/>
  <c r="O90" i="82"/>
  <c r="N90" i="82"/>
  <c r="M90" i="82"/>
  <c r="L90" i="82"/>
  <c r="J90" i="82"/>
  <c r="G90" i="82"/>
  <c r="F90" i="82"/>
  <c r="E90" i="82"/>
  <c r="D90" i="82"/>
  <c r="C90" i="82"/>
  <c r="O89" i="82"/>
  <c r="N89" i="82"/>
  <c r="M89" i="82"/>
  <c r="L89" i="82"/>
  <c r="J89" i="82"/>
  <c r="G89" i="82"/>
  <c r="F89" i="82"/>
  <c r="E89" i="82"/>
  <c r="D89" i="82"/>
  <c r="C89" i="82"/>
  <c r="O88" i="82"/>
  <c r="N88" i="82"/>
  <c r="M88" i="82"/>
  <c r="L88" i="82"/>
  <c r="J88" i="82"/>
  <c r="G88" i="82"/>
  <c r="F88" i="82"/>
  <c r="E88" i="82"/>
  <c r="D88" i="82"/>
  <c r="C88" i="82"/>
  <c r="O87" i="82"/>
  <c r="N87" i="82"/>
  <c r="M87" i="82"/>
  <c r="L87" i="82"/>
  <c r="J87" i="82"/>
  <c r="G87" i="82"/>
  <c r="F87" i="82"/>
  <c r="E87" i="82"/>
  <c r="D87" i="82"/>
  <c r="C87" i="82"/>
  <c r="O86" i="82"/>
  <c r="N86" i="82"/>
  <c r="M86" i="82"/>
  <c r="L86" i="82"/>
  <c r="J86" i="82"/>
  <c r="G86" i="82"/>
  <c r="F86" i="82"/>
  <c r="E86" i="82"/>
  <c r="D86" i="82"/>
  <c r="C86" i="82"/>
  <c r="O85" i="82"/>
  <c r="N85" i="82"/>
  <c r="M85" i="82"/>
  <c r="L85" i="82"/>
  <c r="J85" i="82"/>
  <c r="G85" i="82"/>
  <c r="F85" i="82"/>
  <c r="E85" i="82"/>
  <c r="D85" i="82"/>
  <c r="C85" i="82"/>
  <c r="S1" i="82"/>
  <c r="C82" i="82"/>
  <c r="A31" i="82"/>
  <c r="O15" i="82"/>
  <c r="D15" i="82"/>
  <c r="O14" i="82"/>
  <c r="D14" i="82"/>
  <c r="O13" i="82"/>
  <c r="D13" i="82"/>
  <c r="O12" i="82"/>
  <c r="D12" i="82"/>
  <c r="O11" i="82"/>
  <c r="O10" i="82"/>
  <c r="D10" i="82"/>
  <c r="O9" i="82"/>
  <c r="D9" i="82"/>
  <c r="O8" i="82"/>
  <c r="A7" i="82"/>
  <c r="A4" i="82"/>
  <c r="A2" i="82"/>
  <c r="Y1" i="82"/>
  <c r="A64" i="82"/>
  <c r="O94" i="81"/>
  <c r="N94" i="81"/>
  <c r="M94" i="81"/>
  <c r="L94" i="81"/>
  <c r="K94" i="81"/>
  <c r="G94" i="81"/>
  <c r="F94" i="81"/>
  <c r="E94" i="81"/>
  <c r="D94" i="81"/>
  <c r="C94" i="81"/>
  <c r="O93" i="81"/>
  <c r="N93" i="81"/>
  <c r="M93" i="81"/>
  <c r="L93" i="81"/>
  <c r="K93" i="81"/>
  <c r="G93" i="81"/>
  <c r="F93" i="81"/>
  <c r="E93" i="81"/>
  <c r="D93" i="81"/>
  <c r="C93" i="81"/>
  <c r="O92" i="81"/>
  <c r="N92" i="81"/>
  <c r="M92" i="81"/>
  <c r="L92" i="81"/>
  <c r="J92" i="81"/>
  <c r="G92" i="81"/>
  <c r="F92" i="81"/>
  <c r="E92" i="81"/>
  <c r="D92" i="81"/>
  <c r="C92" i="81"/>
  <c r="O91" i="81"/>
  <c r="N91" i="81"/>
  <c r="M91" i="81"/>
  <c r="L91" i="81"/>
  <c r="J91" i="81"/>
  <c r="G91" i="81"/>
  <c r="F91" i="81"/>
  <c r="E91" i="81"/>
  <c r="D91" i="81"/>
  <c r="C91" i="81"/>
  <c r="O90" i="81"/>
  <c r="N90" i="81"/>
  <c r="M90" i="81"/>
  <c r="L90" i="81"/>
  <c r="J90" i="81"/>
  <c r="G90" i="81"/>
  <c r="F90" i="81"/>
  <c r="E90" i="81"/>
  <c r="D90" i="81"/>
  <c r="C90" i="81"/>
  <c r="O89" i="81"/>
  <c r="N89" i="81"/>
  <c r="M89" i="81"/>
  <c r="L89" i="81"/>
  <c r="J89" i="81"/>
  <c r="G89" i="81"/>
  <c r="F89" i="81"/>
  <c r="E89" i="81"/>
  <c r="D89" i="81"/>
  <c r="C89" i="81"/>
  <c r="O88" i="81"/>
  <c r="N88" i="81"/>
  <c r="M88" i="81"/>
  <c r="L88" i="81"/>
  <c r="J88" i="81"/>
  <c r="G88" i="81"/>
  <c r="F88" i="81"/>
  <c r="E88" i="81"/>
  <c r="D88" i="81"/>
  <c r="C88" i="81"/>
  <c r="O87" i="81"/>
  <c r="N87" i="81"/>
  <c r="M87" i="81"/>
  <c r="L87" i="81"/>
  <c r="J87" i="81"/>
  <c r="G87" i="81"/>
  <c r="F87" i="81"/>
  <c r="E87" i="81"/>
  <c r="D87" i="81"/>
  <c r="C87" i="81"/>
  <c r="O86" i="81"/>
  <c r="N86" i="81"/>
  <c r="M86" i="81"/>
  <c r="L86" i="81"/>
  <c r="J86" i="81"/>
  <c r="G86" i="81"/>
  <c r="F86" i="81"/>
  <c r="E86" i="81"/>
  <c r="D86" i="81"/>
  <c r="C86" i="81"/>
  <c r="O85" i="81"/>
  <c r="N85" i="81"/>
  <c r="M85" i="81"/>
  <c r="L85" i="81"/>
  <c r="J85" i="81"/>
  <c r="G85" i="81"/>
  <c r="F85" i="81"/>
  <c r="E85" i="81"/>
  <c r="D85" i="81"/>
  <c r="C85" i="81"/>
  <c r="A31" i="81"/>
  <c r="O15" i="81"/>
  <c r="D15" i="81"/>
  <c r="O14" i="81"/>
  <c r="D14" i="81"/>
  <c r="O13" i="81"/>
  <c r="D13" i="81"/>
  <c r="O12" i="81"/>
  <c r="D12" i="81"/>
  <c r="O11" i="81"/>
  <c r="O10" i="81"/>
  <c r="D10" i="81"/>
  <c r="O9" i="81"/>
  <c r="D9" i="81"/>
  <c r="O8" i="81"/>
  <c r="A7" i="81"/>
  <c r="A4" i="81"/>
  <c r="A2" i="81"/>
  <c r="Y1" i="81"/>
  <c r="S1" i="81"/>
  <c r="A64" i="81"/>
  <c r="O94" i="80"/>
  <c r="N94" i="80"/>
  <c r="M94" i="80"/>
  <c r="L94" i="80"/>
  <c r="K94" i="80"/>
  <c r="G94" i="80"/>
  <c r="F94" i="80"/>
  <c r="E94" i="80"/>
  <c r="D94" i="80"/>
  <c r="C94" i="80"/>
  <c r="O93" i="80"/>
  <c r="N93" i="80"/>
  <c r="M93" i="80"/>
  <c r="L93" i="80"/>
  <c r="K93" i="80"/>
  <c r="G93" i="80"/>
  <c r="F93" i="80"/>
  <c r="E93" i="80"/>
  <c r="D93" i="80"/>
  <c r="C93" i="80"/>
  <c r="O92" i="80"/>
  <c r="N92" i="80"/>
  <c r="M92" i="80"/>
  <c r="L92" i="80"/>
  <c r="J92" i="80"/>
  <c r="G92" i="80"/>
  <c r="F92" i="80"/>
  <c r="E92" i="80"/>
  <c r="D92" i="80"/>
  <c r="C92" i="80"/>
  <c r="O91" i="80"/>
  <c r="N91" i="80"/>
  <c r="M91" i="80"/>
  <c r="L91" i="80"/>
  <c r="J91" i="80"/>
  <c r="G91" i="80"/>
  <c r="F91" i="80"/>
  <c r="E91" i="80"/>
  <c r="D91" i="80"/>
  <c r="C91" i="80"/>
  <c r="O90" i="80"/>
  <c r="N90" i="80"/>
  <c r="M90" i="80"/>
  <c r="L90" i="80"/>
  <c r="J90" i="80"/>
  <c r="G90" i="80"/>
  <c r="F90" i="80"/>
  <c r="E90" i="80"/>
  <c r="D90" i="80"/>
  <c r="C90" i="80"/>
  <c r="O89" i="80"/>
  <c r="N89" i="80"/>
  <c r="M89" i="80"/>
  <c r="L89" i="80"/>
  <c r="J89" i="80"/>
  <c r="G89" i="80"/>
  <c r="F89" i="80"/>
  <c r="E89" i="80"/>
  <c r="D89" i="80"/>
  <c r="C89" i="80"/>
  <c r="O88" i="80"/>
  <c r="N88" i="80"/>
  <c r="M88" i="80"/>
  <c r="L88" i="80"/>
  <c r="J88" i="80"/>
  <c r="G88" i="80"/>
  <c r="F88" i="80"/>
  <c r="E88" i="80"/>
  <c r="D88" i="80"/>
  <c r="C88" i="80"/>
  <c r="O87" i="80"/>
  <c r="N87" i="80"/>
  <c r="M87" i="80"/>
  <c r="L87" i="80"/>
  <c r="J87" i="80"/>
  <c r="G87" i="80"/>
  <c r="F87" i="80"/>
  <c r="E87" i="80"/>
  <c r="D87" i="80"/>
  <c r="C87" i="80"/>
  <c r="O86" i="80"/>
  <c r="N86" i="80"/>
  <c r="M86" i="80"/>
  <c r="L86" i="80"/>
  <c r="J86" i="80"/>
  <c r="G86" i="80"/>
  <c r="F86" i="80"/>
  <c r="E86" i="80"/>
  <c r="D86" i="80"/>
  <c r="C86" i="80"/>
  <c r="O85" i="80"/>
  <c r="N85" i="80"/>
  <c r="M85" i="80"/>
  <c r="L85" i="80"/>
  <c r="J85" i="80"/>
  <c r="G85" i="80"/>
  <c r="F85" i="80"/>
  <c r="E85" i="80"/>
  <c r="D85" i="80"/>
  <c r="C85" i="80"/>
  <c r="A31" i="80"/>
  <c r="O15" i="80"/>
  <c r="D15" i="80"/>
  <c r="O14" i="80"/>
  <c r="D14" i="80"/>
  <c r="O13" i="80"/>
  <c r="D13" i="80"/>
  <c r="O12" i="80"/>
  <c r="D12" i="80"/>
  <c r="O11" i="80"/>
  <c r="O10" i="80"/>
  <c r="D10" i="80"/>
  <c r="O9" i="80"/>
  <c r="D9" i="80"/>
  <c r="O8" i="80"/>
  <c r="A7" i="80"/>
  <c r="A4" i="80"/>
  <c r="A2" i="80"/>
  <c r="Y1" i="80"/>
  <c r="S1" i="80"/>
  <c r="A64" i="80"/>
  <c r="O94" i="79"/>
  <c r="N94" i="79"/>
  <c r="M94" i="79"/>
  <c r="L94" i="79"/>
  <c r="K94" i="79"/>
  <c r="G94" i="79"/>
  <c r="F94" i="79"/>
  <c r="E94" i="79"/>
  <c r="D94" i="79"/>
  <c r="C94" i="79"/>
  <c r="O93" i="79"/>
  <c r="N93" i="79"/>
  <c r="M93" i="79"/>
  <c r="L93" i="79"/>
  <c r="K93" i="79"/>
  <c r="G93" i="79"/>
  <c r="F93" i="79"/>
  <c r="E93" i="79"/>
  <c r="D93" i="79"/>
  <c r="C93" i="79"/>
  <c r="O92" i="79"/>
  <c r="N92" i="79"/>
  <c r="M92" i="79"/>
  <c r="L92" i="79"/>
  <c r="J92" i="79"/>
  <c r="G92" i="79"/>
  <c r="F92" i="79"/>
  <c r="E92" i="79"/>
  <c r="D92" i="79"/>
  <c r="C92" i="79"/>
  <c r="O91" i="79"/>
  <c r="N91" i="79"/>
  <c r="M91" i="79"/>
  <c r="L91" i="79"/>
  <c r="J91" i="79"/>
  <c r="G91" i="79"/>
  <c r="F91" i="79"/>
  <c r="E91" i="79"/>
  <c r="D91" i="79"/>
  <c r="C91" i="79"/>
  <c r="O90" i="79"/>
  <c r="N90" i="79"/>
  <c r="M90" i="79"/>
  <c r="L90" i="79"/>
  <c r="J90" i="79"/>
  <c r="G90" i="79"/>
  <c r="F90" i="79"/>
  <c r="E90" i="79"/>
  <c r="D90" i="79"/>
  <c r="C90" i="79"/>
  <c r="O89" i="79"/>
  <c r="N89" i="79"/>
  <c r="M89" i="79"/>
  <c r="L89" i="79"/>
  <c r="J89" i="79"/>
  <c r="G89" i="79"/>
  <c r="F89" i="79"/>
  <c r="E89" i="79"/>
  <c r="D89" i="79"/>
  <c r="C89" i="79"/>
  <c r="O88" i="79"/>
  <c r="N88" i="79"/>
  <c r="M88" i="79"/>
  <c r="L88" i="79"/>
  <c r="J88" i="79"/>
  <c r="G88" i="79"/>
  <c r="F88" i="79"/>
  <c r="E88" i="79"/>
  <c r="D88" i="79"/>
  <c r="C88" i="79"/>
  <c r="O87" i="79"/>
  <c r="N87" i="79"/>
  <c r="M87" i="79"/>
  <c r="L87" i="79"/>
  <c r="J87" i="79"/>
  <c r="G87" i="79"/>
  <c r="F87" i="79"/>
  <c r="E87" i="79"/>
  <c r="D87" i="79"/>
  <c r="C87" i="79"/>
  <c r="O86" i="79"/>
  <c r="N86" i="79"/>
  <c r="M86" i="79"/>
  <c r="L86" i="79"/>
  <c r="J86" i="79"/>
  <c r="G86" i="79"/>
  <c r="F86" i="79"/>
  <c r="E86" i="79"/>
  <c r="D86" i="79"/>
  <c r="C86" i="79"/>
  <c r="O85" i="79"/>
  <c r="N85" i="79"/>
  <c r="M85" i="79"/>
  <c r="L85" i="79"/>
  <c r="J85" i="79"/>
  <c r="G85" i="79"/>
  <c r="F85" i="79"/>
  <c r="E85" i="79"/>
  <c r="D85" i="79"/>
  <c r="C85" i="79"/>
  <c r="A31" i="79"/>
  <c r="O15" i="79"/>
  <c r="D15" i="79"/>
  <c r="O14" i="79"/>
  <c r="D14" i="79"/>
  <c r="O13" i="79"/>
  <c r="D13" i="79"/>
  <c r="O12" i="79"/>
  <c r="D12" i="79"/>
  <c r="O11" i="79"/>
  <c r="O10" i="79"/>
  <c r="D10" i="79"/>
  <c r="O9" i="79"/>
  <c r="D9" i="79"/>
  <c r="O8" i="79"/>
  <c r="A7" i="79"/>
  <c r="A4" i="79"/>
  <c r="A2" i="79"/>
  <c r="Y1" i="79"/>
  <c r="S1" i="79"/>
  <c r="A64" i="79"/>
  <c r="O94" i="78"/>
  <c r="N94" i="78"/>
  <c r="M94" i="78"/>
  <c r="L94" i="78"/>
  <c r="K94" i="78"/>
  <c r="G94" i="78"/>
  <c r="F94" i="78"/>
  <c r="E94" i="78"/>
  <c r="D94" i="78"/>
  <c r="C94" i="78"/>
  <c r="O93" i="78"/>
  <c r="N93" i="78"/>
  <c r="M93" i="78"/>
  <c r="L93" i="78"/>
  <c r="K93" i="78"/>
  <c r="G93" i="78"/>
  <c r="F93" i="78"/>
  <c r="E93" i="78"/>
  <c r="D93" i="78"/>
  <c r="C93" i="78"/>
  <c r="O92" i="78"/>
  <c r="N92" i="78"/>
  <c r="M92" i="78"/>
  <c r="L92" i="78"/>
  <c r="J92" i="78"/>
  <c r="G92" i="78"/>
  <c r="F92" i="78"/>
  <c r="E92" i="78"/>
  <c r="D92" i="78"/>
  <c r="C92" i="78"/>
  <c r="O91" i="78"/>
  <c r="N91" i="78"/>
  <c r="M91" i="78"/>
  <c r="L91" i="78"/>
  <c r="J91" i="78"/>
  <c r="G91" i="78"/>
  <c r="F91" i="78"/>
  <c r="E91" i="78"/>
  <c r="D91" i="78"/>
  <c r="C91" i="78"/>
  <c r="O90" i="78"/>
  <c r="N90" i="78"/>
  <c r="M90" i="78"/>
  <c r="L90" i="78"/>
  <c r="J90" i="78"/>
  <c r="G90" i="78"/>
  <c r="F90" i="78"/>
  <c r="E90" i="78"/>
  <c r="D90" i="78"/>
  <c r="C90" i="78"/>
  <c r="O89" i="78"/>
  <c r="N89" i="78"/>
  <c r="M89" i="78"/>
  <c r="L89" i="78"/>
  <c r="J89" i="78"/>
  <c r="G89" i="78"/>
  <c r="F89" i="78"/>
  <c r="E89" i="78"/>
  <c r="D89" i="78"/>
  <c r="C89" i="78"/>
  <c r="O88" i="78"/>
  <c r="N88" i="78"/>
  <c r="M88" i="78"/>
  <c r="L88" i="78"/>
  <c r="J88" i="78"/>
  <c r="G88" i="78"/>
  <c r="F88" i="78"/>
  <c r="E88" i="78"/>
  <c r="D88" i="78"/>
  <c r="C88" i="78"/>
  <c r="O87" i="78"/>
  <c r="N87" i="78"/>
  <c r="M87" i="78"/>
  <c r="L87" i="78"/>
  <c r="J87" i="78"/>
  <c r="G87" i="78"/>
  <c r="F87" i="78"/>
  <c r="E87" i="78"/>
  <c r="D87" i="78"/>
  <c r="C87" i="78"/>
  <c r="O86" i="78"/>
  <c r="N86" i="78"/>
  <c r="M86" i="78"/>
  <c r="L86" i="78"/>
  <c r="J86" i="78"/>
  <c r="G86" i="78"/>
  <c r="F86" i="78"/>
  <c r="E86" i="78"/>
  <c r="D86" i="78"/>
  <c r="C86" i="78"/>
  <c r="O85" i="78"/>
  <c r="N85" i="78"/>
  <c r="M85" i="78"/>
  <c r="L85" i="78"/>
  <c r="J85" i="78"/>
  <c r="G85" i="78"/>
  <c r="F85" i="78"/>
  <c r="E85" i="78"/>
  <c r="D85" i="78"/>
  <c r="C85" i="78"/>
  <c r="S1" i="78"/>
  <c r="C82" i="78"/>
  <c r="A31" i="78"/>
  <c r="O15" i="78"/>
  <c r="D15" i="78"/>
  <c r="O14" i="78"/>
  <c r="D14" i="78"/>
  <c r="O13" i="78"/>
  <c r="D13" i="78"/>
  <c r="O12" i="78"/>
  <c r="D12" i="78"/>
  <c r="O11" i="78"/>
  <c r="O10" i="78"/>
  <c r="D10" i="78"/>
  <c r="O9" i="78"/>
  <c r="D9" i="78"/>
  <c r="O8" i="78"/>
  <c r="A7" i="78"/>
  <c r="A4" i="78"/>
  <c r="A2" i="78"/>
  <c r="Y1" i="78"/>
  <c r="A64" i="78"/>
  <c r="O94" i="77"/>
  <c r="N94" i="77"/>
  <c r="M94" i="77"/>
  <c r="L94" i="77"/>
  <c r="K94" i="77"/>
  <c r="G94" i="77"/>
  <c r="F94" i="77"/>
  <c r="E94" i="77"/>
  <c r="D94" i="77"/>
  <c r="C94" i="77"/>
  <c r="O93" i="77"/>
  <c r="N93" i="77"/>
  <c r="M93" i="77"/>
  <c r="L93" i="77"/>
  <c r="K93" i="77"/>
  <c r="G93" i="77"/>
  <c r="F93" i="77"/>
  <c r="E93" i="77"/>
  <c r="D93" i="77"/>
  <c r="C93" i="77"/>
  <c r="O92" i="77"/>
  <c r="N92" i="77"/>
  <c r="M92" i="77"/>
  <c r="L92" i="77"/>
  <c r="J92" i="77"/>
  <c r="G92" i="77"/>
  <c r="F92" i="77"/>
  <c r="E92" i="77"/>
  <c r="D92" i="77"/>
  <c r="C92" i="77"/>
  <c r="O91" i="77"/>
  <c r="N91" i="77"/>
  <c r="M91" i="77"/>
  <c r="L91" i="77"/>
  <c r="J91" i="77"/>
  <c r="G91" i="77"/>
  <c r="F91" i="77"/>
  <c r="E91" i="77"/>
  <c r="D91" i="77"/>
  <c r="C91" i="77"/>
  <c r="O90" i="77"/>
  <c r="N90" i="77"/>
  <c r="M90" i="77"/>
  <c r="L90" i="77"/>
  <c r="J90" i="77"/>
  <c r="G90" i="77"/>
  <c r="F90" i="77"/>
  <c r="E90" i="77"/>
  <c r="D90" i="77"/>
  <c r="C90" i="77"/>
  <c r="O89" i="77"/>
  <c r="N89" i="77"/>
  <c r="M89" i="77"/>
  <c r="L89" i="77"/>
  <c r="J89" i="77"/>
  <c r="G89" i="77"/>
  <c r="F89" i="77"/>
  <c r="E89" i="77"/>
  <c r="D89" i="77"/>
  <c r="C89" i="77"/>
  <c r="O88" i="77"/>
  <c r="N88" i="77"/>
  <c r="M88" i="77"/>
  <c r="L88" i="77"/>
  <c r="J88" i="77"/>
  <c r="G88" i="77"/>
  <c r="F88" i="77"/>
  <c r="E88" i="77"/>
  <c r="D88" i="77"/>
  <c r="C88" i="77"/>
  <c r="O87" i="77"/>
  <c r="N87" i="77"/>
  <c r="M87" i="77"/>
  <c r="L87" i="77"/>
  <c r="J87" i="77"/>
  <c r="G87" i="77"/>
  <c r="F87" i="77"/>
  <c r="E87" i="77"/>
  <c r="D87" i="77"/>
  <c r="C87" i="77"/>
  <c r="O86" i="77"/>
  <c r="N86" i="77"/>
  <c r="M86" i="77"/>
  <c r="L86" i="77"/>
  <c r="J86" i="77"/>
  <c r="G86" i="77"/>
  <c r="F86" i="77"/>
  <c r="E86" i="77"/>
  <c r="D86" i="77"/>
  <c r="C86" i="77"/>
  <c r="O85" i="77"/>
  <c r="N85" i="77"/>
  <c r="M85" i="77"/>
  <c r="L85" i="77"/>
  <c r="J85" i="77"/>
  <c r="G85" i="77"/>
  <c r="F85" i="77"/>
  <c r="E85" i="77"/>
  <c r="D85" i="77"/>
  <c r="C85" i="77"/>
  <c r="A31" i="77"/>
  <c r="O15" i="77"/>
  <c r="D15" i="77"/>
  <c r="O14" i="77"/>
  <c r="D14" i="77"/>
  <c r="O13" i="77"/>
  <c r="D13" i="77"/>
  <c r="O12" i="77"/>
  <c r="D12" i="77"/>
  <c r="O11" i="77"/>
  <c r="O10" i="77"/>
  <c r="D10" i="77"/>
  <c r="O9" i="77"/>
  <c r="D9" i="77"/>
  <c r="O8" i="77"/>
  <c r="A7" i="77"/>
  <c r="A4" i="77"/>
  <c r="A2" i="77"/>
  <c r="Y1" i="77"/>
  <c r="S1" i="77"/>
  <c r="A64" i="77"/>
  <c r="O94" i="76"/>
  <c r="N94" i="76"/>
  <c r="M94" i="76"/>
  <c r="L94" i="76"/>
  <c r="K94" i="76"/>
  <c r="G94" i="76"/>
  <c r="F94" i="76"/>
  <c r="E94" i="76"/>
  <c r="D94" i="76"/>
  <c r="C94" i="76"/>
  <c r="O93" i="76"/>
  <c r="N93" i="76"/>
  <c r="M93" i="76"/>
  <c r="L93" i="76"/>
  <c r="K93" i="76"/>
  <c r="G93" i="76"/>
  <c r="F93" i="76"/>
  <c r="E93" i="76"/>
  <c r="D93" i="76"/>
  <c r="C93" i="76"/>
  <c r="O92" i="76"/>
  <c r="N92" i="76"/>
  <c r="M92" i="76"/>
  <c r="L92" i="76"/>
  <c r="J92" i="76"/>
  <c r="G92" i="76"/>
  <c r="F92" i="76"/>
  <c r="E92" i="76"/>
  <c r="D92" i="76"/>
  <c r="C92" i="76"/>
  <c r="O91" i="76"/>
  <c r="N91" i="76"/>
  <c r="M91" i="76"/>
  <c r="L91" i="76"/>
  <c r="J91" i="76"/>
  <c r="G91" i="76"/>
  <c r="F91" i="76"/>
  <c r="E91" i="76"/>
  <c r="D91" i="76"/>
  <c r="C91" i="76"/>
  <c r="O90" i="76"/>
  <c r="N90" i="76"/>
  <c r="M90" i="76"/>
  <c r="L90" i="76"/>
  <c r="J90" i="76"/>
  <c r="G90" i="76"/>
  <c r="F90" i="76"/>
  <c r="E90" i="76"/>
  <c r="D90" i="76"/>
  <c r="C90" i="76"/>
  <c r="O89" i="76"/>
  <c r="N89" i="76"/>
  <c r="M89" i="76"/>
  <c r="L89" i="76"/>
  <c r="J89" i="76"/>
  <c r="G89" i="76"/>
  <c r="F89" i="76"/>
  <c r="E89" i="76"/>
  <c r="D89" i="76"/>
  <c r="C89" i="76"/>
  <c r="O88" i="76"/>
  <c r="N88" i="76"/>
  <c r="M88" i="76"/>
  <c r="L88" i="76"/>
  <c r="J88" i="76"/>
  <c r="G88" i="76"/>
  <c r="F88" i="76"/>
  <c r="E88" i="76"/>
  <c r="D88" i="76"/>
  <c r="C88" i="76"/>
  <c r="O87" i="76"/>
  <c r="N87" i="76"/>
  <c r="M87" i="76"/>
  <c r="L87" i="76"/>
  <c r="J87" i="76"/>
  <c r="G87" i="76"/>
  <c r="F87" i="76"/>
  <c r="E87" i="76"/>
  <c r="D87" i="76"/>
  <c r="C87" i="76"/>
  <c r="O86" i="76"/>
  <c r="N86" i="76"/>
  <c r="M86" i="76"/>
  <c r="L86" i="76"/>
  <c r="J86" i="76"/>
  <c r="G86" i="76"/>
  <c r="F86" i="76"/>
  <c r="E86" i="76"/>
  <c r="D86" i="76"/>
  <c r="C86" i="76"/>
  <c r="O85" i="76"/>
  <c r="N85" i="76"/>
  <c r="M85" i="76"/>
  <c r="L85" i="76"/>
  <c r="J85" i="76"/>
  <c r="G85" i="76"/>
  <c r="F85" i="76"/>
  <c r="E85" i="76"/>
  <c r="D85" i="76"/>
  <c r="C85" i="76"/>
  <c r="S1" i="76"/>
  <c r="C82" i="76"/>
  <c r="A31" i="76"/>
  <c r="O15" i="76"/>
  <c r="D15" i="76"/>
  <c r="O14" i="76"/>
  <c r="D14" i="76"/>
  <c r="O13" i="76"/>
  <c r="D13" i="76"/>
  <c r="O12" i="76"/>
  <c r="D12" i="76"/>
  <c r="O11" i="76"/>
  <c r="O10" i="76"/>
  <c r="D10" i="76"/>
  <c r="O9" i="76"/>
  <c r="D9" i="76"/>
  <c r="O8" i="76"/>
  <c r="A7" i="76"/>
  <c r="A4" i="76"/>
  <c r="A2" i="76"/>
  <c r="Y1" i="76"/>
  <c r="A64" i="76"/>
  <c r="O94" i="75"/>
  <c r="N94" i="75"/>
  <c r="M94" i="75"/>
  <c r="L94" i="75"/>
  <c r="K94" i="75"/>
  <c r="G94" i="75"/>
  <c r="F94" i="75"/>
  <c r="E94" i="75"/>
  <c r="D94" i="75"/>
  <c r="C94" i="75"/>
  <c r="O93" i="75"/>
  <c r="N93" i="75"/>
  <c r="M93" i="75"/>
  <c r="L93" i="75"/>
  <c r="K93" i="75"/>
  <c r="G93" i="75"/>
  <c r="F93" i="75"/>
  <c r="E93" i="75"/>
  <c r="D93" i="75"/>
  <c r="C93" i="75"/>
  <c r="O92" i="75"/>
  <c r="N92" i="75"/>
  <c r="M92" i="75"/>
  <c r="L92" i="75"/>
  <c r="J92" i="75"/>
  <c r="G92" i="75"/>
  <c r="F92" i="75"/>
  <c r="E92" i="75"/>
  <c r="D92" i="75"/>
  <c r="C92" i="75"/>
  <c r="O91" i="75"/>
  <c r="N91" i="75"/>
  <c r="M91" i="75"/>
  <c r="L91" i="75"/>
  <c r="J91" i="75"/>
  <c r="G91" i="75"/>
  <c r="F91" i="75"/>
  <c r="E91" i="75"/>
  <c r="D91" i="75"/>
  <c r="C91" i="75"/>
  <c r="O90" i="75"/>
  <c r="N90" i="75"/>
  <c r="M90" i="75"/>
  <c r="L90" i="75"/>
  <c r="J90" i="75"/>
  <c r="G90" i="75"/>
  <c r="F90" i="75"/>
  <c r="E90" i="75"/>
  <c r="D90" i="75"/>
  <c r="C90" i="75"/>
  <c r="O89" i="75"/>
  <c r="N89" i="75"/>
  <c r="M89" i="75"/>
  <c r="L89" i="75"/>
  <c r="J89" i="75"/>
  <c r="G89" i="75"/>
  <c r="F89" i="75"/>
  <c r="E89" i="75"/>
  <c r="D89" i="75"/>
  <c r="C89" i="75"/>
  <c r="O88" i="75"/>
  <c r="N88" i="75"/>
  <c r="M88" i="75"/>
  <c r="L88" i="75"/>
  <c r="J88" i="75"/>
  <c r="G88" i="75"/>
  <c r="F88" i="75"/>
  <c r="E88" i="75"/>
  <c r="D88" i="75"/>
  <c r="C88" i="75"/>
  <c r="O87" i="75"/>
  <c r="N87" i="75"/>
  <c r="M87" i="75"/>
  <c r="L87" i="75"/>
  <c r="J87" i="75"/>
  <c r="G87" i="75"/>
  <c r="F87" i="75"/>
  <c r="E87" i="75"/>
  <c r="D87" i="75"/>
  <c r="C87" i="75"/>
  <c r="O86" i="75"/>
  <c r="N86" i="75"/>
  <c r="M86" i="75"/>
  <c r="L86" i="75"/>
  <c r="J86" i="75"/>
  <c r="G86" i="75"/>
  <c r="F86" i="75"/>
  <c r="E86" i="75"/>
  <c r="D86" i="75"/>
  <c r="C86" i="75"/>
  <c r="O85" i="75"/>
  <c r="N85" i="75"/>
  <c r="M85" i="75"/>
  <c r="L85" i="75"/>
  <c r="J85" i="75"/>
  <c r="G85" i="75"/>
  <c r="F85" i="75"/>
  <c r="E85" i="75"/>
  <c r="D85" i="75"/>
  <c r="C85" i="75"/>
  <c r="A31" i="75"/>
  <c r="O15" i="75"/>
  <c r="D15" i="75"/>
  <c r="O14" i="75"/>
  <c r="D14" i="75"/>
  <c r="O13" i="75"/>
  <c r="D13" i="75"/>
  <c r="O12" i="75"/>
  <c r="D12" i="75"/>
  <c r="O11" i="75"/>
  <c r="O10" i="75"/>
  <c r="D10" i="75"/>
  <c r="O9" i="75"/>
  <c r="D9" i="75"/>
  <c r="O8" i="75"/>
  <c r="A7" i="75"/>
  <c r="A4" i="75"/>
  <c r="A2" i="75"/>
  <c r="Y1" i="75"/>
  <c r="S1" i="75"/>
  <c r="A64" i="75"/>
  <c r="O94" i="74"/>
  <c r="N94" i="74"/>
  <c r="M94" i="74"/>
  <c r="L94" i="74"/>
  <c r="K94" i="74"/>
  <c r="G94" i="74"/>
  <c r="F94" i="74"/>
  <c r="E94" i="74"/>
  <c r="D94" i="74"/>
  <c r="C94" i="74"/>
  <c r="O93" i="74"/>
  <c r="N93" i="74"/>
  <c r="M93" i="74"/>
  <c r="L93" i="74"/>
  <c r="K93" i="74"/>
  <c r="G93" i="74"/>
  <c r="F93" i="74"/>
  <c r="E93" i="74"/>
  <c r="D93" i="74"/>
  <c r="C93" i="74"/>
  <c r="O92" i="74"/>
  <c r="N92" i="74"/>
  <c r="M92" i="74"/>
  <c r="L92" i="74"/>
  <c r="J92" i="74"/>
  <c r="G92" i="74"/>
  <c r="F92" i="74"/>
  <c r="E92" i="74"/>
  <c r="D92" i="74"/>
  <c r="C92" i="74"/>
  <c r="O91" i="74"/>
  <c r="N91" i="74"/>
  <c r="M91" i="74"/>
  <c r="L91" i="74"/>
  <c r="J91" i="74"/>
  <c r="G91" i="74"/>
  <c r="F91" i="74"/>
  <c r="E91" i="74"/>
  <c r="D91" i="74"/>
  <c r="C91" i="74"/>
  <c r="O90" i="74"/>
  <c r="N90" i="74"/>
  <c r="M90" i="74"/>
  <c r="L90" i="74"/>
  <c r="J90" i="74"/>
  <c r="G90" i="74"/>
  <c r="F90" i="74"/>
  <c r="E90" i="74"/>
  <c r="D90" i="74"/>
  <c r="C90" i="74"/>
  <c r="O89" i="74"/>
  <c r="N89" i="74"/>
  <c r="M89" i="74"/>
  <c r="L89" i="74"/>
  <c r="J89" i="74"/>
  <c r="G89" i="74"/>
  <c r="F89" i="74"/>
  <c r="E89" i="74"/>
  <c r="D89" i="74"/>
  <c r="C89" i="74"/>
  <c r="O88" i="74"/>
  <c r="N88" i="74"/>
  <c r="M88" i="74"/>
  <c r="L88" i="74"/>
  <c r="J88" i="74"/>
  <c r="G88" i="74"/>
  <c r="F88" i="74"/>
  <c r="E88" i="74"/>
  <c r="D88" i="74"/>
  <c r="C88" i="74"/>
  <c r="O87" i="74"/>
  <c r="N87" i="74"/>
  <c r="M87" i="74"/>
  <c r="L87" i="74"/>
  <c r="J87" i="74"/>
  <c r="G87" i="74"/>
  <c r="F87" i="74"/>
  <c r="E87" i="74"/>
  <c r="D87" i="74"/>
  <c r="C87" i="74"/>
  <c r="O86" i="74"/>
  <c r="N86" i="74"/>
  <c r="M86" i="74"/>
  <c r="L86" i="74"/>
  <c r="J86" i="74"/>
  <c r="G86" i="74"/>
  <c r="F86" i="74"/>
  <c r="E86" i="74"/>
  <c r="D86" i="74"/>
  <c r="C86" i="74"/>
  <c r="O85" i="74"/>
  <c r="N85" i="74"/>
  <c r="M85" i="74"/>
  <c r="L85" i="74"/>
  <c r="J85" i="74"/>
  <c r="G85" i="74"/>
  <c r="F85" i="74"/>
  <c r="E85" i="74"/>
  <c r="D85" i="74"/>
  <c r="C85" i="74"/>
  <c r="S1" i="74"/>
  <c r="C82" i="74"/>
  <c r="A31" i="74"/>
  <c r="O15" i="74"/>
  <c r="D15" i="74"/>
  <c r="O14" i="74"/>
  <c r="D14" i="74"/>
  <c r="O13" i="74"/>
  <c r="D13" i="74"/>
  <c r="O12" i="74"/>
  <c r="D12" i="74"/>
  <c r="O11" i="74"/>
  <c r="O10" i="74"/>
  <c r="D10" i="74"/>
  <c r="O9" i="74"/>
  <c r="D9" i="74"/>
  <c r="O8" i="74"/>
  <c r="A7" i="74"/>
  <c r="A4" i="74"/>
  <c r="A2" i="74"/>
  <c r="Y1" i="74"/>
  <c r="A64" i="74"/>
  <c r="O94" i="73"/>
  <c r="N94" i="73"/>
  <c r="M94" i="73"/>
  <c r="L94" i="73"/>
  <c r="K94" i="73"/>
  <c r="G94" i="73"/>
  <c r="F94" i="73"/>
  <c r="E94" i="73"/>
  <c r="D94" i="73"/>
  <c r="C94" i="73"/>
  <c r="O93" i="73"/>
  <c r="N93" i="73"/>
  <c r="M93" i="73"/>
  <c r="L93" i="73"/>
  <c r="K93" i="73"/>
  <c r="G93" i="73"/>
  <c r="F93" i="73"/>
  <c r="E93" i="73"/>
  <c r="D93" i="73"/>
  <c r="C93" i="73"/>
  <c r="O92" i="73"/>
  <c r="N92" i="73"/>
  <c r="M92" i="73"/>
  <c r="L92" i="73"/>
  <c r="J92" i="73"/>
  <c r="G92" i="73"/>
  <c r="F92" i="73"/>
  <c r="E92" i="73"/>
  <c r="D92" i="73"/>
  <c r="C92" i="73"/>
  <c r="O91" i="73"/>
  <c r="N91" i="73"/>
  <c r="M91" i="73"/>
  <c r="L91" i="73"/>
  <c r="J91" i="73"/>
  <c r="G91" i="73"/>
  <c r="F91" i="73"/>
  <c r="E91" i="73"/>
  <c r="D91" i="73"/>
  <c r="C91" i="73"/>
  <c r="O90" i="73"/>
  <c r="N90" i="73"/>
  <c r="M90" i="73"/>
  <c r="L90" i="73"/>
  <c r="J90" i="73"/>
  <c r="G90" i="73"/>
  <c r="F90" i="73"/>
  <c r="E90" i="73"/>
  <c r="D90" i="73"/>
  <c r="C90" i="73"/>
  <c r="O89" i="73"/>
  <c r="N89" i="73"/>
  <c r="M89" i="73"/>
  <c r="L89" i="73"/>
  <c r="J89" i="73"/>
  <c r="G89" i="73"/>
  <c r="F89" i="73"/>
  <c r="E89" i="73"/>
  <c r="D89" i="73"/>
  <c r="C89" i="73"/>
  <c r="O88" i="73"/>
  <c r="N88" i="73"/>
  <c r="M88" i="73"/>
  <c r="L88" i="73"/>
  <c r="J88" i="73"/>
  <c r="G88" i="73"/>
  <c r="F88" i="73"/>
  <c r="E88" i="73"/>
  <c r="D88" i="73"/>
  <c r="C88" i="73"/>
  <c r="O87" i="73"/>
  <c r="N87" i="73"/>
  <c r="M87" i="73"/>
  <c r="L87" i="73"/>
  <c r="J87" i="73"/>
  <c r="G87" i="73"/>
  <c r="F87" i="73"/>
  <c r="E87" i="73"/>
  <c r="D87" i="73"/>
  <c r="C87" i="73"/>
  <c r="O86" i="73"/>
  <c r="N86" i="73"/>
  <c r="M86" i="73"/>
  <c r="L86" i="73"/>
  <c r="J86" i="73"/>
  <c r="G86" i="73"/>
  <c r="F86" i="73"/>
  <c r="E86" i="73"/>
  <c r="D86" i="73"/>
  <c r="C86" i="73"/>
  <c r="O85" i="73"/>
  <c r="N85" i="73"/>
  <c r="M85" i="73"/>
  <c r="L85" i="73"/>
  <c r="J85" i="73"/>
  <c r="G85" i="73"/>
  <c r="F85" i="73"/>
  <c r="E85" i="73"/>
  <c r="D85" i="73"/>
  <c r="C85" i="73"/>
  <c r="A31" i="73"/>
  <c r="O15" i="73"/>
  <c r="D15" i="73"/>
  <c r="O14" i="73"/>
  <c r="D14" i="73"/>
  <c r="O13" i="73"/>
  <c r="D13" i="73"/>
  <c r="O12" i="73"/>
  <c r="D12" i="73"/>
  <c r="O11" i="73"/>
  <c r="O10" i="73"/>
  <c r="D10" i="73"/>
  <c r="O9" i="73"/>
  <c r="D9" i="73"/>
  <c r="O8" i="73"/>
  <c r="A7" i="73"/>
  <c r="A4" i="73"/>
  <c r="A2" i="73"/>
  <c r="Y1" i="73"/>
  <c r="S1" i="73"/>
  <c r="A64" i="73"/>
  <c r="O94" i="72"/>
  <c r="N94" i="72"/>
  <c r="M94" i="72"/>
  <c r="L94" i="72"/>
  <c r="K94" i="72"/>
  <c r="G94" i="72"/>
  <c r="F94" i="72"/>
  <c r="E94" i="72"/>
  <c r="D94" i="72"/>
  <c r="C94" i="72"/>
  <c r="O93" i="72"/>
  <c r="N93" i="72"/>
  <c r="M93" i="72"/>
  <c r="L93" i="72"/>
  <c r="K93" i="72"/>
  <c r="G93" i="72"/>
  <c r="F93" i="72"/>
  <c r="E93" i="72"/>
  <c r="D93" i="72"/>
  <c r="C93" i="72"/>
  <c r="O92" i="72"/>
  <c r="N92" i="72"/>
  <c r="M92" i="72"/>
  <c r="L92" i="72"/>
  <c r="J92" i="72"/>
  <c r="G92" i="72"/>
  <c r="F92" i="72"/>
  <c r="E92" i="72"/>
  <c r="D92" i="72"/>
  <c r="C92" i="72"/>
  <c r="O91" i="72"/>
  <c r="N91" i="72"/>
  <c r="M91" i="72"/>
  <c r="L91" i="72"/>
  <c r="J91" i="72"/>
  <c r="G91" i="72"/>
  <c r="F91" i="72"/>
  <c r="E91" i="72"/>
  <c r="D91" i="72"/>
  <c r="C91" i="72"/>
  <c r="O90" i="72"/>
  <c r="N90" i="72"/>
  <c r="M90" i="72"/>
  <c r="L90" i="72"/>
  <c r="J90" i="72"/>
  <c r="G90" i="72"/>
  <c r="F90" i="72"/>
  <c r="E90" i="72"/>
  <c r="D90" i="72"/>
  <c r="C90" i="72"/>
  <c r="O89" i="72"/>
  <c r="N89" i="72"/>
  <c r="M89" i="72"/>
  <c r="L89" i="72"/>
  <c r="J89" i="72"/>
  <c r="G89" i="72"/>
  <c r="F89" i="72"/>
  <c r="E89" i="72"/>
  <c r="D89" i="72"/>
  <c r="C89" i="72"/>
  <c r="O88" i="72"/>
  <c r="N88" i="72"/>
  <c r="M88" i="72"/>
  <c r="L88" i="72"/>
  <c r="J88" i="72"/>
  <c r="G88" i="72"/>
  <c r="F88" i="72"/>
  <c r="E88" i="72"/>
  <c r="D88" i="72"/>
  <c r="C88" i="72"/>
  <c r="O87" i="72"/>
  <c r="N87" i="72"/>
  <c r="M87" i="72"/>
  <c r="L87" i="72"/>
  <c r="J87" i="72"/>
  <c r="G87" i="72"/>
  <c r="F87" i="72"/>
  <c r="E87" i="72"/>
  <c r="D87" i="72"/>
  <c r="C87" i="72"/>
  <c r="O86" i="72"/>
  <c r="N86" i="72"/>
  <c r="M86" i="72"/>
  <c r="L86" i="72"/>
  <c r="J86" i="72"/>
  <c r="G86" i="72"/>
  <c r="F86" i="72"/>
  <c r="E86" i="72"/>
  <c r="D86" i="72"/>
  <c r="C86" i="72"/>
  <c r="O85" i="72"/>
  <c r="N85" i="72"/>
  <c r="M85" i="72"/>
  <c r="L85" i="72"/>
  <c r="J85" i="72"/>
  <c r="G85" i="72"/>
  <c r="F85" i="72"/>
  <c r="E85" i="72"/>
  <c r="D85" i="72"/>
  <c r="C85" i="72"/>
  <c r="S1" i="72"/>
  <c r="C82" i="72"/>
  <c r="A31" i="72"/>
  <c r="O15" i="72"/>
  <c r="D15" i="72"/>
  <c r="O14" i="72"/>
  <c r="D14" i="72"/>
  <c r="O13" i="72"/>
  <c r="D13" i="72"/>
  <c r="O12" i="72"/>
  <c r="D12" i="72"/>
  <c r="O11" i="72"/>
  <c r="O10" i="72"/>
  <c r="D10" i="72"/>
  <c r="O9" i="72"/>
  <c r="D9" i="72"/>
  <c r="O8" i="72"/>
  <c r="A7" i="72"/>
  <c r="A4" i="72"/>
  <c r="A2" i="72"/>
  <c r="Y1" i="72"/>
  <c r="A64" i="72"/>
  <c r="O94" i="71"/>
  <c r="N94" i="71"/>
  <c r="M94" i="71"/>
  <c r="L94" i="71"/>
  <c r="K94" i="71"/>
  <c r="G94" i="71"/>
  <c r="F94" i="71"/>
  <c r="E94" i="71"/>
  <c r="D94" i="71"/>
  <c r="C94" i="71"/>
  <c r="O93" i="71"/>
  <c r="N93" i="71"/>
  <c r="M93" i="71"/>
  <c r="L93" i="71"/>
  <c r="K93" i="71"/>
  <c r="G93" i="71"/>
  <c r="F93" i="71"/>
  <c r="E93" i="71"/>
  <c r="D93" i="71"/>
  <c r="C93" i="71"/>
  <c r="O92" i="71"/>
  <c r="N92" i="71"/>
  <c r="M92" i="71"/>
  <c r="L92" i="71"/>
  <c r="J92" i="71"/>
  <c r="G92" i="71"/>
  <c r="F92" i="71"/>
  <c r="E92" i="71"/>
  <c r="D92" i="71"/>
  <c r="C92" i="71"/>
  <c r="O91" i="71"/>
  <c r="N91" i="71"/>
  <c r="M91" i="71"/>
  <c r="L91" i="71"/>
  <c r="J91" i="71"/>
  <c r="G91" i="71"/>
  <c r="F91" i="71"/>
  <c r="E91" i="71"/>
  <c r="D91" i="71"/>
  <c r="C91" i="71"/>
  <c r="O90" i="71"/>
  <c r="N90" i="71"/>
  <c r="M90" i="71"/>
  <c r="L90" i="71"/>
  <c r="J90" i="71"/>
  <c r="G90" i="71"/>
  <c r="F90" i="71"/>
  <c r="E90" i="71"/>
  <c r="D90" i="71"/>
  <c r="C90" i="71"/>
  <c r="O89" i="71"/>
  <c r="N89" i="71"/>
  <c r="M89" i="71"/>
  <c r="L89" i="71"/>
  <c r="J89" i="71"/>
  <c r="G89" i="71"/>
  <c r="F89" i="71"/>
  <c r="E89" i="71"/>
  <c r="D89" i="71"/>
  <c r="C89" i="71"/>
  <c r="O88" i="71"/>
  <c r="N88" i="71"/>
  <c r="M88" i="71"/>
  <c r="L88" i="71"/>
  <c r="J88" i="71"/>
  <c r="G88" i="71"/>
  <c r="F88" i="71"/>
  <c r="E88" i="71"/>
  <c r="D88" i="71"/>
  <c r="C88" i="71"/>
  <c r="O87" i="71"/>
  <c r="N87" i="71"/>
  <c r="M87" i="71"/>
  <c r="L87" i="71"/>
  <c r="J87" i="71"/>
  <c r="G87" i="71"/>
  <c r="F87" i="71"/>
  <c r="E87" i="71"/>
  <c r="D87" i="71"/>
  <c r="C87" i="71"/>
  <c r="O86" i="71"/>
  <c r="N86" i="71"/>
  <c r="M86" i="71"/>
  <c r="L86" i="71"/>
  <c r="J86" i="71"/>
  <c r="G86" i="71"/>
  <c r="F86" i="71"/>
  <c r="E86" i="71"/>
  <c r="D86" i="71"/>
  <c r="C86" i="71"/>
  <c r="O85" i="71"/>
  <c r="N85" i="71"/>
  <c r="M85" i="71"/>
  <c r="L85" i="71"/>
  <c r="J85" i="71"/>
  <c r="G85" i="71"/>
  <c r="F85" i="71"/>
  <c r="E85" i="71"/>
  <c r="D85" i="71"/>
  <c r="C85" i="71"/>
  <c r="A31" i="71"/>
  <c r="O15" i="71"/>
  <c r="D15" i="71"/>
  <c r="O14" i="71"/>
  <c r="D14" i="71"/>
  <c r="O13" i="71"/>
  <c r="D13" i="71"/>
  <c r="O12" i="71"/>
  <c r="D12" i="71"/>
  <c r="O11" i="71"/>
  <c r="O10" i="71"/>
  <c r="D10" i="71"/>
  <c r="O9" i="71"/>
  <c r="D9" i="71"/>
  <c r="O8" i="71"/>
  <c r="A7" i="71"/>
  <c r="A4" i="71"/>
  <c r="A2" i="71"/>
  <c r="Y1" i="71"/>
  <c r="S1" i="71"/>
  <c r="A64" i="71"/>
  <c r="O94" i="70"/>
  <c r="N94" i="70"/>
  <c r="M94" i="70"/>
  <c r="L94" i="70"/>
  <c r="K94" i="70"/>
  <c r="G94" i="70"/>
  <c r="F94" i="70"/>
  <c r="E94" i="70"/>
  <c r="D94" i="70"/>
  <c r="C94" i="70"/>
  <c r="O93" i="70"/>
  <c r="N93" i="70"/>
  <c r="M93" i="70"/>
  <c r="L93" i="70"/>
  <c r="K93" i="70"/>
  <c r="G93" i="70"/>
  <c r="F93" i="70"/>
  <c r="E93" i="70"/>
  <c r="D93" i="70"/>
  <c r="C93" i="70"/>
  <c r="O92" i="70"/>
  <c r="N92" i="70"/>
  <c r="M92" i="70"/>
  <c r="L92" i="70"/>
  <c r="J92" i="70"/>
  <c r="G92" i="70"/>
  <c r="F92" i="70"/>
  <c r="E92" i="70"/>
  <c r="D92" i="70"/>
  <c r="C92" i="70"/>
  <c r="O91" i="70"/>
  <c r="N91" i="70"/>
  <c r="M91" i="70"/>
  <c r="L91" i="70"/>
  <c r="J91" i="70"/>
  <c r="G91" i="70"/>
  <c r="F91" i="70"/>
  <c r="E91" i="70"/>
  <c r="D91" i="70"/>
  <c r="C91" i="70"/>
  <c r="O90" i="70"/>
  <c r="N90" i="70"/>
  <c r="M90" i="70"/>
  <c r="L90" i="70"/>
  <c r="J90" i="70"/>
  <c r="G90" i="70"/>
  <c r="F90" i="70"/>
  <c r="E90" i="70"/>
  <c r="D90" i="70"/>
  <c r="C90" i="70"/>
  <c r="O89" i="70"/>
  <c r="N89" i="70"/>
  <c r="M89" i="70"/>
  <c r="L89" i="70"/>
  <c r="J89" i="70"/>
  <c r="G89" i="70"/>
  <c r="F89" i="70"/>
  <c r="E89" i="70"/>
  <c r="D89" i="70"/>
  <c r="C89" i="70"/>
  <c r="O88" i="70"/>
  <c r="N88" i="70"/>
  <c r="M88" i="70"/>
  <c r="L88" i="70"/>
  <c r="J88" i="70"/>
  <c r="G88" i="70"/>
  <c r="F88" i="70"/>
  <c r="E88" i="70"/>
  <c r="D88" i="70"/>
  <c r="C88" i="70"/>
  <c r="O87" i="70"/>
  <c r="N87" i="70"/>
  <c r="M87" i="70"/>
  <c r="L87" i="70"/>
  <c r="J87" i="70"/>
  <c r="G87" i="70"/>
  <c r="F87" i="70"/>
  <c r="E87" i="70"/>
  <c r="D87" i="70"/>
  <c r="C87" i="70"/>
  <c r="O86" i="70"/>
  <c r="N86" i="70"/>
  <c r="M86" i="70"/>
  <c r="L86" i="70"/>
  <c r="J86" i="70"/>
  <c r="G86" i="70"/>
  <c r="F86" i="70"/>
  <c r="E86" i="70"/>
  <c r="D86" i="70"/>
  <c r="C86" i="70"/>
  <c r="O85" i="70"/>
  <c r="N85" i="70"/>
  <c r="M85" i="70"/>
  <c r="L85" i="70"/>
  <c r="J85" i="70"/>
  <c r="G85" i="70"/>
  <c r="F85" i="70"/>
  <c r="E85" i="70"/>
  <c r="D85" i="70"/>
  <c r="C85" i="70"/>
  <c r="S1" i="70"/>
  <c r="C82" i="70"/>
  <c r="A31" i="70"/>
  <c r="O15" i="70"/>
  <c r="D15" i="70"/>
  <c r="O14" i="70"/>
  <c r="D14" i="70"/>
  <c r="O13" i="70"/>
  <c r="D13" i="70"/>
  <c r="O12" i="70"/>
  <c r="D12" i="70"/>
  <c r="O11" i="70"/>
  <c r="O10" i="70"/>
  <c r="D10" i="70"/>
  <c r="O9" i="70"/>
  <c r="D9" i="70"/>
  <c r="O8" i="70"/>
  <c r="A7" i="70"/>
  <c r="A4" i="70"/>
  <c r="A2" i="70"/>
  <c r="Y1" i="70"/>
  <c r="A64" i="70"/>
  <c r="O94" i="69"/>
  <c r="N94" i="69"/>
  <c r="M94" i="69"/>
  <c r="L94" i="69"/>
  <c r="K94" i="69"/>
  <c r="G94" i="69"/>
  <c r="F94" i="69"/>
  <c r="E94" i="69"/>
  <c r="D94" i="69"/>
  <c r="C94" i="69"/>
  <c r="O93" i="69"/>
  <c r="N93" i="69"/>
  <c r="M93" i="69"/>
  <c r="L93" i="69"/>
  <c r="K93" i="69"/>
  <c r="G93" i="69"/>
  <c r="F93" i="69"/>
  <c r="E93" i="69"/>
  <c r="D93" i="69"/>
  <c r="C93" i="69"/>
  <c r="O92" i="69"/>
  <c r="N92" i="69"/>
  <c r="M92" i="69"/>
  <c r="L92" i="69"/>
  <c r="J92" i="69"/>
  <c r="G92" i="69"/>
  <c r="F92" i="69"/>
  <c r="E92" i="69"/>
  <c r="D92" i="69"/>
  <c r="C92" i="69"/>
  <c r="O91" i="69"/>
  <c r="N91" i="69"/>
  <c r="M91" i="69"/>
  <c r="L91" i="69"/>
  <c r="J91" i="69"/>
  <c r="G91" i="69"/>
  <c r="F91" i="69"/>
  <c r="E91" i="69"/>
  <c r="D91" i="69"/>
  <c r="C91" i="69"/>
  <c r="O90" i="69"/>
  <c r="N90" i="69"/>
  <c r="M90" i="69"/>
  <c r="L90" i="69"/>
  <c r="J90" i="69"/>
  <c r="G90" i="69"/>
  <c r="F90" i="69"/>
  <c r="E90" i="69"/>
  <c r="D90" i="69"/>
  <c r="C90" i="69"/>
  <c r="O89" i="69"/>
  <c r="N89" i="69"/>
  <c r="M89" i="69"/>
  <c r="L89" i="69"/>
  <c r="J89" i="69"/>
  <c r="G89" i="69"/>
  <c r="F89" i="69"/>
  <c r="E89" i="69"/>
  <c r="D89" i="69"/>
  <c r="C89" i="69"/>
  <c r="O88" i="69"/>
  <c r="N88" i="69"/>
  <c r="M88" i="69"/>
  <c r="L88" i="69"/>
  <c r="J88" i="69"/>
  <c r="G88" i="69"/>
  <c r="F88" i="69"/>
  <c r="E88" i="69"/>
  <c r="D88" i="69"/>
  <c r="C88" i="69"/>
  <c r="O87" i="69"/>
  <c r="N87" i="69"/>
  <c r="M87" i="69"/>
  <c r="L87" i="69"/>
  <c r="J87" i="69"/>
  <c r="G87" i="69"/>
  <c r="F87" i="69"/>
  <c r="E87" i="69"/>
  <c r="D87" i="69"/>
  <c r="C87" i="69"/>
  <c r="O86" i="69"/>
  <c r="N86" i="69"/>
  <c r="M86" i="69"/>
  <c r="L86" i="69"/>
  <c r="J86" i="69"/>
  <c r="G86" i="69"/>
  <c r="F86" i="69"/>
  <c r="E86" i="69"/>
  <c r="D86" i="69"/>
  <c r="C86" i="69"/>
  <c r="O85" i="69"/>
  <c r="N85" i="69"/>
  <c r="M85" i="69"/>
  <c r="L85" i="69"/>
  <c r="J85" i="69"/>
  <c r="G85" i="69"/>
  <c r="F85" i="69"/>
  <c r="E85" i="69"/>
  <c r="D85" i="69"/>
  <c r="C85" i="69"/>
  <c r="A31" i="69"/>
  <c r="O15" i="69"/>
  <c r="D15" i="69"/>
  <c r="O14" i="69"/>
  <c r="D14" i="69"/>
  <c r="O13" i="69"/>
  <c r="D13" i="69"/>
  <c r="O12" i="69"/>
  <c r="D12" i="69"/>
  <c r="O11" i="69"/>
  <c r="O10" i="69"/>
  <c r="D10" i="69"/>
  <c r="O9" i="69"/>
  <c r="D9" i="69"/>
  <c r="O8" i="69"/>
  <c r="A7" i="69"/>
  <c r="A4" i="69"/>
  <c r="A2" i="69"/>
  <c r="Y1" i="69"/>
  <c r="S1" i="69"/>
  <c r="A64" i="69"/>
  <c r="O94" i="68"/>
  <c r="N94" i="68"/>
  <c r="M94" i="68"/>
  <c r="L94" i="68"/>
  <c r="K94" i="68"/>
  <c r="G94" i="68"/>
  <c r="F94" i="68"/>
  <c r="E94" i="68"/>
  <c r="D94" i="68"/>
  <c r="C94" i="68"/>
  <c r="O93" i="68"/>
  <c r="N93" i="68"/>
  <c r="M93" i="68"/>
  <c r="L93" i="68"/>
  <c r="K93" i="68"/>
  <c r="G93" i="68"/>
  <c r="F93" i="68"/>
  <c r="E93" i="68"/>
  <c r="D93" i="68"/>
  <c r="C93" i="68"/>
  <c r="O92" i="68"/>
  <c r="N92" i="68"/>
  <c r="M92" i="68"/>
  <c r="L92" i="68"/>
  <c r="J92" i="68"/>
  <c r="G92" i="68"/>
  <c r="F92" i="68"/>
  <c r="E92" i="68"/>
  <c r="D92" i="68"/>
  <c r="C92" i="68"/>
  <c r="O91" i="68"/>
  <c r="N91" i="68"/>
  <c r="M91" i="68"/>
  <c r="L91" i="68"/>
  <c r="J91" i="68"/>
  <c r="G91" i="68"/>
  <c r="F91" i="68"/>
  <c r="E91" i="68"/>
  <c r="D91" i="68"/>
  <c r="C91" i="68"/>
  <c r="O90" i="68"/>
  <c r="N90" i="68"/>
  <c r="M90" i="68"/>
  <c r="L90" i="68"/>
  <c r="J90" i="68"/>
  <c r="G90" i="68"/>
  <c r="F90" i="68"/>
  <c r="E90" i="68"/>
  <c r="D90" i="68"/>
  <c r="C90" i="68"/>
  <c r="O89" i="68"/>
  <c r="N89" i="68"/>
  <c r="M89" i="68"/>
  <c r="L89" i="68"/>
  <c r="J89" i="68"/>
  <c r="G89" i="68"/>
  <c r="F89" i="68"/>
  <c r="E89" i="68"/>
  <c r="D89" i="68"/>
  <c r="C89" i="68"/>
  <c r="O88" i="68"/>
  <c r="N88" i="68"/>
  <c r="M88" i="68"/>
  <c r="L88" i="68"/>
  <c r="J88" i="68"/>
  <c r="G88" i="68"/>
  <c r="F88" i="68"/>
  <c r="E88" i="68"/>
  <c r="D88" i="68"/>
  <c r="C88" i="68"/>
  <c r="O87" i="68"/>
  <c r="N87" i="68"/>
  <c r="M87" i="68"/>
  <c r="L87" i="68"/>
  <c r="J87" i="68"/>
  <c r="G87" i="68"/>
  <c r="F87" i="68"/>
  <c r="E87" i="68"/>
  <c r="D87" i="68"/>
  <c r="C87" i="68"/>
  <c r="O86" i="68"/>
  <c r="N86" i="68"/>
  <c r="M86" i="68"/>
  <c r="L86" i="68"/>
  <c r="J86" i="68"/>
  <c r="G86" i="68"/>
  <c r="F86" i="68"/>
  <c r="E86" i="68"/>
  <c r="D86" i="68"/>
  <c r="C86" i="68"/>
  <c r="O85" i="68"/>
  <c r="N85" i="68"/>
  <c r="M85" i="68"/>
  <c r="L85" i="68"/>
  <c r="J85" i="68"/>
  <c r="G85" i="68"/>
  <c r="F85" i="68"/>
  <c r="E85" i="68"/>
  <c r="D85" i="68"/>
  <c r="C85" i="68"/>
  <c r="S1" i="68"/>
  <c r="C82" i="68"/>
  <c r="A31" i="68"/>
  <c r="O15" i="68"/>
  <c r="D15" i="68"/>
  <c r="O14" i="68"/>
  <c r="D14" i="68"/>
  <c r="O13" i="68"/>
  <c r="D13" i="68"/>
  <c r="O12" i="68"/>
  <c r="D12" i="68"/>
  <c r="O11" i="68"/>
  <c r="O10" i="68"/>
  <c r="D10" i="68"/>
  <c r="O9" i="68"/>
  <c r="D9" i="68"/>
  <c r="O8" i="68"/>
  <c r="A7" i="68"/>
  <c r="A4" i="68"/>
  <c r="A2" i="68"/>
  <c r="Y1" i="68"/>
  <c r="A64" i="68"/>
  <c r="O94" i="67"/>
  <c r="N94" i="67"/>
  <c r="M94" i="67"/>
  <c r="L94" i="67"/>
  <c r="K94" i="67"/>
  <c r="G94" i="67"/>
  <c r="F94" i="67"/>
  <c r="E94" i="67"/>
  <c r="D94" i="67"/>
  <c r="C94" i="67"/>
  <c r="O93" i="67"/>
  <c r="N93" i="67"/>
  <c r="M93" i="67"/>
  <c r="L93" i="67"/>
  <c r="K93" i="67"/>
  <c r="G93" i="67"/>
  <c r="F93" i="67"/>
  <c r="E93" i="67"/>
  <c r="D93" i="67"/>
  <c r="C93" i="67"/>
  <c r="O92" i="67"/>
  <c r="N92" i="67"/>
  <c r="M92" i="67"/>
  <c r="L92" i="67"/>
  <c r="J92" i="67"/>
  <c r="G92" i="67"/>
  <c r="F92" i="67"/>
  <c r="E92" i="67"/>
  <c r="D92" i="67"/>
  <c r="C92" i="67"/>
  <c r="O91" i="67"/>
  <c r="N91" i="67"/>
  <c r="M91" i="67"/>
  <c r="L91" i="67"/>
  <c r="J91" i="67"/>
  <c r="G91" i="67"/>
  <c r="F91" i="67"/>
  <c r="E91" i="67"/>
  <c r="D91" i="67"/>
  <c r="C91" i="67"/>
  <c r="O90" i="67"/>
  <c r="N90" i="67"/>
  <c r="M90" i="67"/>
  <c r="L90" i="67"/>
  <c r="J90" i="67"/>
  <c r="G90" i="67"/>
  <c r="F90" i="67"/>
  <c r="E90" i="67"/>
  <c r="D90" i="67"/>
  <c r="C90" i="67"/>
  <c r="O89" i="67"/>
  <c r="N89" i="67"/>
  <c r="M89" i="67"/>
  <c r="L89" i="67"/>
  <c r="J89" i="67"/>
  <c r="G89" i="67"/>
  <c r="F89" i="67"/>
  <c r="E89" i="67"/>
  <c r="D89" i="67"/>
  <c r="C89" i="67"/>
  <c r="O88" i="67"/>
  <c r="N88" i="67"/>
  <c r="M88" i="67"/>
  <c r="L88" i="67"/>
  <c r="J88" i="67"/>
  <c r="G88" i="67"/>
  <c r="F88" i="67"/>
  <c r="E88" i="67"/>
  <c r="D88" i="67"/>
  <c r="C88" i="67"/>
  <c r="O87" i="67"/>
  <c r="N87" i="67"/>
  <c r="M87" i="67"/>
  <c r="L87" i="67"/>
  <c r="J87" i="67"/>
  <c r="G87" i="67"/>
  <c r="F87" i="67"/>
  <c r="E87" i="67"/>
  <c r="D87" i="67"/>
  <c r="C87" i="67"/>
  <c r="O86" i="67"/>
  <c r="N86" i="67"/>
  <c r="M86" i="67"/>
  <c r="L86" i="67"/>
  <c r="J86" i="67"/>
  <c r="G86" i="67"/>
  <c r="F86" i="67"/>
  <c r="E86" i="67"/>
  <c r="D86" i="67"/>
  <c r="C86" i="67"/>
  <c r="O85" i="67"/>
  <c r="N85" i="67"/>
  <c r="M85" i="67"/>
  <c r="L85" i="67"/>
  <c r="J85" i="67"/>
  <c r="G85" i="67"/>
  <c r="F85" i="67"/>
  <c r="E85" i="67"/>
  <c r="D85" i="67"/>
  <c r="C85" i="67"/>
  <c r="A31" i="67"/>
  <c r="O15" i="67"/>
  <c r="D15" i="67"/>
  <c r="O14" i="67"/>
  <c r="D14" i="67"/>
  <c r="O13" i="67"/>
  <c r="D13" i="67"/>
  <c r="O12" i="67"/>
  <c r="D12" i="67"/>
  <c r="O11" i="67"/>
  <c r="O10" i="67"/>
  <c r="D10" i="67"/>
  <c r="O9" i="67"/>
  <c r="D9" i="67"/>
  <c r="O8" i="67"/>
  <c r="A7" i="67"/>
  <c r="A4" i="67"/>
  <c r="A2" i="67"/>
  <c r="Y1" i="67"/>
  <c r="S1" i="67"/>
  <c r="A64" i="67"/>
  <c r="O94" i="66"/>
  <c r="N94" i="66"/>
  <c r="M94" i="66"/>
  <c r="L94" i="66"/>
  <c r="K94" i="66"/>
  <c r="G94" i="66"/>
  <c r="F94" i="66"/>
  <c r="E94" i="66"/>
  <c r="D94" i="66"/>
  <c r="C94" i="66"/>
  <c r="O93" i="66"/>
  <c r="N93" i="66"/>
  <c r="M93" i="66"/>
  <c r="L93" i="66"/>
  <c r="K93" i="66"/>
  <c r="G93" i="66"/>
  <c r="F93" i="66"/>
  <c r="E93" i="66"/>
  <c r="D93" i="66"/>
  <c r="C93" i="66"/>
  <c r="O92" i="66"/>
  <c r="N92" i="66"/>
  <c r="M92" i="66"/>
  <c r="L92" i="66"/>
  <c r="J92" i="66"/>
  <c r="G92" i="66"/>
  <c r="F92" i="66"/>
  <c r="E92" i="66"/>
  <c r="D92" i="66"/>
  <c r="C92" i="66"/>
  <c r="O91" i="66"/>
  <c r="N91" i="66"/>
  <c r="M91" i="66"/>
  <c r="L91" i="66"/>
  <c r="J91" i="66"/>
  <c r="G91" i="66"/>
  <c r="F91" i="66"/>
  <c r="E91" i="66"/>
  <c r="D91" i="66"/>
  <c r="C91" i="66"/>
  <c r="O90" i="66"/>
  <c r="N90" i="66"/>
  <c r="M90" i="66"/>
  <c r="L90" i="66"/>
  <c r="J90" i="66"/>
  <c r="G90" i="66"/>
  <c r="F90" i="66"/>
  <c r="E90" i="66"/>
  <c r="D90" i="66"/>
  <c r="C90" i="66"/>
  <c r="O89" i="66"/>
  <c r="N89" i="66"/>
  <c r="M89" i="66"/>
  <c r="L89" i="66"/>
  <c r="J89" i="66"/>
  <c r="G89" i="66"/>
  <c r="F89" i="66"/>
  <c r="E89" i="66"/>
  <c r="D89" i="66"/>
  <c r="C89" i="66"/>
  <c r="O88" i="66"/>
  <c r="N88" i="66"/>
  <c r="M88" i="66"/>
  <c r="L88" i="66"/>
  <c r="J88" i="66"/>
  <c r="G88" i="66"/>
  <c r="F88" i="66"/>
  <c r="E88" i="66"/>
  <c r="D88" i="66"/>
  <c r="C88" i="66"/>
  <c r="O87" i="66"/>
  <c r="N87" i="66"/>
  <c r="M87" i="66"/>
  <c r="L87" i="66"/>
  <c r="J87" i="66"/>
  <c r="G87" i="66"/>
  <c r="F87" i="66"/>
  <c r="E87" i="66"/>
  <c r="D87" i="66"/>
  <c r="C87" i="66"/>
  <c r="O86" i="66"/>
  <c r="N86" i="66"/>
  <c r="M86" i="66"/>
  <c r="L86" i="66"/>
  <c r="J86" i="66"/>
  <c r="G86" i="66"/>
  <c r="F86" i="66"/>
  <c r="E86" i="66"/>
  <c r="D86" i="66"/>
  <c r="C86" i="66"/>
  <c r="O85" i="66"/>
  <c r="N85" i="66"/>
  <c r="M85" i="66"/>
  <c r="L85" i="66"/>
  <c r="J85" i="66"/>
  <c r="G85" i="66"/>
  <c r="F85" i="66"/>
  <c r="E85" i="66"/>
  <c r="D85" i="66"/>
  <c r="C85" i="66"/>
  <c r="S1" i="66"/>
  <c r="C82" i="66"/>
  <c r="A31" i="66"/>
  <c r="O15" i="66"/>
  <c r="D15" i="66"/>
  <c r="O14" i="66"/>
  <c r="D14" i="66"/>
  <c r="O13" i="66"/>
  <c r="D13" i="66"/>
  <c r="O12" i="66"/>
  <c r="D12" i="66"/>
  <c r="O11" i="66"/>
  <c r="O10" i="66"/>
  <c r="D10" i="66"/>
  <c r="O9" i="66"/>
  <c r="D9" i="66"/>
  <c r="O8" i="66"/>
  <c r="A7" i="66"/>
  <c r="A4" i="66"/>
  <c r="A2" i="66"/>
  <c r="Y1" i="66"/>
  <c r="A64" i="66"/>
  <c r="O94" i="65"/>
  <c r="N94" i="65"/>
  <c r="M94" i="65"/>
  <c r="L94" i="65"/>
  <c r="K94" i="65"/>
  <c r="G94" i="65"/>
  <c r="F94" i="65"/>
  <c r="E94" i="65"/>
  <c r="D94" i="65"/>
  <c r="C94" i="65"/>
  <c r="O93" i="65"/>
  <c r="N93" i="65"/>
  <c r="M93" i="65"/>
  <c r="L93" i="65"/>
  <c r="K93" i="65"/>
  <c r="G93" i="65"/>
  <c r="F93" i="65"/>
  <c r="E93" i="65"/>
  <c r="D93" i="65"/>
  <c r="C93" i="65"/>
  <c r="O92" i="65"/>
  <c r="N92" i="65"/>
  <c r="M92" i="65"/>
  <c r="L92" i="65"/>
  <c r="J92" i="65"/>
  <c r="G92" i="65"/>
  <c r="F92" i="65"/>
  <c r="E92" i="65"/>
  <c r="D92" i="65"/>
  <c r="C92" i="65"/>
  <c r="O91" i="65"/>
  <c r="N91" i="65"/>
  <c r="M91" i="65"/>
  <c r="L91" i="65"/>
  <c r="J91" i="65"/>
  <c r="G91" i="65"/>
  <c r="F91" i="65"/>
  <c r="E91" i="65"/>
  <c r="D91" i="65"/>
  <c r="C91" i="65"/>
  <c r="O90" i="65"/>
  <c r="N90" i="65"/>
  <c r="M90" i="65"/>
  <c r="L90" i="65"/>
  <c r="J90" i="65"/>
  <c r="G90" i="65"/>
  <c r="F90" i="65"/>
  <c r="E90" i="65"/>
  <c r="D90" i="65"/>
  <c r="C90" i="65"/>
  <c r="O89" i="65"/>
  <c r="N89" i="65"/>
  <c r="M89" i="65"/>
  <c r="L89" i="65"/>
  <c r="J89" i="65"/>
  <c r="G89" i="65"/>
  <c r="F89" i="65"/>
  <c r="E89" i="65"/>
  <c r="D89" i="65"/>
  <c r="C89" i="65"/>
  <c r="O88" i="65"/>
  <c r="N88" i="65"/>
  <c r="M88" i="65"/>
  <c r="L88" i="65"/>
  <c r="J88" i="65"/>
  <c r="G88" i="65"/>
  <c r="F88" i="65"/>
  <c r="E88" i="65"/>
  <c r="D88" i="65"/>
  <c r="C88" i="65"/>
  <c r="O87" i="65"/>
  <c r="N87" i="65"/>
  <c r="M87" i="65"/>
  <c r="L87" i="65"/>
  <c r="J87" i="65"/>
  <c r="G87" i="65"/>
  <c r="F87" i="65"/>
  <c r="E87" i="65"/>
  <c r="D87" i="65"/>
  <c r="C87" i="65"/>
  <c r="O86" i="65"/>
  <c r="N86" i="65"/>
  <c r="M86" i="65"/>
  <c r="L86" i="65"/>
  <c r="J86" i="65"/>
  <c r="G86" i="65"/>
  <c r="F86" i="65"/>
  <c r="E86" i="65"/>
  <c r="D86" i="65"/>
  <c r="C86" i="65"/>
  <c r="O85" i="65"/>
  <c r="N85" i="65"/>
  <c r="M85" i="65"/>
  <c r="L85" i="65"/>
  <c r="J85" i="65"/>
  <c r="G85" i="65"/>
  <c r="F85" i="65"/>
  <c r="E85" i="65"/>
  <c r="D85" i="65"/>
  <c r="C85" i="65"/>
  <c r="A31" i="65"/>
  <c r="O15" i="65"/>
  <c r="D15" i="65"/>
  <c r="O14" i="65"/>
  <c r="D14" i="65"/>
  <c r="O13" i="65"/>
  <c r="D13" i="65"/>
  <c r="O12" i="65"/>
  <c r="D12" i="65"/>
  <c r="O11" i="65"/>
  <c r="O10" i="65"/>
  <c r="D10" i="65"/>
  <c r="O9" i="65"/>
  <c r="D9" i="65"/>
  <c r="O8" i="65"/>
  <c r="A7" i="65"/>
  <c r="A4" i="65"/>
  <c r="A2" i="65"/>
  <c r="Y1" i="65"/>
  <c r="S1" i="65"/>
  <c r="A64" i="65"/>
  <c r="O94" i="64"/>
  <c r="N94" i="64"/>
  <c r="M94" i="64"/>
  <c r="L94" i="64"/>
  <c r="K94" i="64"/>
  <c r="G94" i="64"/>
  <c r="F94" i="64"/>
  <c r="E94" i="64"/>
  <c r="D94" i="64"/>
  <c r="C94" i="64"/>
  <c r="O93" i="64"/>
  <c r="N93" i="64"/>
  <c r="M93" i="64"/>
  <c r="L93" i="64"/>
  <c r="K93" i="64"/>
  <c r="G93" i="64"/>
  <c r="F93" i="64"/>
  <c r="E93" i="64"/>
  <c r="D93" i="64"/>
  <c r="C93" i="64"/>
  <c r="O92" i="64"/>
  <c r="N92" i="64"/>
  <c r="M92" i="64"/>
  <c r="L92" i="64"/>
  <c r="J92" i="64"/>
  <c r="G92" i="64"/>
  <c r="F92" i="64"/>
  <c r="E92" i="64"/>
  <c r="D92" i="64"/>
  <c r="C92" i="64"/>
  <c r="O91" i="64"/>
  <c r="N91" i="64"/>
  <c r="M91" i="64"/>
  <c r="L91" i="64"/>
  <c r="J91" i="64"/>
  <c r="G91" i="64"/>
  <c r="F91" i="64"/>
  <c r="E91" i="64"/>
  <c r="D91" i="64"/>
  <c r="C91" i="64"/>
  <c r="O90" i="64"/>
  <c r="N90" i="64"/>
  <c r="M90" i="64"/>
  <c r="L90" i="64"/>
  <c r="J90" i="64"/>
  <c r="G90" i="64"/>
  <c r="F90" i="64"/>
  <c r="E90" i="64"/>
  <c r="D90" i="64"/>
  <c r="C90" i="64"/>
  <c r="O89" i="64"/>
  <c r="N89" i="64"/>
  <c r="M89" i="64"/>
  <c r="L89" i="64"/>
  <c r="J89" i="64"/>
  <c r="G89" i="64"/>
  <c r="F89" i="64"/>
  <c r="E89" i="64"/>
  <c r="D89" i="64"/>
  <c r="C89" i="64"/>
  <c r="O88" i="64"/>
  <c r="N88" i="64"/>
  <c r="M88" i="64"/>
  <c r="L88" i="64"/>
  <c r="J88" i="64"/>
  <c r="G88" i="64"/>
  <c r="F88" i="64"/>
  <c r="E88" i="64"/>
  <c r="D88" i="64"/>
  <c r="C88" i="64"/>
  <c r="O87" i="64"/>
  <c r="N87" i="64"/>
  <c r="M87" i="64"/>
  <c r="L87" i="64"/>
  <c r="J87" i="64"/>
  <c r="G87" i="64"/>
  <c r="F87" i="64"/>
  <c r="E87" i="64"/>
  <c r="D87" i="64"/>
  <c r="C87" i="64"/>
  <c r="O86" i="64"/>
  <c r="N86" i="64"/>
  <c r="M86" i="64"/>
  <c r="L86" i="64"/>
  <c r="J86" i="64"/>
  <c r="G86" i="64"/>
  <c r="F86" i="64"/>
  <c r="E86" i="64"/>
  <c r="D86" i="64"/>
  <c r="C86" i="64"/>
  <c r="O85" i="64"/>
  <c r="N85" i="64"/>
  <c r="M85" i="64"/>
  <c r="L85" i="64"/>
  <c r="J85" i="64"/>
  <c r="G85" i="64"/>
  <c r="F85" i="64"/>
  <c r="E85" i="64"/>
  <c r="D85" i="64"/>
  <c r="C85" i="64"/>
  <c r="S1" i="64"/>
  <c r="C82" i="64"/>
  <c r="A31" i="64"/>
  <c r="O15" i="64"/>
  <c r="D15" i="64"/>
  <c r="O14" i="64"/>
  <c r="D14" i="64"/>
  <c r="O13" i="64"/>
  <c r="D13" i="64"/>
  <c r="O12" i="64"/>
  <c r="D12" i="64"/>
  <c r="O11" i="64"/>
  <c r="O10" i="64"/>
  <c r="D10" i="64"/>
  <c r="O9" i="64"/>
  <c r="D9" i="64"/>
  <c r="O8" i="64"/>
  <c r="A7" i="64"/>
  <c r="A4" i="64"/>
  <c r="A2" i="64"/>
  <c r="Y1" i="64"/>
  <c r="A64" i="64"/>
  <c r="O94" i="63"/>
  <c r="N94" i="63"/>
  <c r="M94" i="63"/>
  <c r="L94" i="63"/>
  <c r="K94" i="63"/>
  <c r="G94" i="63"/>
  <c r="F94" i="63"/>
  <c r="E94" i="63"/>
  <c r="D94" i="63"/>
  <c r="C94" i="63"/>
  <c r="O93" i="63"/>
  <c r="N93" i="63"/>
  <c r="M93" i="63"/>
  <c r="L93" i="63"/>
  <c r="K93" i="63"/>
  <c r="G93" i="63"/>
  <c r="F93" i="63"/>
  <c r="E93" i="63"/>
  <c r="D93" i="63"/>
  <c r="C93" i="63"/>
  <c r="O92" i="63"/>
  <c r="N92" i="63"/>
  <c r="M92" i="63"/>
  <c r="L92" i="63"/>
  <c r="J92" i="63"/>
  <c r="G92" i="63"/>
  <c r="F92" i="63"/>
  <c r="E92" i="63"/>
  <c r="D92" i="63"/>
  <c r="C92" i="63"/>
  <c r="O91" i="63"/>
  <c r="N91" i="63"/>
  <c r="M91" i="63"/>
  <c r="L91" i="63"/>
  <c r="J91" i="63"/>
  <c r="G91" i="63"/>
  <c r="F91" i="63"/>
  <c r="E91" i="63"/>
  <c r="D91" i="63"/>
  <c r="C91" i="63"/>
  <c r="O90" i="63"/>
  <c r="N90" i="63"/>
  <c r="M90" i="63"/>
  <c r="L90" i="63"/>
  <c r="J90" i="63"/>
  <c r="G90" i="63"/>
  <c r="F90" i="63"/>
  <c r="E90" i="63"/>
  <c r="D90" i="63"/>
  <c r="C90" i="63"/>
  <c r="O89" i="63"/>
  <c r="N89" i="63"/>
  <c r="M89" i="63"/>
  <c r="L89" i="63"/>
  <c r="J89" i="63"/>
  <c r="G89" i="63"/>
  <c r="F89" i="63"/>
  <c r="E89" i="63"/>
  <c r="D89" i="63"/>
  <c r="C89" i="63"/>
  <c r="O88" i="63"/>
  <c r="N88" i="63"/>
  <c r="M88" i="63"/>
  <c r="L88" i="63"/>
  <c r="J88" i="63"/>
  <c r="G88" i="63"/>
  <c r="F88" i="63"/>
  <c r="E88" i="63"/>
  <c r="D88" i="63"/>
  <c r="C88" i="63"/>
  <c r="O87" i="63"/>
  <c r="N87" i="63"/>
  <c r="M87" i="63"/>
  <c r="L87" i="63"/>
  <c r="J87" i="63"/>
  <c r="G87" i="63"/>
  <c r="F87" i="63"/>
  <c r="E87" i="63"/>
  <c r="D87" i="63"/>
  <c r="C87" i="63"/>
  <c r="O86" i="63"/>
  <c r="N86" i="63"/>
  <c r="M86" i="63"/>
  <c r="L86" i="63"/>
  <c r="J86" i="63"/>
  <c r="G86" i="63"/>
  <c r="F86" i="63"/>
  <c r="E86" i="63"/>
  <c r="D86" i="63"/>
  <c r="C86" i="63"/>
  <c r="O85" i="63"/>
  <c r="N85" i="63"/>
  <c r="M85" i="63"/>
  <c r="L85" i="63"/>
  <c r="J85" i="63"/>
  <c r="G85" i="63"/>
  <c r="F85" i="63"/>
  <c r="E85" i="63"/>
  <c r="D85" i="63"/>
  <c r="C85" i="63"/>
  <c r="A31" i="63"/>
  <c r="O15" i="63"/>
  <c r="D15" i="63"/>
  <c r="O14" i="63"/>
  <c r="D14" i="63"/>
  <c r="O13" i="63"/>
  <c r="D13" i="63"/>
  <c r="O12" i="63"/>
  <c r="D12" i="63"/>
  <c r="O11" i="63"/>
  <c r="O10" i="63"/>
  <c r="D10" i="63"/>
  <c r="O9" i="63"/>
  <c r="D9" i="63"/>
  <c r="O8" i="63"/>
  <c r="A7" i="63"/>
  <c r="A4" i="63"/>
  <c r="A2" i="63"/>
  <c r="Y1" i="63"/>
  <c r="S1" i="63"/>
  <c r="A64" i="63"/>
  <c r="O94" i="62"/>
  <c r="N94" i="62"/>
  <c r="M94" i="62"/>
  <c r="L94" i="62"/>
  <c r="K94" i="62"/>
  <c r="G94" i="62"/>
  <c r="F94" i="62"/>
  <c r="E94" i="62"/>
  <c r="D94" i="62"/>
  <c r="C94" i="62"/>
  <c r="O93" i="62"/>
  <c r="N93" i="62"/>
  <c r="M93" i="62"/>
  <c r="L93" i="62"/>
  <c r="K93" i="62"/>
  <c r="G93" i="62"/>
  <c r="F93" i="62"/>
  <c r="E93" i="62"/>
  <c r="D93" i="62"/>
  <c r="C93" i="62"/>
  <c r="O92" i="62"/>
  <c r="N92" i="62"/>
  <c r="M92" i="62"/>
  <c r="L92" i="62"/>
  <c r="J92" i="62"/>
  <c r="G92" i="62"/>
  <c r="F92" i="62"/>
  <c r="E92" i="62"/>
  <c r="D92" i="62"/>
  <c r="C92" i="62"/>
  <c r="O91" i="62"/>
  <c r="N91" i="62"/>
  <c r="M91" i="62"/>
  <c r="L91" i="62"/>
  <c r="J91" i="62"/>
  <c r="G91" i="62"/>
  <c r="F91" i="62"/>
  <c r="E91" i="62"/>
  <c r="D91" i="62"/>
  <c r="C91" i="62"/>
  <c r="O90" i="62"/>
  <c r="N90" i="62"/>
  <c r="M90" i="62"/>
  <c r="L90" i="62"/>
  <c r="J90" i="62"/>
  <c r="G90" i="62"/>
  <c r="F90" i="62"/>
  <c r="E90" i="62"/>
  <c r="D90" i="62"/>
  <c r="C90" i="62"/>
  <c r="O89" i="62"/>
  <c r="N89" i="62"/>
  <c r="M89" i="62"/>
  <c r="L89" i="62"/>
  <c r="J89" i="62"/>
  <c r="G89" i="62"/>
  <c r="F89" i="62"/>
  <c r="E89" i="62"/>
  <c r="D89" i="62"/>
  <c r="C89" i="62"/>
  <c r="O88" i="62"/>
  <c r="N88" i="62"/>
  <c r="M88" i="62"/>
  <c r="L88" i="62"/>
  <c r="J88" i="62"/>
  <c r="G88" i="62"/>
  <c r="F88" i="62"/>
  <c r="E88" i="62"/>
  <c r="D88" i="62"/>
  <c r="C88" i="62"/>
  <c r="O87" i="62"/>
  <c r="N87" i="62"/>
  <c r="M87" i="62"/>
  <c r="L87" i="62"/>
  <c r="J87" i="62"/>
  <c r="G87" i="62"/>
  <c r="F87" i="62"/>
  <c r="E87" i="62"/>
  <c r="D87" i="62"/>
  <c r="C87" i="62"/>
  <c r="O86" i="62"/>
  <c r="N86" i="62"/>
  <c r="M86" i="62"/>
  <c r="L86" i="62"/>
  <c r="J86" i="62"/>
  <c r="G86" i="62"/>
  <c r="F86" i="62"/>
  <c r="E86" i="62"/>
  <c r="D86" i="62"/>
  <c r="C86" i="62"/>
  <c r="O85" i="62"/>
  <c r="N85" i="62"/>
  <c r="M85" i="62"/>
  <c r="L85" i="62"/>
  <c r="J85" i="62"/>
  <c r="G85" i="62"/>
  <c r="F85" i="62"/>
  <c r="E85" i="62"/>
  <c r="D85" i="62"/>
  <c r="C85" i="62"/>
  <c r="A31" i="62"/>
  <c r="O15" i="62"/>
  <c r="D15" i="62"/>
  <c r="O14" i="62"/>
  <c r="D14" i="62"/>
  <c r="O13" i="62"/>
  <c r="D13" i="62"/>
  <c r="O12" i="62"/>
  <c r="D12" i="62"/>
  <c r="O11" i="62"/>
  <c r="O10" i="62"/>
  <c r="D10" i="62"/>
  <c r="O9" i="62"/>
  <c r="D9" i="62"/>
  <c r="O8" i="62"/>
  <c r="A7" i="62"/>
  <c r="A4" i="62"/>
  <c r="A2" i="62"/>
  <c r="Y1" i="62"/>
  <c r="S1" i="62"/>
  <c r="A64" i="62"/>
  <c r="O94" i="61"/>
  <c r="N94" i="61"/>
  <c r="M94" i="61"/>
  <c r="L94" i="61"/>
  <c r="K94" i="61"/>
  <c r="G94" i="61"/>
  <c r="F94" i="61"/>
  <c r="E94" i="61"/>
  <c r="D94" i="61"/>
  <c r="C94" i="61"/>
  <c r="O93" i="61"/>
  <c r="N93" i="61"/>
  <c r="M93" i="61"/>
  <c r="L93" i="61"/>
  <c r="K93" i="61"/>
  <c r="G93" i="61"/>
  <c r="F93" i="61"/>
  <c r="E93" i="61"/>
  <c r="D93" i="61"/>
  <c r="C93" i="61"/>
  <c r="O92" i="61"/>
  <c r="N92" i="61"/>
  <c r="M92" i="61"/>
  <c r="L92" i="61"/>
  <c r="J92" i="61"/>
  <c r="G92" i="61"/>
  <c r="F92" i="61"/>
  <c r="E92" i="61"/>
  <c r="D92" i="61"/>
  <c r="C92" i="61"/>
  <c r="O91" i="61"/>
  <c r="N91" i="61"/>
  <c r="M91" i="61"/>
  <c r="L91" i="61"/>
  <c r="J91" i="61"/>
  <c r="G91" i="61"/>
  <c r="F91" i="61"/>
  <c r="E91" i="61"/>
  <c r="D91" i="61"/>
  <c r="C91" i="61"/>
  <c r="O90" i="61"/>
  <c r="N90" i="61"/>
  <c r="M90" i="61"/>
  <c r="L90" i="61"/>
  <c r="J90" i="61"/>
  <c r="G90" i="61"/>
  <c r="F90" i="61"/>
  <c r="E90" i="61"/>
  <c r="D90" i="61"/>
  <c r="C90" i="61"/>
  <c r="O89" i="61"/>
  <c r="N89" i="61"/>
  <c r="M89" i="61"/>
  <c r="L89" i="61"/>
  <c r="J89" i="61"/>
  <c r="G89" i="61"/>
  <c r="F89" i="61"/>
  <c r="E89" i="61"/>
  <c r="D89" i="61"/>
  <c r="C89" i="61"/>
  <c r="O88" i="61"/>
  <c r="N88" i="61"/>
  <c r="M88" i="61"/>
  <c r="L88" i="61"/>
  <c r="J88" i="61"/>
  <c r="G88" i="61"/>
  <c r="F88" i="61"/>
  <c r="E88" i="61"/>
  <c r="D88" i="61"/>
  <c r="C88" i="61"/>
  <c r="O87" i="61"/>
  <c r="N87" i="61"/>
  <c r="M87" i="61"/>
  <c r="L87" i="61"/>
  <c r="J87" i="61"/>
  <c r="G87" i="61"/>
  <c r="F87" i="61"/>
  <c r="E87" i="61"/>
  <c r="D87" i="61"/>
  <c r="C87" i="61"/>
  <c r="O86" i="61"/>
  <c r="N86" i="61"/>
  <c r="M86" i="61"/>
  <c r="L86" i="61"/>
  <c r="J86" i="61"/>
  <c r="G86" i="61"/>
  <c r="F86" i="61"/>
  <c r="E86" i="61"/>
  <c r="D86" i="61"/>
  <c r="C86" i="61"/>
  <c r="O85" i="61"/>
  <c r="N85" i="61"/>
  <c r="M85" i="61"/>
  <c r="L85" i="61"/>
  <c r="J85" i="61"/>
  <c r="G85" i="61"/>
  <c r="F85" i="61"/>
  <c r="E85" i="61"/>
  <c r="D85" i="61"/>
  <c r="C85" i="61"/>
  <c r="S1" i="61"/>
  <c r="C82" i="61"/>
  <c r="A31" i="61"/>
  <c r="O15" i="61"/>
  <c r="D15" i="61"/>
  <c r="O14" i="61"/>
  <c r="D14" i="61"/>
  <c r="O13" i="61"/>
  <c r="D13" i="61"/>
  <c r="O12" i="61"/>
  <c r="D12" i="61"/>
  <c r="O11" i="61"/>
  <c r="O10" i="61"/>
  <c r="D10" i="61"/>
  <c r="O9" i="61"/>
  <c r="D9" i="61"/>
  <c r="O8" i="61"/>
  <c r="A7" i="61"/>
  <c r="A4" i="61"/>
  <c r="A2" i="61"/>
  <c r="Y1" i="61"/>
  <c r="A64" i="61"/>
  <c r="O94" i="60"/>
  <c r="N94" i="60"/>
  <c r="M94" i="60"/>
  <c r="L94" i="60"/>
  <c r="K94" i="60"/>
  <c r="G94" i="60"/>
  <c r="F94" i="60"/>
  <c r="E94" i="60"/>
  <c r="D94" i="60"/>
  <c r="C94" i="60"/>
  <c r="O93" i="60"/>
  <c r="N93" i="60"/>
  <c r="M93" i="60"/>
  <c r="L93" i="60"/>
  <c r="K93" i="60"/>
  <c r="G93" i="60"/>
  <c r="F93" i="60"/>
  <c r="E93" i="60"/>
  <c r="D93" i="60"/>
  <c r="C93" i="60"/>
  <c r="O92" i="60"/>
  <c r="N92" i="60"/>
  <c r="M92" i="60"/>
  <c r="L92" i="60"/>
  <c r="J92" i="60"/>
  <c r="G92" i="60"/>
  <c r="F92" i="60"/>
  <c r="E92" i="60"/>
  <c r="D92" i="60"/>
  <c r="C92" i="60"/>
  <c r="O91" i="60"/>
  <c r="N91" i="60"/>
  <c r="M91" i="60"/>
  <c r="L91" i="60"/>
  <c r="J91" i="60"/>
  <c r="G91" i="60"/>
  <c r="F91" i="60"/>
  <c r="E91" i="60"/>
  <c r="D91" i="60"/>
  <c r="C91" i="60"/>
  <c r="O90" i="60"/>
  <c r="N90" i="60"/>
  <c r="M90" i="60"/>
  <c r="L90" i="60"/>
  <c r="J90" i="60"/>
  <c r="G90" i="60"/>
  <c r="F90" i="60"/>
  <c r="E90" i="60"/>
  <c r="D90" i="60"/>
  <c r="C90" i="60"/>
  <c r="O89" i="60"/>
  <c r="N89" i="60"/>
  <c r="M89" i="60"/>
  <c r="L89" i="60"/>
  <c r="J89" i="60"/>
  <c r="G89" i="60"/>
  <c r="F89" i="60"/>
  <c r="E89" i="60"/>
  <c r="D89" i="60"/>
  <c r="C89" i="60"/>
  <c r="O88" i="60"/>
  <c r="N88" i="60"/>
  <c r="M88" i="60"/>
  <c r="L88" i="60"/>
  <c r="J88" i="60"/>
  <c r="G88" i="60"/>
  <c r="F88" i="60"/>
  <c r="E88" i="60"/>
  <c r="D88" i="60"/>
  <c r="C88" i="60"/>
  <c r="O87" i="60"/>
  <c r="N87" i="60"/>
  <c r="M87" i="60"/>
  <c r="L87" i="60"/>
  <c r="J87" i="60"/>
  <c r="G87" i="60"/>
  <c r="F87" i="60"/>
  <c r="E87" i="60"/>
  <c r="D87" i="60"/>
  <c r="C87" i="60"/>
  <c r="O86" i="60"/>
  <c r="N86" i="60"/>
  <c r="M86" i="60"/>
  <c r="L86" i="60"/>
  <c r="J86" i="60"/>
  <c r="G86" i="60"/>
  <c r="F86" i="60"/>
  <c r="E86" i="60"/>
  <c r="D86" i="60"/>
  <c r="C86" i="60"/>
  <c r="O85" i="60"/>
  <c r="N85" i="60"/>
  <c r="M85" i="60"/>
  <c r="L85" i="60"/>
  <c r="J85" i="60"/>
  <c r="G85" i="60"/>
  <c r="F85" i="60"/>
  <c r="E85" i="60"/>
  <c r="D85" i="60"/>
  <c r="C85" i="60"/>
  <c r="A31" i="60"/>
  <c r="O15" i="60"/>
  <c r="D15" i="60"/>
  <c r="O14" i="60"/>
  <c r="D14" i="60"/>
  <c r="O13" i="60"/>
  <c r="D13" i="60"/>
  <c r="O12" i="60"/>
  <c r="D12" i="60"/>
  <c r="O11" i="60"/>
  <c r="O10" i="60"/>
  <c r="D10" i="60"/>
  <c r="O9" i="60"/>
  <c r="D9" i="60"/>
  <c r="O8" i="60"/>
  <c r="A7" i="60"/>
  <c r="A4" i="60"/>
  <c r="A2" i="60"/>
  <c r="Y1" i="60"/>
  <c r="S1" i="60"/>
  <c r="A64" i="60"/>
  <c r="O94" i="59"/>
  <c r="N94" i="59"/>
  <c r="M94" i="59"/>
  <c r="L94" i="59"/>
  <c r="K94" i="59"/>
  <c r="G94" i="59"/>
  <c r="F94" i="59"/>
  <c r="E94" i="59"/>
  <c r="D94" i="59"/>
  <c r="C94" i="59"/>
  <c r="O93" i="59"/>
  <c r="N93" i="59"/>
  <c r="M93" i="59"/>
  <c r="L93" i="59"/>
  <c r="K93" i="59"/>
  <c r="G93" i="59"/>
  <c r="F93" i="59"/>
  <c r="E93" i="59"/>
  <c r="D93" i="59"/>
  <c r="C93" i="59"/>
  <c r="O92" i="59"/>
  <c r="N92" i="59"/>
  <c r="M92" i="59"/>
  <c r="L92" i="59"/>
  <c r="J92" i="59"/>
  <c r="G92" i="59"/>
  <c r="F92" i="59"/>
  <c r="E92" i="59"/>
  <c r="D92" i="59"/>
  <c r="C92" i="59"/>
  <c r="O91" i="59"/>
  <c r="N91" i="59"/>
  <c r="M91" i="59"/>
  <c r="L91" i="59"/>
  <c r="J91" i="59"/>
  <c r="G91" i="59"/>
  <c r="F91" i="59"/>
  <c r="E91" i="59"/>
  <c r="D91" i="59"/>
  <c r="C91" i="59"/>
  <c r="O90" i="59"/>
  <c r="N90" i="59"/>
  <c r="M90" i="59"/>
  <c r="L90" i="59"/>
  <c r="J90" i="59"/>
  <c r="G90" i="59"/>
  <c r="F90" i="59"/>
  <c r="E90" i="59"/>
  <c r="D90" i="59"/>
  <c r="C90" i="59"/>
  <c r="O89" i="59"/>
  <c r="N89" i="59"/>
  <c r="M89" i="59"/>
  <c r="L89" i="59"/>
  <c r="J89" i="59"/>
  <c r="G89" i="59"/>
  <c r="F89" i="59"/>
  <c r="E89" i="59"/>
  <c r="D89" i="59"/>
  <c r="C89" i="59"/>
  <c r="O88" i="59"/>
  <c r="N88" i="59"/>
  <c r="M88" i="59"/>
  <c r="L88" i="59"/>
  <c r="J88" i="59"/>
  <c r="G88" i="59"/>
  <c r="F88" i="59"/>
  <c r="E88" i="59"/>
  <c r="D88" i="59"/>
  <c r="C88" i="59"/>
  <c r="O87" i="59"/>
  <c r="N87" i="59"/>
  <c r="M87" i="59"/>
  <c r="L87" i="59"/>
  <c r="J87" i="59"/>
  <c r="G87" i="59"/>
  <c r="F87" i="59"/>
  <c r="E87" i="59"/>
  <c r="D87" i="59"/>
  <c r="C87" i="59"/>
  <c r="O86" i="59"/>
  <c r="N86" i="59"/>
  <c r="M86" i="59"/>
  <c r="L86" i="59"/>
  <c r="J86" i="59"/>
  <c r="G86" i="59"/>
  <c r="F86" i="59"/>
  <c r="E86" i="59"/>
  <c r="D86" i="59"/>
  <c r="C86" i="59"/>
  <c r="O85" i="59"/>
  <c r="N85" i="59"/>
  <c r="M85" i="59"/>
  <c r="L85" i="59"/>
  <c r="J85" i="59"/>
  <c r="G85" i="59"/>
  <c r="F85" i="59"/>
  <c r="E85" i="59"/>
  <c r="D85" i="59"/>
  <c r="C85" i="59"/>
  <c r="A31" i="59"/>
  <c r="O15" i="59"/>
  <c r="D15" i="59"/>
  <c r="O14" i="59"/>
  <c r="D14" i="59"/>
  <c r="O13" i="59"/>
  <c r="D13" i="59"/>
  <c r="O12" i="59"/>
  <c r="D12" i="59"/>
  <c r="O11" i="59"/>
  <c r="O10" i="59"/>
  <c r="D10" i="59"/>
  <c r="O9" i="59"/>
  <c r="D9" i="59"/>
  <c r="O8" i="59"/>
  <c r="A7" i="59"/>
  <c r="A4" i="59"/>
  <c r="A2" i="59"/>
  <c r="Y1" i="59"/>
  <c r="S1" i="59"/>
  <c r="A64" i="59"/>
  <c r="O94" i="58"/>
  <c r="N94" i="58"/>
  <c r="M94" i="58"/>
  <c r="L94" i="58"/>
  <c r="K94" i="58"/>
  <c r="G94" i="58"/>
  <c r="F94" i="58"/>
  <c r="E94" i="58"/>
  <c r="D94" i="58"/>
  <c r="C94" i="58"/>
  <c r="O93" i="58"/>
  <c r="N93" i="58"/>
  <c r="M93" i="58"/>
  <c r="L93" i="58"/>
  <c r="K93" i="58"/>
  <c r="G93" i="58"/>
  <c r="F93" i="58"/>
  <c r="E93" i="58"/>
  <c r="D93" i="58"/>
  <c r="C93" i="58"/>
  <c r="O92" i="58"/>
  <c r="N92" i="58"/>
  <c r="M92" i="58"/>
  <c r="L92" i="58"/>
  <c r="J92" i="58"/>
  <c r="G92" i="58"/>
  <c r="F92" i="58"/>
  <c r="E92" i="58"/>
  <c r="D92" i="58"/>
  <c r="C92" i="58"/>
  <c r="O91" i="58"/>
  <c r="N91" i="58"/>
  <c r="M91" i="58"/>
  <c r="L91" i="58"/>
  <c r="J91" i="58"/>
  <c r="G91" i="58"/>
  <c r="F91" i="58"/>
  <c r="E91" i="58"/>
  <c r="D91" i="58"/>
  <c r="C91" i="58"/>
  <c r="O90" i="58"/>
  <c r="N90" i="58"/>
  <c r="M90" i="58"/>
  <c r="L90" i="58"/>
  <c r="J90" i="58"/>
  <c r="G90" i="58"/>
  <c r="F90" i="58"/>
  <c r="E90" i="58"/>
  <c r="D90" i="58"/>
  <c r="C90" i="58"/>
  <c r="O89" i="58"/>
  <c r="N89" i="58"/>
  <c r="M89" i="58"/>
  <c r="L89" i="58"/>
  <c r="J89" i="58"/>
  <c r="G89" i="58"/>
  <c r="F89" i="58"/>
  <c r="E89" i="58"/>
  <c r="D89" i="58"/>
  <c r="C89" i="58"/>
  <c r="O88" i="58"/>
  <c r="N88" i="58"/>
  <c r="M88" i="58"/>
  <c r="L88" i="58"/>
  <c r="J88" i="58"/>
  <c r="G88" i="58"/>
  <c r="F88" i="58"/>
  <c r="E88" i="58"/>
  <c r="D88" i="58"/>
  <c r="C88" i="58"/>
  <c r="O87" i="58"/>
  <c r="N87" i="58"/>
  <c r="M87" i="58"/>
  <c r="L87" i="58"/>
  <c r="J87" i="58"/>
  <c r="G87" i="58"/>
  <c r="F87" i="58"/>
  <c r="E87" i="58"/>
  <c r="D87" i="58"/>
  <c r="C87" i="58"/>
  <c r="O86" i="58"/>
  <c r="N86" i="58"/>
  <c r="M86" i="58"/>
  <c r="L86" i="58"/>
  <c r="J86" i="58"/>
  <c r="G86" i="58"/>
  <c r="F86" i="58"/>
  <c r="E86" i="58"/>
  <c r="D86" i="58"/>
  <c r="C86" i="58"/>
  <c r="O85" i="58"/>
  <c r="N85" i="58"/>
  <c r="M85" i="58"/>
  <c r="L85" i="58"/>
  <c r="J85" i="58"/>
  <c r="G85" i="58"/>
  <c r="F85" i="58"/>
  <c r="E85" i="58"/>
  <c r="D85" i="58"/>
  <c r="C85" i="58"/>
  <c r="S1" i="58"/>
  <c r="C82" i="58"/>
  <c r="A31" i="58"/>
  <c r="O15" i="58"/>
  <c r="D15" i="58"/>
  <c r="O14" i="58"/>
  <c r="D14" i="58"/>
  <c r="O13" i="58"/>
  <c r="D13" i="58"/>
  <c r="O12" i="58"/>
  <c r="D12" i="58"/>
  <c r="O11" i="58"/>
  <c r="O10" i="58"/>
  <c r="D10" i="58"/>
  <c r="O9" i="58"/>
  <c r="D9" i="58"/>
  <c r="O8" i="58"/>
  <c r="A7" i="58"/>
  <c r="A4" i="58"/>
  <c r="A2" i="58"/>
  <c r="Y1" i="58"/>
  <c r="A64" i="58"/>
  <c r="O94" i="57"/>
  <c r="N94" i="57"/>
  <c r="M94" i="57"/>
  <c r="L94" i="57"/>
  <c r="K94" i="57"/>
  <c r="G94" i="57"/>
  <c r="F94" i="57"/>
  <c r="E94" i="57"/>
  <c r="D94" i="57"/>
  <c r="C94" i="57"/>
  <c r="O93" i="57"/>
  <c r="N93" i="57"/>
  <c r="M93" i="57"/>
  <c r="L93" i="57"/>
  <c r="K93" i="57"/>
  <c r="G93" i="57"/>
  <c r="F93" i="57"/>
  <c r="E93" i="57"/>
  <c r="D93" i="57"/>
  <c r="C93" i="57"/>
  <c r="O92" i="57"/>
  <c r="N92" i="57"/>
  <c r="M92" i="57"/>
  <c r="L92" i="57"/>
  <c r="J92" i="57"/>
  <c r="G92" i="57"/>
  <c r="F92" i="57"/>
  <c r="E92" i="57"/>
  <c r="D92" i="57"/>
  <c r="C92" i="57"/>
  <c r="O91" i="57"/>
  <c r="N91" i="57"/>
  <c r="M91" i="57"/>
  <c r="L91" i="57"/>
  <c r="J91" i="57"/>
  <c r="G91" i="57"/>
  <c r="F91" i="57"/>
  <c r="E91" i="57"/>
  <c r="D91" i="57"/>
  <c r="C91" i="57"/>
  <c r="O90" i="57"/>
  <c r="N90" i="57"/>
  <c r="M90" i="57"/>
  <c r="L90" i="57"/>
  <c r="J90" i="57"/>
  <c r="G90" i="57"/>
  <c r="F90" i="57"/>
  <c r="E90" i="57"/>
  <c r="D90" i="57"/>
  <c r="C90" i="57"/>
  <c r="O89" i="57"/>
  <c r="N89" i="57"/>
  <c r="M89" i="57"/>
  <c r="L89" i="57"/>
  <c r="J89" i="57"/>
  <c r="G89" i="57"/>
  <c r="F89" i="57"/>
  <c r="E89" i="57"/>
  <c r="D89" i="57"/>
  <c r="C89" i="57"/>
  <c r="O88" i="57"/>
  <c r="N88" i="57"/>
  <c r="M88" i="57"/>
  <c r="L88" i="57"/>
  <c r="J88" i="57"/>
  <c r="G88" i="57"/>
  <c r="F88" i="57"/>
  <c r="E88" i="57"/>
  <c r="D88" i="57"/>
  <c r="C88" i="57"/>
  <c r="O87" i="57"/>
  <c r="N87" i="57"/>
  <c r="M87" i="57"/>
  <c r="L87" i="57"/>
  <c r="J87" i="57"/>
  <c r="G87" i="57"/>
  <c r="F87" i="57"/>
  <c r="E87" i="57"/>
  <c r="D87" i="57"/>
  <c r="C87" i="57"/>
  <c r="O86" i="57"/>
  <c r="N86" i="57"/>
  <c r="M86" i="57"/>
  <c r="L86" i="57"/>
  <c r="J86" i="57"/>
  <c r="G86" i="57"/>
  <c r="F86" i="57"/>
  <c r="E86" i="57"/>
  <c r="D86" i="57"/>
  <c r="C86" i="57"/>
  <c r="O85" i="57"/>
  <c r="N85" i="57"/>
  <c r="M85" i="57"/>
  <c r="L85" i="57"/>
  <c r="J85" i="57"/>
  <c r="G85" i="57"/>
  <c r="F85" i="57"/>
  <c r="E85" i="57"/>
  <c r="D85" i="57"/>
  <c r="C85" i="57"/>
  <c r="A31" i="57"/>
  <c r="O15" i="57"/>
  <c r="D15" i="57"/>
  <c r="O14" i="57"/>
  <c r="D14" i="57"/>
  <c r="O13" i="57"/>
  <c r="D13" i="57"/>
  <c r="O12" i="57"/>
  <c r="D12" i="57"/>
  <c r="O11" i="57"/>
  <c r="O10" i="57"/>
  <c r="D10" i="57"/>
  <c r="O9" i="57"/>
  <c r="D9" i="57"/>
  <c r="O8" i="57"/>
  <c r="A7" i="57"/>
  <c r="A4" i="57"/>
  <c r="A2" i="57"/>
  <c r="Y1" i="57"/>
  <c r="S1" i="57"/>
  <c r="A64" i="57"/>
  <c r="O94" i="56"/>
  <c r="N94" i="56"/>
  <c r="M94" i="56"/>
  <c r="L94" i="56"/>
  <c r="K94" i="56"/>
  <c r="G94" i="56"/>
  <c r="F94" i="56"/>
  <c r="E94" i="56"/>
  <c r="D94" i="56"/>
  <c r="C94" i="56"/>
  <c r="O93" i="56"/>
  <c r="N93" i="56"/>
  <c r="M93" i="56"/>
  <c r="L93" i="56"/>
  <c r="K93" i="56"/>
  <c r="G93" i="56"/>
  <c r="F93" i="56"/>
  <c r="E93" i="56"/>
  <c r="D93" i="56"/>
  <c r="C93" i="56"/>
  <c r="O92" i="56"/>
  <c r="N92" i="56"/>
  <c r="M92" i="56"/>
  <c r="L92" i="56"/>
  <c r="J92" i="56"/>
  <c r="G92" i="56"/>
  <c r="F92" i="56"/>
  <c r="E92" i="56"/>
  <c r="D92" i="56"/>
  <c r="C92" i="56"/>
  <c r="O91" i="56"/>
  <c r="N91" i="56"/>
  <c r="M91" i="56"/>
  <c r="L91" i="56"/>
  <c r="J91" i="56"/>
  <c r="G91" i="56"/>
  <c r="F91" i="56"/>
  <c r="E91" i="56"/>
  <c r="D91" i="56"/>
  <c r="C91" i="56"/>
  <c r="O90" i="56"/>
  <c r="N90" i="56"/>
  <c r="M90" i="56"/>
  <c r="L90" i="56"/>
  <c r="J90" i="56"/>
  <c r="G90" i="56"/>
  <c r="F90" i="56"/>
  <c r="E90" i="56"/>
  <c r="D90" i="56"/>
  <c r="C90" i="56"/>
  <c r="O89" i="56"/>
  <c r="N89" i="56"/>
  <c r="M89" i="56"/>
  <c r="L89" i="56"/>
  <c r="J89" i="56"/>
  <c r="G89" i="56"/>
  <c r="F89" i="56"/>
  <c r="E89" i="56"/>
  <c r="D89" i="56"/>
  <c r="C89" i="56"/>
  <c r="O88" i="56"/>
  <c r="N88" i="56"/>
  <c r="M88" i="56"/>
  <c r="L88" i="56"/>
  <c r="J88" i="56"/>
  <c r="G88" i="56"/>
  <c r="F88" i="56"/>
  <c r="E88" i="56"/>
  <c r="D88" i="56"/>
  <c r="C88" i="56"/>
  <c r="O87" i="56"/>
  <c r="N87" i="56"/>
  <c r="M87" i="56"/>
  <c r="L87" i="56"/>
  <c r="J87" i="56"/>
  <c r="G87" i="56"/>
  <c r="F87" i="56"/>
  <c r="E87" i="56"/>
  <c r="D87" i="56"/>
  <c r="C87" i="56"/>
  <c r="O86" i="56"/>
  <c r="N86" i="56"/>
  <c r="M86" i="56"/>
  <c r="L86" i="56"/>
  <c r="J86" i="56"/>
  <c r="G86" i="56"/>
  <c r="F86" i="56"/>
  <c r="E86" i="56"/>
  <c r="D86" i="56"/>
  <c r="C86" i="56"/>
  <c r="O85" i="56"/>
  <c r="N85" i="56"/>
  <c r="M85" i="56"/>
  <c r="L85" i="56"/>
  <c r="J85" i="56"/>
  <c r="G85" i="56"/>
  <c r="F85" i="56"/>
  <c r="E85" i="56"/>
  <c r="D85" i="56"/>
  <c r="C85" i="56"/>
  <c r="A31" i="56"/>
  <c r="O15" i="56"/>
  <c r="D15" i="56"/>
  <c r="O14" i="56"/>
  <c r="D14" i="56"/>
  <c r="O13" i="56"/>
  <c r="D13" i="56"/>
  <c r="O12" i="56"/>
  <c r="D12" i="56"/>
  <c r="O11" i="56"/>
  <c r="O10" i="56"/>
  <c r="D10" i="56"/>
  <c r="O9" i="56"/>
  <c r="D9" i="56"/>
  <c r="O8" i="56"/>
  <c r="A7" i="56"/>
  <c r="A4" i="56"/>
  <c r="A2" i="56"/>
  <c r="Y1" i="56"/>
  <c r="S1" i="56"/>
  <c r="A64" i="56"/>
  <c r="O94" i="55"/>
  <c r="N94" i="55"/>
  <c r="M94" i="55"/>
  <c r="L94" i="55"/>
  <c r="K94" i="55"/>
  <c r="G94" i="55"/>
  <c r="F94" i="55"/>
  <c r="E94" i="55"/>
  <c r="D94" i="55"/>
  <c r="C94" i="55"/>
  <c r="O93" i="55"/>
  <c r="N93" i="55"/>
  <c r="M93" i="55"/>
  <c r="L93" i="55"/>
  <c r="K93" i="55"/>
  <c r="G93" i="55"/>
  <c r="F93" i="55"/>
  <c r="E93" i="55"/>
  <c r="D93" i="55"/>
  <c r="C93" i="55"/>
  <c r="O92" i="55"/>
  <c r="N92" i="55"/>
  <c r="M92" i="55"/>
  <c r="L92" i="55"/>
  <c r="J92" i="55"/>
  <c r="G92" i="55"/>
  <c r="F92" i="55"/>
  <c r="E92" i="55"/>
  <c r="D92" i="55"/>
  <c r="C92" i="55"/>
  <c r="O91" i="55"/>
  <c r="N91" i="55"/>
  <c r="M91" i="55"/>
  <c r="L91" i="55"/>
  <c r="J91" i="55"/>
  <c r="G91" i="55"/>
  <c r="F91" i="55"/>
  <c r="E91" i="55"/>
  <c r="D91" i="55"/>
  <c r="C91" i="55"/>
  <c r="O90" i="55"/>
  <c r="N90" i="55"/>
  <c r="M90" i="55"/>
  <c r="L90" i="55"/>
  <c r="J90" i="55"/>
  <c r="G90" i="55"/>
  <c r="F90" i="55"/>
  <c r="E90" i="55"/>
  <c r="D90" i="55"/>
  <c r="C90" i="55"/>
  <c r="O89" i="55"/>
  <c r="N89" i="55"/>
  <c r="M89" i="55"/>
  <c r="L89" i="55"/>
  <c r="J89" i="55"/>
  <c r="G89" i="55"/>
  <c r="F89" i="55"/>
  <c r="E89" i="55"/>
  <c r="D89" i="55"/>
  <c r="C89" i="55"/>
  <c r="O88" i="55"/>
  <c r="N88" i="55"/>
  <c r="M88" i="55"/>
  <c r="L88" i="55"/>
  <c r="J88" i="55"/>
  <c r="G88" i="55"/>
  <c r="F88" i="55"/>
  <c r="E88" i="55"/>
  <c r="D88" i="55"/>
  <c r="C88" i="55"/>
  <c r="O87" i="55"/>
  <c r="N87" i="55"/>
  <c r="M87" i="55"/>
  <c r="L87" i="55"/>
  <c r="J87" i="55"/>
  <c r="G87" i="55"/>
  <c r="F87" i="55"/>
  <c r="E87" i="55"/>
  <c r="D87" i="55"/>
  <c r="C87" i="55"/>
  <c r="O86" i="55"/>
  <c r="N86" i="55"/>
  <c r="M86" i="55"/>
  <c r="L86" i="55"/>
  <c r="J86" i="55"/>
  <c r="G86" i="55"/>
  <c r="F86" i="55"/>
  <c r="E86" i="55"/>
  <c r="D86" i="55"/>
  <c r="C86" i="55"/>
  <c r="O85" i="55"/>
  <c r="N85" i="55"/>
  <c r="M85" i="55"/>
  <c r="L85" i="55"/>
  <c r="J85" i="55"/>
  <c r="G85" i="55"/>
  <c r="F85" i="55"/>
  <c r="E85" i="55"/>
  <c r="D85" i="55"/>
  <c r="C85" i="55"/>
  <c r="A31" i="55"/>
  <c r="O15" i="55"/>
  <c r="D15" i="55"/>
  <c r="O14" i="55"/>
  <c r="D14" i="55"/>
  <c r="O13" i="55"/>
  <c r="D13" i="55"/>
  <c r="O12" i="55"/>
  <c r="D12" i="55"/>
  <c r="O11" i="55"/>
  <c r="O10" i="55"/>
  <c r="D10" i="55"/>
  <c r="O9" i="55"/>
  <c r="D9" i="55"/>
  <c r="O8" i="55"/>
  <c r="A7" i="55"/>
  <c r="A4" i="55"/>
  <c r="A2" i="55"/>
  <c r="Y1" i="55"/>
  <c r="S1" i="55"/>
  <c r="A64" i="55"/>
  <c r="O94" i="54"/>
  <c r="N94" i="54"/>
  <c r="M94" i="54"/>
  <c r="L94" i="54"/>
  <c r="K94" i="54"/>
  <c r="G94" i="54"/>
  <c r="F94" i="54"/>
  <c r="E94" i="54"/>
  <c r="D94" i="54"/>
  <c r="C94" i="54"/>
  <c r="O93" i="54"/>
  <c r="N93" i="54"/>
  <c r="M93" i="54"/>
  <c r="L93" i="54"/>
  <c r="K93" i="54"/>
  <c r="G93" i="54"/>
  <c r="F93" i="54"/>
  <c r="E93" i="54"/>
  <c r="D93" i="54"/>
  <c r="C93" i="54"/>
  <c r="O92" i="54"/>
  <c r="N92" i="54"/>
  <c r="M92" i="54"/>
  <c r="L92" i="54"/>
  <c r="J92" i="54"/>
  <c r="G92" i="54"/>
  <c r="F92" i="54"/>
  <c r="E92" i="54"/>
  <c r="D92" i="54"/>
  <c r="C92" i="54"/>
  <c r="O91" i="54"/>
  <c r="N91" i="54"/>
  <c r="M91" i="54"/>
  <c r="L91" i="54"/>
  <c r="J91" i="54"/>
  <c r="G91" i="54"/>
  <c r="F91" i="54"/>
  <c r="E91" i="54"/>
  <c r="D91" i="54"/>
  <c r="C91" i="54"/>
  <c r="O90" i="54"/>
  <c r="N90" i="54"/>
  <c r="M90" i="54"/>
  <c r="L90" i="54"/>
  <c r="J90" i="54"/>
  <c r="G90" i="54"/>
  <c r="F90" i="54"/>
  <c r="E90" i="54"/>
  <c r="D90" i="54"/>
  <c r="C90" i="54"/>
  <c r="O89" i="54"/>
  <c r="N89" i="54"/>
  <c r="M89" i="54"/>
  <c r="L89" i="54"/>
  <c r="J89" i="54"/>
  <c r="G89" i="54"/>
  <c r="F89" i="54"/>
  <c r="E89" i="54"/>
  <c r="D89" i="54"/>
  <c r="C89" i="54"/>
  <c r="O88" i="54"/>
  <c r="N88" i="54"/>
  <c r="M88" i="54"/>
  <c r="L88" i="54"/>
  <c r="J88" i="54"/>
  <c r="G88" i="54"/>
  <c r="F88" i="54"/>
  <c r="E88" i="54"/>
  <c r="D88" i="54"/>
  <c r="C88" i="54"/>
  <c r="O87" i="54"/>
  <c r="N87" i="54"/>
  <c r="M87" i="54"/>
  <c r="L87" i="54"/>
  <c r="J87" i="54"/>
  <c r="G87" i="54"/>
  <c r="F87" i="54"/>
  <c r="E87" i="54"/>
  <c r="D87" i="54"/>
  <c r="C87" i="54"/>
  <c r="O86" i="54"/>
  <c r="N86" i="54"/>
  <c r="M86" i="54"/>
  <c r="L86" i="54"/>
  <c r="J86" i="54"/>
  <c r="G86" i="54"/>
  <c r="F86" i="54"/>
  <c r="E86" i="54"/>
  <c r="D86" i="54"/>
  <c r="C86" i="54"/>
  <c r="O85" i="54"/>
  <c r="N85" i="54"/>
  <c r="M85" i="54"/>
  <c r="L85" i="54"/>
  <c r="J85" i="54"/>
  <c r="G85" i="54"/>
  <c r="F85" i="54"/>
  <c r="E85" i="54"/>
  <c r="D85" i="54"/>
  <c r="C85" i="54"/>
  <c r="S1" i="54"/>
  <c r="C82" i="54"/>
  <c r="A31" i="54"/>
  <c r="O15" i="54"/>
  <c r="D15" i="54"/>
  <c r="O14" i="54"/>
  <c r="D14" i="54"/>
  <c r="O13" i="54"/>
  <c r="D13" i="54"/>
  <c r="O12" i="54"/>
  <c r="D12" i="54"/>
  <c r="O11" i="54"/>
  <c r="O10" i="54"/>
  <c r="D10" i="54"/>
  <c r="O9" i="54"/>
  <c r="D9" i="54"/>
  <c r="O8" i="54"/>
  <c r="A7" i="54"/>
  <c r="A4" i="54"/>
  <c r="A2" i="54"/>
  <c r="Y1" i="54"/>
  <c r="A64" i="54"/>
  <c r="O94" i="53"/>
  <c r="N94" i="53"/>
  <c r="M94" i="53"/>
  <c r="L94" i="53"/>
  <c r="K94" i="53"/>
  <c r="G94" i="53"/>
  <c r="F94" i="53"/>
  <c r="E94" i="53"/>
  <c r="D94" i="53"/>
  <c r="C94" i="53"/>
  <c r="O93" i="53"/>
  <c r="N93" i="53"/>
  <c r="M93" i="53"/>
  <c r="L93" i="53"/>
  <c r="K93" i="53"/>
  <c r="G93" i="53"/>
  <c r="F93" i="53"/>
  <c r="E93" i="53"/>
  <c r="D93" i="53"/>
  <c r="C93" i="53"/>
  <c r="O92" i="53"/>
  <c r="N92" i="53"/>
  <c r="M92" i="53"/>
  <c r="L92" i="53"/>
  <c r="J92" i="53"/>
  <c r="G92" i="53"/>
  <c r="F92" i="53"/>
  <c r="E92" i="53"/>
  <c r="D92" i="53"/>
  <c r="C92" i="53"/>
  <c r="O91" i="53"/>
  <c r="N91" i="53"/>
  <c r="M91" i="53"/>
  <c r="L91" i="53"/>
  <c r="J91" i="53"/>
  <c r="G91" i="53"/>
  <c r="F91" i="53"/>
  <c r="E91" i="53"/>
  <c r="D91" i="53"/>
  <c r="C91" i="53"/>
  <c r="O90" i="53"/>
  <c r="N90" i="53"/>
  <c r="M90" i="53"/>
  <c r="L90" i="53"/>
  <c r="J90" i="53"/>
  <c r="G90" i="53"/>
  <c r="F90" i="53"/>
  <c r="E90" i="53"/>
  <c r="D90" i="53"/>
  <c r="C90" i="53"/>
  <c r="O89" i="53"/>
  <c r="N89" i="53"/>
  <c r="M89" i="53"/>
  <c r="L89" i="53"/>
  <c r="J89" i="53"/>
  <c r="G89" i="53"/>
  <c r="F89" i="53"/>
  <c r="E89" i="53"/>
  <c r="D89" i="53"/>
  <c r="C89" i="53"/>
  <c r="O88" i="53"/>
  <c r="N88" i="53"/>
  <c r="M88" i="53"/>
  <c r="L88" i="53"/>
  <c r="J88" i="53"/>
  <c r="G88" i="53"/>
  <c r="F88" i="53"/>
  <c r="E88" i="53"/>
  <c r="D88" i="53"/>
  <c r="C88" i="53"/>
  <c r="O87" i="53"/>
  <c r="N87" i="53"/>
  <c r="M87" i="53"/>
  <c r="L87" i="53"/>
  <c r="J87" i="53"/>
  <c r="G87" i="53"/>
  <c r="F87" i="53"/>
  <c r="E87" i="53"/>
  <c r="D87" i="53"/>
  <c r="C87" i="53"/>
  <c r="O86" i="53"/>
  <c r="N86" i="53"/>
  <c r="M86" i="53"/>
  <c r="L86" i="53"/>
  <c r="J86" i="53"/>
  <c r="G86" i="53"/>
  <c r="F86" i="53"/>
  <c r="E86" i="53"/>
  <c r="D86" i="53"/>
  <c r="C86" i="53"/>
  <c r="O85" i="53"/>
  <c r="N85" i="53"/>
  <c r="M85" i="53"/>
  <c r="L85" i="53"/>
  <c r="J85" i="53"/>
  <c r="G85" i="53"/>
  <c r="F85" i="53"/>
  <c r="E85" i="53"/>
  <c r="D85" i="53"/>
  <c r="C85" i="53"/>
  <c r="A31" i="53"/>
  <c r="O15" i="53"/>
  <c r="D15" i="53"/>
  <c r="O14" i="53"/>
  <c r="D14" i="53"/>
  <c r="O13" i="53"/>
  <c r="D13" i="53"/>
  <c r="O12" i="53"/>
  <c r="D12" i="53"/>
  <c r="O11" i="53"/>
  <c r="O10" i="53"/>
  <c r="D10" i="53"/>
  <c r="O9" i="53"/>
  <c r="D9" i="53"/>
  <c r="O8" i="53"/>
  <c r="A7" i="53"/>
  <c r="A4" i="53"/>
  <c r="A2" i="53"/>
  <c r="Y1" i="53"/>
  <c r="S1" i="53"/>
  <c r="A64" i="53"/>
  <c r="O94" i="52"/>
  <c r="N94" i="52"/>
  <c r="M94" i="52"/>
  <c r="L94" i="52"/>
  <c r="K94" i="52"/>
  <c r="G94" i="52"/>
  <c r="F94" i="52"/>
  <c r="E94" i="52"/>
  <c r="D94" i="52"/>
  <c r="C94" i="52"/>
  <c r="O93" i="52"/>
  <c r="N93" i="52"/>
  <c r="M93" i="52"/>
  <c r="L93" i="52"/>
  <c r="K93" i="52"/>
  <c r="G93" i="52"/>
  <c r="F93" i="52"/>
  <c r="E93" i="52"/>
  <c r="D93" i="52"/>
  <c r="C93" i="52"/>
  <c r="O92" i="52"/>
  <c r="N92" i="52"/>
  <c r="M92" i="52"/>
  <c r="L92" i="52"/>
  <c r="J92" i="52"/>
  <c r="G92" i="52"/>
  <c r="F92" i="52"/>
  <c r="E92" i="52"/>
  <c r="D92" i="52"/>
  <c r="C92" i="52"/>
  <c r="O91" i="52"/>
  <c r="N91" i="52"/>
  <c r="M91" i="52"/>
  <c r="L91" i="52"/>
  <c r="J91" i="52"/>
  <c r="G91" i="52"/>
  <c r="F91" i="52"/>
  <c r="E91" i="52"/>
  <c r="D91" i="52"/>
  <c r="C91" i="52"/>
  <c r="O90" i="52"/>
  <c r="N90" i="52"/>
  <c r="M90" i="52"/>
  <c r="L90" i="52"/>
  <c r="J90" i="52"/>
  <c r="G90" i="52"/>
  <c r="F90" i="52"/>
  <c r="E90" i="52"/>
  <c r="D90" i="52"/>
  <c r="C90" i="52"/>
  <c r="O89" i="52"/>
  <c r="N89" i="52"/>
  <c r="M89" i="52"/>
  <c r="L89" i="52"/>
  <c r="J89" i="52"/>
  <c r="G89" i="52"/>
  <c r="F89" i="52"/>
  <c r="E89" i="52"/>
  <c r="D89" i="52"/>
  <c r="C89" i="52"/>
  <c r="O88" i="52"/>
  <c r="N88" i="52"/>
  <c r="M88" i="52"/>
  <c r="L88" i="52"/>
  <c r="J88" i="52"/>
  <c r="G88" i="52"/>
  <c r="F88" i="52"/>
  <c r="E88" i="52"/>
  <c r="D88" i="52"/>
  <c r="C88" i="52"/>
  <c r="O87" i="52"/>
  <c r="N87" i="52"/>
  <c r="M87" i="52"/>
  <c r="L87" i="52"/>
  <c r="J87" i="52"/>
  <c r="G87" i="52"/>
  <c r="F87" i="52"/>
  <c r="E87" i="52"/>
  <c r="D87" i="52"/>
  <c r="C87" i="52"/>
  <c r="O86" i="52"/>
  <c r="N86" i="52"/>
  <c r="M86" i="52"/>
  <c r="L86" i="52"/>
  <c r="J86" i="52"/>
  <c r="G86" i="52"/>
  <c r="F86" i="52"/>
  <c r="E86" i="52"/>
  <c r="D86" i="52"/>
  <c r="C86" i="52"/>
  <c r="O85" i="52"/>
  <c r="N85" i="52"/>
  <c r="M85" i="52"/>
  <c r="L85" i="52"/>
  <c r="J85" i="52"/>
  <c r="G85" i="52"/>
  <c r="F85" i="52"/>
  <c r="E85" i="52"/>
  <c r="D85" i="52"/>
  <c r="C85" i="52"/>
  <c r="S1" i="52"/>
  <c r="C82" i="52"/>
  <c r="A31" i="52"/>
  <c r="O15" i="52"/>
  <c r="D15" i="52"/>
  <c r="O14" i="52"/>
  <c r="D14" i="52"/>
  <c r="O13" i="52"/>
  <c r="D13" i="52"/>
  <c r="O12" i="52"/>
  <c r="D12" i="52"/>
  <c r="O11" i="52"/>
  <c r="O10" i="52"/>
  <c r="D10" i="52"/>
  <c r="O9" i="52"/>
  <c r="D9" i="52"/>
  <c r="O8" i="52"/>
  <c r="A7" i="52"/>
  <c r="A4" i="52"/>
  <c r="A2" i="52"/>
  <c r="Y1" i="52"/>
  <c r="A64" i="52"/>
  <c r="O94" i="51"/>
  <c r="N94" i="51"/>
  <c r="M94" i="51"/>
  <c r="L94" i="51"/>
  <c r="K94" i="51"/>
  <c r="G94" i="51"/>
  <c r="F94" i="51"/>
  <c r="E94" i="51"/>
  <c r="D94" i="51"/>
  <c r="C94" i="51"/>
  <c r="O93" i="51"/>
  <c r="N93" i="51"/>
  <c r="M93" i="51"/>
  <c r="L93" i="51"/>
  <c r="K93" i="51"/>
  <c r="G93" i="51"/>
  <c r="F93" i="51"/>
  <c r="E93" i="51"/>
  <c r="D93" i="51"/>
  <c r="C93" i="51"/>
  <c r="O92" i="51"/>
  <c r="N92" i="51"/>
  <c r="M92" i="51"/>
  <c r="L92" i="51"/>
  <c r="J92" i="51"/>
  <c r="G92" i="51"/>
  <c r="F92" i="51"/>
  <c r="E92" i="51"/>
  <c r="D92" i="51"/>
  <c r="C92" i="51"/>
  <c r="O91" i="51"/>
  <c r="N91" i="51"/>
  <c r="M91" i="51"/>
  <c r="L91" i="51"/>
  <c r="J91" i="51"/>
  <c r="G91" i="51"/>
  <c r="F91" i="51"/>
  <c r="E91" i="51"/>
  <c r="D91" i="51"/>
  <c r="C91" i="51"/>
  <c r="O90" i="51"/>
  <c r="N90" i="51"/>
  <c r="M90" i="51"/>
  <c r="L90" i="51"/>
  <c r="J90" i="51"/>
  <c r="G90" i="51"/>
  <c r="F90" i="51"/>
  <c r="E90" i="51"/>
  <c r="D90" i="51"/>
  <c r="C90" i="51"/>
  <c r="O89" i="51"/>
  <c r="N89" i="51"/>
  <c r="M89" i="51"/>
  <c r="L89" i="51"/>
  <c r="J89" i="51"/>
  <c r="G89" i="51"/>
  <c r="F89" i="51"/>
  <c r="E89" i="51"/>
  <c r="D89" i="51"/>
  <c r="C89" i="51"/>
  <c r="O88" i="51"/>
  <c r="N88" i="51"/>
  <c r="M88" i="51"/>
  <c r="L88" i="51"/>
  <c r="J88" i="51"/>
  <c r="G88" i="51"/>
  <c r="F88" i="51"/>
  <c r="E88" i="51"/>
  <c r="D88" i="51"/>
  <c r="C88" i="51"/>
  <c r="O87" i="51"/>
  <c r="N87" i="51"/>
  <c r="M87" i="51"/>
  <c r="L87" i="51"/>
  <c r="J87" i="51"/>
  <c r="G87" i="51"/>
  <c r="F87" i="51"/>
  <c r="E87" i="51"/>
  <c r="D87" i="51"/>
  <c r="C87" i="51"/>
  <c r="O86" i="51"/>
  <c r="N86" i="51"/>
  <c r="M86" i="51"/>
  <c r="L86" i="51"/>
  <c r="J86" i="51"/>
  <c r="G86" i="51"/>
  <c r="F86" i="51"/>
  <c r="E86" i="51"/>
  <c r="D86" i="51"/>
  <c r="C86" i="51"/>
  <c r="O85" i="51"/>
  <c r="N85" i="51"/>
  <c r="M85" i="51"/>
  <c r="L85" i="51"/>
  <c r="J85" i="51"/>
  <c r="G85" i="51"/>
  <c r="F85" i="51"/>
  <c r="E85" i="51"/>
  <c r="D85" i="51"/>
  <c r="C85" i="51"/>
  <c r="A31" i="51"/>
  <c r="O15" i="51"/>
  <c r="D15" i="51"/>
  <c r="O14" i="51"/>
  <c r="D14" i="51"/>
  <c r="O13" i="51"/>
  <c r="D13" i="51"/>
  <c r="O12" i="51"/>
  <c r="D12" i="51"/>
  <c r="O11" i="51"/>
  <c r="O10" i="51"/>
  <c r="D10" i="51"/>
  <c r="O9" i="51"/>
  <c r="D9" i="51"/>
  <c r="O8" i="51"/>
  <c r="A7" i="51"/>
  <c r="A4" i="51"/>
  <c r="A2" i="51"/>
  <c r="Y1" i="51"/>
  <c r="S1" i="51"/>
  <c r="A64" i="51"/>
  <c r="O94" i="50"/>
  <c r="N94" i="50"/>
  <c r="M94" i="50"/>
  <c r="L94" i="50"/>
  <c r="K94" i="50"/>
  <c r="G94" i="50"/>
  <c r="F94" i="50"/>
  <c r="E94" i="50"/>
  <c r="D94" i="50"/>
  <c r="C94" i="50"/>
  <c r="O93" i="50"/>
  <c r="N93" i="50"/>
  <c r="M93" i="50"/>
  <c r="L93" i="50"/>
  <c r="K93" i="50"/>
  <c r="G93" i="50"/>
  <c r="F93" i="50"/>
  <c r="E93" i="50"/>
  <c r="D93" i="50"/>
  <c r="C93" i="50"/>
  <c r="O92" i="50"/>
  <c r="N92" i="50"/>
  <c r="M92" i="50"/>
  <c r="L92" i="50"/>
  <c r="J92" i="50"/>
  <c r="G92" i="50"/>
  <c r="F92" i="50"/>
  <c r="E92" i="50"/>
  <c r="D92" i="50"/>
  <c r="C92" i="50"/>
  <c r="O91" i="50"/>
  <c r="N91" i="50"/>
  <c r="M91" i="50"/>
  <c r="L91" i="50"/>
  <c r="J91" i="50"/>
  <c r="G91" i="50"/>
  <c r="F91" i="50"/>
  <c r="E91" i="50"/>
  <c r="D91" i="50"/>
  <c r="C91" i="50"/>
  <c r="O90" i="50"/>
  <c r="N90" i="50"/>
  <c r="M90" i="50"/>
  <c r="L90" i="50"/>
  <c r="J90" i="50"/>
  <c r="G90" i="50"/>
  <c r="F90" i="50"/>
  <c r="E90" i="50"/>
  <c r="D90" i="50"/>
  <c r="C90" i="50"/>
  <c r="O89" i="50"/>
  <c r="N89" i="50"/>
  <c r="M89" i="50"/>
  <c r="L89" i="50"/>
  <c r="J89" i="50"/>
  <c r="G89" i="50"/>
  <c r="F89" i="50"/>
  <c r="E89" i="50"/>
  <c r="D89" i="50"/>
  <c r="C89" i="50"/>
  <c r="O88" i="50"/>
  <c r="N88" i="50"/>
  <c r="M88" i="50"/>
  <c r="L88" i="50"/>
  <c r="J88" i="50"/>
  <c r="G88" i="50"/>
  <c r="F88" i="50"/>
  <c r="E88" i="50"/>
  <c r="D88" i="50"/>
  <c r="C88" i="50"/>
  <c r="O87" i="50"/>
  <c r="N87" i="50"/>
  <c r="M87" i="50"/>
  <c r="L87" i="50"/>
  <c r="J87" i="50"/>
  <c r="G87" i="50"/>
  <c r="F87" i="50"/>
  <c r="E87" i="50"/>
  <c r="D87" i="50"/>
  <c r="C87" i="50"/>
  <c r="O86" i="50"/>
  <c r="N86" i="50"/>
  <c r="M86" i="50"/>
  <c r="L86" i="50"/>
  <c r="J86" i="50"/>
  <c r="G86" i="50"/>
  <c r="F86" i="50"/>
  <c r="E86" i="50"/>
  <c r="D86" i="50"/>
  <c r="C86" i="50"/>
  <c r="O85" i="50"/>
  <c r="N85" i="50"/>
  <c r="M85" i="50"/>
  <c r="L85" i="50"/>
  <c r="J85" i="50"/>
  <c r="G85" i="50"/>
  <c r="F85" i="50"/>
  <c r="E85" i="50"/>
  <c r="D85" i="50"/>
  <c r="C85" i="50"/>
  <c r="S1" i="50"/>
  <c r="C82" i="50"/>
  <c r="A31" i="50"/>
  <c r="O15" i="50"/>
  <c r="D15" i="50"/>
  <c r="O14" i="50"/>
  <c r="D14" i="50"/>
  <c r="O13" i="50"/>
  <c r="D13" i="50"/>
  <c r="O12" i="50"/>
  <c r="D12" i="50"/>
  <c r="O11" i="50"/>
  <c r="O10" i="50"/>
  <c r="D10" i="50"/>
  <c r="O9" i="50"/>
  <c r="D9" i="50"/>
  <c r="O8" i="50"/>
  <c r="A7" i="50"/>
  <c r="A4" i="50"/>
  <c r="A2" i="50"/>
  <c r="Y1" i="50"/>
  <c r="A64" i="50"/>
  <c r="O94" i="49"/>
  <c r="N94" i="49"/>
  <c r="M94" i="49"/>
  <c r="L94" i="49"/>
  <c r="K94" i="49"/>
  <c r="G94" i="49"/>
  <c r="F94" i="49"/>
  <c r="E94" i="49"/>
  <c r="D94" i="49"/>
  <c r="C94" i="49"/>
  <c r="O93" i="49"/>
  <c r="N93" i="49"/>
  <c r="M93" i="49"/>
  <c r="L93" i="49"/>
  <c r="K93" i="49"/>
  <c r="G93" i="49"/>
  <c r="F93" i="49"/>
  <c r="E93" i="49"/>
  <c r="D93" i="49"/>
  <c r="C93" i="49"/>
  <c r="O92" i="49"/>
  <c r="N92" i="49"/>
  <c r="M92" i="49"/>
  <c r="L92" i="49"/>
  <c r="J92" i="49"/>
  <c r="G92" i="49"/>
  <c r="F92" i="49"/>
  <c r="E92" i="49"/>
  <c r="D92" i="49"/>
  <c r="C92" i="49"/>
  <c r="O91" i="49"/>
  <c r="N91" i="49"/>
  <c r="M91" i="49"/>
  <c r="L91" i="49"/>
  <c r="J91" i="49"/>
  <c r="G91" i="49"/>
  <c r="F91" i="49"/>
  <c r="E91" i="49"/>
  <c r="D91" i="49"/>
  <c r="C91" i="49"/>
  <c r="O90" i="49"/>
  <c r="N90" i="49"/>
  <c r="M90" i="49"/>
  <c r="L90" i="49"/>
  <c r="J90" i="49"/>
  <c r="G90" i="49"/>
  <c r="F90" i="49"/>
  <c r="E90" i="49"/>
  <c r="D90" i="49"/>
  <c r="C90" i="49"/>
  <c r="O89" i="49"/>
  <c r="N89" i="49"/>
  <c r="M89" i="49"/>
  <c r="L89" i="49"/>
  <c r="J89" i="49"/>
  <c r="G89" i="49"/>
  <c r="F89" i="49"/>
  <c r="E89" i="49"/>
  <c r="D89" i="49"/>
  <c r="C89" i="49"/>
  <c r="O88" i="49"/>
  <c r="N88" i="49"/>
  <c r="M88" i="49"/>
  <c r="L88" i="49"/>
  <c r="J88" i="49"/>
  <c r="G88" i="49"/>
  <c r="F88" i="49"/>
  <c r="E88" i="49"/>
  <c r="D88" i="49"/>
  <c r="C88" i="49"/>
  <c r="O87" i="49"/>
  <c r="N87" i="49"/>
  <c r="M87" i="49"/>
  <c r="L87" i="49"/>
  <c r="J87" i="49"/>
  <c r="G87" i="49"/>
  <c r="F87" i="49"/>
  <c r="E87" i="49"/>
  <c r="D87" i="49"/>
  <c r="C87" i="49"/>
  <c r="O86" i="49"/>
  <c r="N86" i="49"/>
  <c r="M86" i="49"/>
  <c r="L86" i="49"/>
  <c r="J86" i="49"/>
  <c r="G86" i="49"/>
  <c r="F86" i="49"/>
  <c r="E86" i="49"/>
  <c r="D86" i="49"/>
  <c r="C86" i="49"/>
  <c r="O85" i="49"/>
  <c r="N85" i="49"/>
  <c r="M85" i="49"/>
  <c r="L85" i="49"/>
  <c r="J85" i="49"/>
  <c r="G85" i="49"/>
  <c r="F85" i="49"/>
  <c r="E85" i="49"/>
  <c r="D85" i="49"/>
  <c r="C85" i="49"/>
  <c r="A31" i="49"/>
  <c r="O15" i="49"/>
  <c r="D15" i="49"/>
  <c r="O14" i="49"/>
  <c r="D14" i="49"/>
  <c r="O13" i="49"/>
  <c r="D13" i="49"/>
  <c r="O12" i="49"/>
  <c r="D12" i="49"/>
  <c r="O11" i="49"/>
  <c r="O10" i="49"/>
  <c r="D10" i="49"/>
  <c r="O9" i="49"/>
  <c r="D9" i="49"/>
  <c r="O8" i="49"/>
  <c r="A7" i="49"/>
  <c r="A4" i="49"/>
  <c r="A2" i="49"/>
  <c r="Y1" i="49"/>
  <c r="S1" i="49"/>
  <c r="A64" i="49"/>
  <c r="O94" i="48"/>
  <c r="N94" i="48"/>
  <c r="M94" i="48"/>
  <c r="L94" i="48"/>
  <c r="K94" i="48"/>
  <c r="G94" i="48"/>
  <c r="F94" i="48"/>
  <c r="E94" i="48"/>
  <c r="D94" i="48"/>
  <c r="C94" i="48"/>
  <c r="O93" i="48"/>
  <c r="N93" i="48"/>
  <c r="M93" i="48"/>
  <c r="L93" i="48"/>
  <c r="K93" i="48"/>
  <c r="G93" i="48"/>
  <c r="F93" i="48"/>
  <c r="E93" i="48"/>
  <c r="D93" i="48"/>
  <c r="C93" i="48"/>
  <c r="O92" i="48"/>
  <c r="N92" i="48"/>
  <c r="M92" i="48"/>
  <c r="L92" i="48"/>
  <c r="J92" i="48"/>
  <c r="G92" i="48"/>
  <c r="F92" i="48"/>
  <c r="E92" i="48"/>
  <c r="D92" i="48"/>
  <c r="C92" i="48"/>
  <c r="O91" i="48"/>
  <c r="N91" i="48"/>
  <c r="M91" i="48"/>
  <c r="L91" i="48"/>
  <c r="J91" i="48"/>
  <c r="G91" i="48"/>
  <c r="F91" i="48"/>
  <c r="E91" i="48"/>
  <c r="D91" i="48"/>
  <c r="C91" i="48"/>
  <c r="O90" i="48"/>
  <c r="N90" i="48"/>
  <c r="M90" i="48"/>
  <c r="L90" i="48"/>
  <c r="J90" i="48"/>
  <c r="G90" i="48"/>
  <c r="F90" i="48"/>
  <c r="E90" i="48"/>
  <c r="D90" i="48"/>
  <c r="C90" i="48"/>
  <c r="O89" i="48"/>
  <c r="N89" i="48"/>
  <c r="M89" i="48"/>
  <c r="L89" i="48"/>
  <c r="J89" i="48"/>
  <c r="G89" i="48"/>
  <c r="F89" i="48"/>
  <c r="E89" i="48"/>
  <c r="D89" i="48"/>
  <c r="C89" i="48"/>
  <c r="O88" i="48"/>
  <c r="N88" i="48"/>
  <c r="M88" i="48"/>
  <c r="L88" i="48"/>
  <c r="J88" i="48"/>
  <c r="G88" i="48"/>
  <c r="F88" i="48"/>
  <c r="E88" i="48"/>
  <c r="D88" i="48"/>
  <c r="C88" i="48"/>
  <c r="O87" i="48"/>
  <c r="N87" i="48"/>
  <c r="M87" i="48"/>
  <c r="L87" i="48"/>
  <c r="J87" i="48"/>
  <c r="G87" i="48"/>
  <c r="F87" i="48"/>
  <c r="E87" i="48"/>
  <c r="D87" i="48"/>
  <c r="C87" i="48"/>
  <c r="O86" i="48"/>
  <c r="N86" i="48"/>
  <c r="M86" i="48"/>
  <c r="L86" i="48"/>
  <c r="J86" i="48"/>
  <c r="G86" i="48"/>
  <c r="F86" i="48"/>
  <c r="E86" i="48"/>
  <c r="D86" i="48"/>
  <c r="C86" i="48"/>
  <c r="O85" i="48"/>
  <c r="N85" i="48"/>
  <c r="M85" i="48"/>
  <c r="L85" i="48"/>
  <c r="J85" i="48"/>
  <c r="G85" i="48"/>
  <c r="F85" i="48"/>
  <c r="E85" i="48"/>
  <c r="D85" i="48"/>
  <c r="C85" i="48"/>
  <c r="S1" i="48"/>
  <c r="C82" i="48"/>
  <c r="A31" i="48"/>
  <c r="O15" i="48"/>
  <c r="D15" i="48"/>
  <c r="O14" i="48"/>
  <c r="D14" i="48"/>
  <c r="O13" i="48"/>
  <c r="D13" i="48"/>
  <c r="O12" i="48"/>
  <c r="D12" i="48"/>
  <c r="O11" i="48"/>
  <c r="O10" i="48"/>
  <c r="D10" i="48"/>
  <c r="O9" i="48"/>
  <c r="D9" i="48"/>
  <c r="O8" i="48"/>
  <c r="A7" i="48"/>
  <c r="A4" i="48"/>
  <c r="A2" i="48"/>
  <c r="Y1" i="48"/>
  <c r="A64" i="48"/>
  <c r="O94" i="47"/>
  <c r="N94" i="47"/>
  <c r="M94" i="47"/>
  <c r="L94" i="47"/>
  <c r="K94" i="47"/>
  <c r="G94" i="47"/>
  <c r="F94" i="47"/>
  <c r="E94" i="47"/>
  <c r="D94" i="47"/>
  <c r="C94" i="47"/>
  <c r="O93" i="47"/>
  <c r="N93" i="47"/>
  <c r="M93" i="47"/>
  <c r="L93" i="47"/>
  <c r="K93" i="47"/>
  <c r="G93" i="47"/>
  <c r="F93" i="47"/>
  <c r="E93" i="47"/>
  <c r="D93" i="47"/>
  <c r="C93" i="47"/>
  <c r="O92" i="47"/>
  <c r="N92" i="47"/>
  <c r="M92" i="47"/>
  <c r="L92" i="47"/>
  <c r="J92" i="47"/>
  <c r="G92" i="47"/>
  <c r="F92" i="47"/>
  <c r="E92" i="47"/>
  <c r="D92" i="47"/>
  <c r="C92" i="47"/>
  <c r="O91" i="47"/>
  <c r="N91" i="47"/>
  <c r="M91" i="47"/>
  <c r="L91" i="47"/>
  <c r="J91" i="47"/>
  <c r="G91" i="47"/>
  <c r="F91" i="47"/>
  <c r="E91" i="47"/>
  <c r="D91" i="47"/>
  <c r="C91" i="47"/>
  <c r="O90" i="47"/>
  <c r="N90" i="47"/>
  <c r="M90" i="47"/>
  <c r="L90" i="47"/>
  <c r="J90" i="47"/>
  <c r="G90" i="47"/>
  <c r="F90" i="47"/>
  <c r="E90" i="47"/>
  <c r="D90" i="47"/>
  <c r="C90" i="47"/>
  <c r="O89" i="47"/>
  <c r="N89" i="47"/>
  <c r="M89" i="47"/>
  <c r="L89" i="47"/>
  <c r="J89" i="47"/>
  <c r="G89" i="47"/>
  <c r="F89" i="47"/>
  <c r="E89" i="47"/>
  <c r="D89" i="47"/>
  <c r="C89" i="47"/>
  <c r="O88" i="47"/>
  <c r="N88" i="47"/>
  <c r="M88" i="47"/>
  <c r="L88" i="47"/>
  <c r="J88" i="47"/>
  <c r="G88" i="47"/>
  <c r="F88" i="47"/>
  <c r="E88" i="47"/>
  <c r="D88" i="47"/>
  <c r="C88" i="47"/>
  <c r="O87" i="47"/>
  <c r="N87" i="47"/>
  <c r="M87" i="47"/>
  <c r="L87" i="47"/>
  <c r="J87" i="47"/>
  <c r="G87" i="47"/>
  <c r="F87" i="47"/>
  <c r="E87" i="47"/>
  <c r="D87" i="47"/>
  <c r="C87" i="47"/>
  <c r="O86" i="47"/>
  <c r="N86" i="47"/>
  <c r="M86" i="47"/>
  <c r="L86" i="47"/>
  <c r="J86" i="47"/>
  <c r="G86" i="47"/>
  <c r="F86" i="47"/>
  <c r="E86" i="47"/>
  <c r="D86" i="47"/>
  <c r="C86" i="47"/>
  <c r="O85" i="47"/>
  <c r="N85" i="47"/>
  <c r="M85" i="47"/>
  <c r="L85" i="47"/>
  <c r="J85" i="47"/>
  <c r="G85" i="47"/>
  <c r="F85" i="47"/>
  <c r="E85" i="47"/>
  <c r="D85" i="47"/>
  <c r="C85" i="47"/>
  <c r="A31" i="47"/>
  <c r="O15" i="47"/>
  <c r="D15" i="47"/>
  <c r="O14" i="47"/>
  <c r="D14" i="47"/>
  <c r="O13" i="47"/>
  <c r="D13" i="47"/>
  <c r="O12" i="47"/>
  <c r="D12" i="47"/>
  <c r="O11" i="47"/>
  <c r="O10" i="47"/>
  <c r="D10" i="47"/>
  <c r="O9" i="47"/>
  <c r="D9" i="47"/>
  <c r="O8" i="47"/>
  <c r="A7" i="47"/>
  <c r="A4" i="47"/>
  <c r="A2" i="47"/>
  <c r="Y1" i="47"/>
  <c r="S1" i="47"/>
  <c r="A64" i="47"/>
  <c r="O94" i="46"/>
  <c r="N94" i="46"/>
  <c r="M94" i="46"/>
  <c r="L94" i="46"/>
  <c r="K94" i="46"/>
  <c r="G94" i="46"/>
  <c r="F94" i="46"/>
  <c r="E94" i="46"/>
  <c r="D94" i="46"/>
  <c r="C94" i="46"/>
  <c r="O93" i="46"/>
  <c r="N93" i="46"/>
  <c r="M93" i="46"/>
  <c r="L93" i="46"/>
  <c r="K93" i="46"/>
  <c r="G93" i="46"/>
  <c r="F93" i="46"/>
  <c r="E93" i="46"/>
  <c r="D93" i="46"/>
  <c r="C93" i="46"/>
  <c r="O92" i="46"/>
  <c r="N92" i="46"/>
  <c r="M92" i="46"/>
  <c r="L92" i="46"/>
  <c r="J92" i="46"/>
  <c r="G92" i="46"/>
  <c r="F92" i="46"/>
  <c r="E92" i="46"/>
  <c r="D92" i="46"/>
  <c r="C92" i="46"/>
  <c r="O91" i="46"/>
  <c r="N91" i="46"/>
  <c r="M91" i="46"/>
  <c r="L91" i="46"/>
  <c r="J91" i="46"/>
  <c r="G91" i="46"/>
  <c r="F91" i="46"/>
  <c r="E91" i="46"/>
  <c r="D91" i="46"/>
  <c r="C91" i="46"/>
  <c r="O90" i="46"/>
  <c r="N90" i="46"/>
  <c r="M90" i="46"/>
  <c r="L90" i="46"/>
  <c r="J90" i="46"/>
  <c r="G90" i="46"/>
  <c r="F90" i="46"/>
  <c r="E90" i="46"/>
  <c r="D90" i="46"/>
  <c r="C90" i="46"/>
  <c r="O89" i="46"/>
  <c r="N89" i="46"/>
  <c r="M89" i="46"/>
  <c r="L89" i="46"/>
  <c r="J89" i="46"/>
  <c r="G89" i="46"/>
  <c r="F89" i="46"/>
  <c r="E89" i="46"/>
  <c r="D89" i="46"/>
  <c r="C89" i="46"/>
  <c r="O88" i="46"/>
  <c r="N88" i="46"/>
  <c r="M88" i="46"/>
  <c r="L88" i="46"/>
  <c r="J88" i="46"/>
  <c r="G88" i="46"/>
  <c r="F88" i="46"/>
  <c r="E88" i="46"/>
  <c r="D88" i="46"/>
  <c r="C88" i="46"/>
  <c r="O87" i="46"/>
  <c r="N87" i="46"/>
  <c r="M87" i="46"/>
  <c r="L87" i="46"/>
  <c r="J87" i="46"/>
  <c r="G87" i="46"/>
  <c r="F87" i="46"/>
  <c r="E87" i="46"/>
  <c r="D87" i="46"/>
  <c r="C87" i="46"/>
  <c r="O86" i="46"/>
  <c r="N86" i="46"/>
  <c r="M86" i="46"/>
  <c r="L86" i="46"/>
  <c r="J86" i="46"/>
  <c r="G86" i="46"/>
  <c r="F86" i="46"/>
  <c r="E86" i="46"/>
  <c r="D86" i="46"/>
  <c r="C86" i="46"/>
  <c r="O85" i="46"/>
  <c r="N85" i="46"/>
  <c r="M85" i="46"/>
  <c r="L85" i="46"/>
  <c r="J85" i="46"/>
  <c r="G85" i="46"/>
  <c r="F85" i="46"/>
  <c r="E85" i="46"/>
  <c r="D85" i="46"/>
  <c r="C85" i="46"/>
  <c r="S1" i="46"/>
  <c r="C82" i="46"/>
  <c r="A31" i="46"/>
  <c r="O15" i="46"/>
  <c r="D15" i="46"/>
  <c r="O14" i="46"/>
  <c r="D14" i="46"/>
  <c r="O13" i="46"/>
  <c r="D13" i="46"/>
  <c r="O12" i="46"/>
  <c r="D12" i="46"/>
  <c r="O11" i="46"/>
  <c r="O10" i="46"/>
  <c r="D10" i="46"/>
  <c r="O9" i="46"/>
  <c r="D9" i="46"/>
  <c r="O8" i="46"/>
  <c r="A7" i="46"/>
  <c r="A4" i="46"/>
  <c r="A2" i="46"/>
  <c r="Y1" i="46"/>
  <c r="A64" i="46"/>
  <c r="O94" i="45"/>
  <c r="N94" i="45"/>
  <c r="M94" i="45"/>
  <c r="L94" i="45"/>
  <c r="K94" i="45"/>
  <c r="G94" i="45"/>
  <c r="F94" i="45"/>
  <c r="E94" i="45"/>
  <c r="D94" i="45"/>
  <c r="C94" i="45"/>
  <c r="O93" i="45"/>
  <c r="N93" i="45"/>
  <c r="M93" i="45"/>
  <c r="L93" i="45"/>
  <c r="K93" i="45"/>
  <c r="G93" i="45"/>
  <c r="F93" i="45"/>
  <c r="E93" i="45"/>
  <c r="D93" i="45"/>
  <c r="C93" i="45"/>
  <c r="O92" i="45"/>
  <c r="N92" i="45"/>
  <c r="M92" i="45"/>
  <c r="L92" i="45"/>
  <c r="J92" i="45"/>
  <c r="G92" i="45"/>
  <c r="F92" i="45"/>
  <c r="E92" i="45"/>
  <c r="D92" i="45"/>
  <c r="C92" i="45"/>
  <c r="O91" i="45"/>
  <c r="N91" i="45"/>
  <c r="M91" i="45"/>
  <c r="L91" i="45"/>
  <c r="J91" i="45"/>
  <c r="G91" i="45"/>
  <c r="F91" i="45"/>
  <c r="E91" i="45"/>
  <c r="D91" i="45"/>
  <c r="C91" i="45"/>
  <c r="O90" i="45"/>
  <c r="N90" i="45"/>
  <c r="M90" i="45"/>
  <c r="L90" i="45"/>
  <c r="J90" i="45"/>
  <c r="G90" i="45"/>
  <c r="F90" i="45"/>
  <c r="E90" i="45"/>
  <c r="D90" i="45"/>
  <c r="C90" i="45"/>
  <c r="O89" i="45"/>
  <c r="N89" i="45"/>
  <c r="M89" i="45"/>
  <c r="L89" i="45"/>
  <c r="J89" i="45"/>
  <c r="G89" i="45"/>
  <c r="F89" i="45"/>
  <c r="E89" i="45"/>
  <c r="D89" i="45"/>
  <c r="C89" i="45"/>
  <c r="O88" i="45"/>
  <c r="N88" i="45"/>
  <c r="M88" i="45"/>
  <c r="L88" i="45"/>
  <c r="J88" i="45"/>
  <c r="G88" i="45"/>
  <c r="F88" i="45"/>
  <c r="E88" i="45"/>
  <c r="D88" i="45"/>
  <c r="C88" i="45"/>
  <c r="O87" i="45"/>
  <c r="N87" i="45"/>
  <c r="M87" i="45"/>
  <c r="L87" i="45"/>
  <c r="J87" i="45"/>
  <c r="G87" i="45"/>
  <c r="F87" i="45"/>
  <c r="E87" i="45"/>
  <c r="D87" i="45"/>
  <c r="C87" i="45"/>
  <c r="O86" i="45"/>
  <c r="N86" i="45"/>
  <c r="M86" i="45"/>
  <c r="L86" i="45"/>
  <c r="J86" i="45"/>
  <c r="G86" i="45"/>
  <c r="F86" i="45"/>
  <c r="E86" i="45"/>
  <c r="D86" i="45"/>
  <c r="C86" i="45"/>
  <c r="O85" i="45"/>
  <c r="N85" i="45"/>
  <c r="M85" i="45"/>
  <c r="L85" i="45"/>
  <c r="J85" i="45"/>
  <c r="G85" i="45"/>
  <c r="F85" i="45"/>
  <c r="E85" i="45"/>
  <c r="D85" i="45"/>
  <c r="C85" i="45"/>
  <c r="A31" i="45"/>
  <c r="O15" i="45"/>
  <c r="D15" i="45"/>
  <c r="O14" i="45"/>
  <c r="D14" i="45"/>
  <c r="O13" i="45"/>
  <c r="D13" i="45"/>
  <c r="O12" i="45"/>
  <c r="D12" i="45"/>
  <c r="O11" i="45"/>
  <c r="O10" i="45"/>
  <c r="D10" i="45"/>
  <c r="O9" i="45"/>
  <c r="D9" i="45"/>
  <c r="O8" i="45"/>
  <c r="A7" i="45"/>
  <c r="A4" i="45"/>
  <c r="A2" i="45"/>
  <c r="Y1" i="45"/>
  <c r="S1" i="45"/>
  <c r="A64" i="45"/>
  <c r="O94" i="44"/>
  <c r="N94" i="44"/>
  <c r="M94" i="44"/>
  <c r="L94" i="44"/>
  <c r="K94" i="44"/>
  <c r="G94" i="44"/>
  <c r="F94" i="44"/>
  <c r="E94" i="44"/>
  <c r="D94" i="44"/>
  <c r="C94" i="44"/>
  <c r="O93" i="44"/>
  <c r="N93" i="44"/>
  <c r="M93" i="44"/>
  <c r="L93" i="44"/>
  <c r="K93" i="44"/>
  <c r="G93" i="44"/>
  <c r="F93" i="44"/>
  <c r="E93" i="44"/>
  <c r="D93" i="44"/>
  <c r="C93" i="44"/>
  <c r="O92" i="44"/>
  <c r="N92" i="44"/>
  <c r="M92" i="44"/>
  <c r="L92" i="44"/>
  <c r="J92" i="44"/>
  <c r="G92" i="44"/>
  <c r="F92" i="44"/>
  <c r="E92" i="44"/>
  <c r="D92" i="44"/>
  <c r="C92" i="44"/>
  <c r="O91" i="44"/>
  <c r="N91" i="44"/>
  <c r="M91" i="44"/>
  <c r="L91" i="44"/>
  <c r="J91" i="44"/>
  <c r="G91" i="44"/>
  <c r="F91" i="44"/>
  <c r="E91" i="44"/>
  <c r="D91" i="44"/>
  <c r="C91" i="44"/>
  <c r="O90" i="44"/>
  <c r="N90" i="44"/>
  <c r="M90" i="44"/>
  <c r="L90" i="44"/>
  <c r="J90" i="44"/>
  <c r="G90" i="44"/>
  <c r="F90" i="44"/>
  <c r="E90" i="44"/>
  <c r="D90" i="44"/>
  <c r="C90" i="44"/>
  <c r="O89" i="44"/>
  <c r="N89" i="44"/>
  <c r="M89" i="44"/>
  <c r="L89" i="44"/>
  <c r="J89" i="44"/>
  <c r="G89" i="44"/>
  <c r="F89" i="44"/>
  <c r="E89" i="44"/>
  <c r="D89" i="44"/>
  <c r="C89" i="44"/>
  <c r="O88" i="44"/>
  <c r="N88" i="44"/>
  <c r="M88" i="44"/>
  <c r="L88" i="44"/>
  <c r="J88" i="44"/>
  <c r="G88" i="44"/>
  <c r="F88" i="44"/>
  <c r="E88" i="44"/>
  <c r="D88" i="44"/>
  <c r="C88" i="44"/>
  <c r="O87" i="44"/>
  <c r="N87" i="44"/>
  <c r="M87" i="44"/>
  <c r="L87" i="44"/>
  <c r="J87" i="44"/>
  <c r="G87" i="44"/>
  <c r="F87" i="44"/>
  <c r="E87" i="44"/>
  <c r="D87" i="44"/>
  <c r="C87" i="44"/>
  <c r="O86" i="44"/>
  <c r="N86" i="44"/>
  <c r="M86" i="44"/>
  <c r="L86" i="44"/>
  <c r="J86" i="44"/>
  <c r="G86" i="44"/>
  <c r="F86" i="44"/>
  <c r="E86" i="44"/>
  <c r="D86" i="44"/>
  <c r="C86" i="44"/>
  <c r="O85" i="44"/>
  <c r="N85" i="44"/>
  <c r="M85" i="44"/>
  <c r="L85" i="44"/>
  <c r="J85" i="44"/>
  <c r="G85" i="44"/>
  <c r="F85" i="44"/>
  <c r="E85" i="44"/>
  <c r="D85" i="44"/>
  <c r="C85" i="44"/>
  <c r="S1" i="44"/>
  <c r="C82" i="44"/>
  <c r="A31" i="44"/>
  <c r="O15" i="44"/>
  <c r="D15" i="44"/>
  <c r="O14" i="44"/>
  <c r="D14" i="44"/>
  <c r="O13" i="44"/>
  <c r="D13" i="44"/>
  <c r="O12" i="44"/>
  <c r="D12" i="44"/>
  <c r="O11" i="44"/>
  <c r="O10" i="44"/>
  <c r="D10" i="44"/>
  <c r="O9" i="44"/>
  <c r="D9" i="44"/>
  <c r="O8" i="44"/>
  <c r="A7" i="44"/>
  <c r="A4" i="44"/>
  <c r="A2" i="44"/>
  <c r="Y1" i="44"/>
  <c r="A64" i="44"/>
  <c r="O94" i="43"/>
  <c r="N94" i="43"/>
  <c r="M94" i="43"/>
  <c r="L94" i="43"/>
  <c r="K94" i="43"/>
  <c r="G94" i="43"/>
  <c r="F94" i="43"/>
  <c r="E94" i="43"/>
  <c r="D94" i="43"/>
  <c r="C94" i="43"/>
  <c r="O93" i="43"/>
  <c r="N93" i="43"/>
  <c r="M93" i="43"/>
  <c r="L93" i="43"/>
  <c r="K93" i="43"/>
  <c r="G93" i="43"/>
  <c r="F93" i="43"/>
  <c r="E93" i="43"/>
  <c r="D93" i="43"/>
  <c r="C93" i="43"/>
  <c r="O92" i="43"/>
  <c r="N92" i="43"/>
  <c r="M92" i="43"/>
  <c r="L92" i="43"/>
  <c r="J92" i="43"/>
  <c r="G92" i="43"/>
  <c r="F92" i="43"/>
  <c r="E92" i="43"/>
  <c r="D92" i="43"/>
  <c r="C92" i="43"/>
  <c r="O91" i="43"/>
  <c r="N91" i="43"/>
  <c r="M91" i="43"/>
  <c r="L91" i="43"/>
  <c r="J91" i="43"/>
  <c r="G91" i="43"/>
  <c r="F91" i="43"/>
  <c r="E91" i="43"/>
  <c r="D91" i="43"/>
  <c r="C91" i="43"/>
  <c r="O90" i="43"/>
  <c r="N90" i="43"/>
  <c r="M90" i="43"/>
  <c r="L90" i="43"/>
  <c r="J90" i="43"/>
  <c r="G90" i="43"/>
  <c r="F90" i="43"/>
  <c r="E90" i="43"/>
  <c r="D90" i="43"/>
  <c r="C90" i="43"/>
  <c r="O89" i="43"/>
  <c r="N89" i="43"/>
  <c r="M89" i="43"/>
  <c r="L89" i="43"/>
  <c r="J89" i="43"/>
  <c r="G89" i="43"/>
  <c r="F89" i="43"/>
  <c r="E89" i="43"/>
  <c r="D89" i="43"/>
  <c r="C89" i="43"/>
  <c r="O88" i="43"/>
  <c r="N88" i="43"/>
  <c r="M88" i="43"/>
  <c r="L88" i="43"/>
  <c r="J88" i="43"/>
  <c r="G88" i="43"/>
  <c r="F88" i="43"/>
  <c r="E88" i="43"/>
  <c r="D88" i="43"/>
  <c r="C88" i="43"/>
  <c r="O87" i="43"/>
  <c r="N87" i="43"/>
  <c r="M87" i="43"/>
  <c r="L87" i="43"/>
  <c r="J87" i="43"/>
  <c r="G87" i="43"/>
  <c r="F87" i="43"/>
  <c r="E87" i="43"/>
  <c r="D87" i="43"/>
  <c r="C87" i="43"/>
  <c r="O86" i="43"/>
  <c r="N86" i="43"/>
  <c r="M86" i="43"/>
  <c r="L86" i="43"/>
  <c r="J86" i="43"/>
  <c r="G86" i="43"/>
  <c r="F86" i="43"/>
  <c r="E86" i="43"/>
  <c r="D86" i="43"/>
  <c r="C86" i="43"/>
  <c r="O85" i="43"/>
  <c r="N85" i="43"/>
  <c r="M85" i="43"/>
  <c r="L85" i="43"/>
  <c r="J85" i="43"/>
  <c r="G85" i="43"/>
  <c r="F85" i="43"/>
  <c r="E85" i="43"/>
  <c r="D85" i="43"/>
  <c r="C85" i="43"/>
  <c r="A31" i="43"/>
  <c r="O15" i="43"/>
  <c r="D15" i="43"/>
  <c r="O14" i="43"/>
  <c r="D14" i="43"/>
  <c r="O13" i="43"/>
  <c r="D13" i="43"/>
  <c r="O12" i="43"/>
  <c r="D12" i="43"/>
  <c r="O11" i="43"/>
  <c r="O10" i="43"/>
  <c r="D10" i="43"/>
  <c r="O9" i="43"/>
  <c r="D9" i="43"/>
  <c r="O8" i="43"/>
  <c r="A7" i="43"/>
  <c r="A4" i="43"/>
  <c r="A2" i="43"/>
  <c r="Y1" i="43"/>
  <c r="S1" i="43"/>
  <c r="A64" i="43"/>
  <c r="O94" i="42"/>
  <c r="N94" i="42"/>
  <c r="M94" i="42"/>
  <c r="L94" i="42"/>
  <c r="K94" i="42"/>
  <c r="G94" i="42"/>
  <c r="F94" i="42"/>
  <c r="E94" i="42"/>
  <c r="D94" i="42"/>
  <c r="C94" i="42"/>
  <c r="O93" i="42"/>
  <c r="N93" i="42"/>
  <c r="M93" i="42"/>
  <c r="L93" i="42"/>
  <c r="K93" i="42"/>
  <c r="G93" i="42"/>
  <c r="F93" i="42"/>
  <c r="E93" i="42"/>
  <c r="D93" i="42"/>
  <c r="C93" i="42"/>
  <c r="O92" i="42"/>
  <c r="N92" i="42"/>
  <c r="M92" i="42"/>
  <c r="L92" i="42"/>
  <c r="J92" i="42"/>
  <c r="G92" i="42"/>
  <c r="F92" i="42"/>
  <c r="E92" i="42"/>
  <c r="D92" i="42"/>
  <c r="C92" i="42"/>
  <c r="O91" i="42"/>
  <c r="N91" i="42"/>
  <c r="M91" i="42"/>
  <c r="L91" i="42"/>
  <c r="J91" i="42"/>
  <c r="G91" i="42"/>
  <c r="F91" i="42"/>
  <c r="E91" i="42"/>
  <c r="D91" i="42"/>
  <c r="C91" i="42"/>
  <c r="O90" i="42"/>
  <c r="N90" i="42"/>
  <c r="M90" i="42"/>
  <c r="L90" i="42"/>
  <c r="J90" i="42"/>
  <c r="G90" i="42"/>
  <c r="F90" i="42"/>
  <c r="E90" i="42"/>
  <c r="D90" i="42"/>
  <c r="C90" i="42"/>
  <c r="O89" i="42"/>
  <c r="N89" i="42"/>
  <c r="M89" i="42"/>
  <c r="L89" i="42"/>
  <c r="J89" i="42"/>
  <c r="G89" i="42"/>
  <c r="F89" i="42"/>
  <c r="E89" i="42"/>
  <c r="D89" i="42"/>
  <c r="C89" i="42"/>
  <c r="O88" i="42"/>
  <c r="N88" i="42"/>
  <c r="M88" i="42"/>
  <c r="L88" i="42"/>
  <c r="J88" i="42"/>
  <c r="G88" i="42"/>
  <c r="F88" i="42"/>
  <c r="E88" i="42"/>
  <c r="D88" i="42"/>
  <c r="C88" i="42"/>
  <c r="O87" i="42"/>
  <c r="N87" i="42"/>
  <c r="M87" i="42"/>
  <c r="L87" i="42"/>
  <c r="J87" i="42"/>
  <c r="G87" i="42"/>
  <c r="F87" i="42"/>
  <c r="E87" i="42"/>
  <c r="D87" i="42"/>
  <c r="C87" i="42"/>
  <c r="O86" i="42"/>
  <c r="N86" i="42"/>
  <c r="M86" i="42"/>
  <c r="L86" i="42"/>
  <c r="J86" i="42"/>
  <c r="G86" i="42"/>
  <c r="F86" i="42"/>
  <c r="E86" i="42"/>
  <c r="D86" i="42"/>
  <c r="C86" i="42"/>
  <c r="O85" i="42"/>
  <c r="N85" i="42"/>
  <c r="M85" i="42"/>
  <c r="L85" i="42"/>
  <c r="J85" i="42"/>
  <c r="G85" i="42"/>
  <c r="F85" i="42"/>
  <c r="E85" i="42"/>
  <c r="D85" i="42"/>
  <c r="C85" i="42"/>
  <c r="S1" i="42"/>
  <c r="C82" i="42"/>
  <c r="A31" i="42"/>
  <c r="O15" i="42"/>
  <c r="D15" i="42"/>
  <c r="O14" i="42"/>
  <c r="D14" i="42"/>
  <c r="O13" i="42"/>
  <c r="D13" i="42"/>
  <c r="O12" i="42"/>
  <c r="D12" i="42"/>
  <c r="O11" i="42"/>
  <c r="O10" i="42"/>
  <c r="D10" i="42"/>
  <c r="O9" i="42"/>
  <c r="D9" i="42"/>
  <c r="O8" i="42"/>
  <c r="A7" i="42"/>
  <c r="A4" i="42"/>
  <c r="A2" i="42"/>
  <c r="Y1" i="42"/>
  <c r="A64" i="42"/>
  <c r="O94" i="41"/>
  <c r="N94" i="41"/>
  <c r="M94" i="41"/>
  <c r="L94" i="41"/>
  <c r="K94" i="41"/>
  <c r="G94" i="41"/>
  <c r="F94" i="41"/>
  <c r="E94" i="41"/>
  <c r="D94" i="41"/>
  <c r="C94" i="41"/>
  <c r="O93" i="41"/>
  <c r="N93" i="41"/>
  <c r="M93" i="41"/>
  <c r="L93" i="41"/>
  <c r="K93" i="41"/>
  <c r="G93" i="41"/>
  <c r="F93" i="41"/>
  <c r="E93" i="41"/>
  <c r="D93" i="41"/>
  <c r="C93" i="41"/>
  <c r="O92" i="41"/>
  <c r="N92" i="41"/>
  <c r="M92" i="41"/>
  <c r="L92" i="41"/>
  <c r="J92" i="41"/>
  <c r="G92" i="41"/>
  <c r="F92" i="41"/>
  <c r="E92" i="41"/>
  <c r="D92" i="41"/>
  <c r="C92" i="41"/>
  <c r="O91" i="41"/>
  <c r="N91" i="41"/>
  <c r="M91" i="41"/>
  <c r="L91" i="41"/>
  <c r="J91" i="41"/>
  <c r="G91" i="41"/>
  <c r="F91" i="41"/>
  <c r="E91" i="41"/>
  <c r="D91" i="41"/>
  <c r="C91" i="41"/>
  <c r="O90" i="41"/>
  <c r="N90" i="41"/>
  <c r="M90" i="41"/>
  <c r="L90" i="41"/>
  <c r="J90" i="41"/>
  <c r="G90" i="41"/>
  <c r="F90" i="41"/>
  <c r="E90" i="41"/>
  <c r="D90" i="41"/>
  <c r="C90" i="41"/>
  <c r="O89" i="41"/>
  <c r="N89" i="41"/>
  <c r="M89" i="41"/>
  <c r="L89" i="41"/>
  <c r="J89" i="41"/>
  <c r="G89" i="41"/>
  <c r="F89" i="41"/>
  <c r="E89" i="41"/>
  <c r="D89" i="41"/>
  <c r="C89" i="41"/>
  <c r="O88" i="41"/>
  <c r="N88" i="41"/>
  <c r="M88" i="41"/>
  <c r="L88" i="41"/>
  <c r="J88" i="41"/>
  <c r="G88" i="41"/>
  <c r="F88" i="41"/>
  <c r="E88" i="41"/>
  <c r="D88" i="41"/>
  <c r="C88" i="41"/>
  <c r="O87" i="41"/>
  <c r="N87" i="41"/>
  <c r="M87" i="41"/>
  <c r="L87" i="41"/>
  <c r="J87" i="41"/>
  <c r="G87" i="41"/>
  <c r="F87" i="41"/>
  <c r="E87" i="41"/>
  <c r="D87" i="41"/>
  <c r="C87" i="41"/>
  <c r="O86" i="41"/>
  <c r="N86" i="41"/>
  <c r="M86" i="41"/>
  <c r="L86" i="41"/>
  <c r="J86" i="41"/>
  <c r="G86" i="41"/>
  <c r="F86" i="41"/>
  <c r="E86" i="41"/>
  <c r="D86" i="41"/>
  <c r="C86" i="41"/>
  <c r="O85" i="41"/>
  <c r="N85" i="41"/>
  <c r="M85" i="41"/>
  <c r="L85" i="41"/>
  <c r="J85" i="41"/>
  <c r="G85" i="41"/>
  <c r="F85" i="41"/>
  <c r="E85" i="41"/>
  <c r="D85" i="41"/>
  <c r="C85" i="41"/>
  <c r="A31" i="41"/>
  <c r="O15" i="41"/>
  <c r="D15" i="41"/>
  <c r="O14" i="41"/>
  <c r="D14" i="41"/>
  <c r="O13" i="41"/>
  <c r="D13" i="41"/>
  <c r="O12" i="41"/>
  <c r="D12" i="41"/>
  <c r="O11" i="41"/>
  <c r="O10" i="41"/>
  <c r="D10" i="41"/>
  <c r="O9" i="41"/>
  <c r="D9" i="41"/>
  <c r="O8" i="41"/>
  <c r="A7" i="41"/>
  <c r="A4" i="41"/>
  <c r="A2" i="41"/>
  <c r="Y1" i="41"/>
  <c r="S1" i="41"/>
  <c r="A64" i="41"/>
  <c r="O94" i="40"/>
  <c r="N94" i="40"/>
  <c r="M94" i="40"/>
  <c r="L94" i="40"/>
  <c r="K94" i="40"/>
  <c r="G94" i="40"/>
  <c r="F94" i="40"/>
  <c r="E94" i="40"/>
  <c r="D94" i="40"/>
  <c r="C94" i="40"/>
  <c r="O93" i="40"/>
  <c r="N93" i="40"/>
  <c r="M93" i="40"/>
  <c r="L93" i="40"/>
  <c r="K93" i="40"/>
  <c r="G93" i="40"/>
  <c r="F93" i="40"/>
  <c r="E93" i="40"/>
  <c r="D93" i="40"/>
  <c r="C93" i="40"/>
  <c r="O92" i="40"/>
  <c r="N92" i="40"/>
  <c r="M92" i="40"/>
  <c r="L92" i="40"/>
  <c r="J92" i="40"/>
  <c r="G92" i="40"/>
  <c r="F92" i="40"/>
  <c r="E92" i="40"/>
  <c r="D92" i="40"/>
  <c r="C92" i="40"/>
  <c r="O91" i="40"/>
  <c r="N91" i="40"/>
  <c r="M91" i="40"/>
  <c r="L91" i="40"/>
  <c r="J91" i="40"/>
  <c r="G91" i="40"/>
  <c r="F91" i="40"/>
  <c r="E91" i="40"/>
  <c r="D91" i="40"/>
  <c r="C91" i="40"/>
  <c r="O90" i="40"/>
  <c r="N90" i="40"/>
  <c r="M90" i="40"/>
  <c r="L90" i="40"/>
  <c r="J90" i="40"/>
  <c r="G90" i="40"/>
  <c r="F90" i="40"/>
  <c r="E90" i="40"/>
  <c r="D90" i="40"/>
  <c r="C90" i="40"/>
  <c r="O89" i="40"/>
  <c r="N89" i="40"/>
  <c r="M89" i="40"/>
  <c r="L89" i="40"/>
  <c r="J89" i="40"/>
  <c r="G89" i="40"/>
  <c r="F89" i="40"/>
  <c r="E89" i="40"/>
  <c r="D89" i="40"/>
  <c r="C89" i="40"/>
  <c r="O88" i="40"/>
  <c r="N88" i="40"/>
  <c r="M88" i="40"/>
  <c r="L88" i="40"/>
  <c r="J88" i="40"/>
  <c r="G88" i="40"/>
  <c r="F88" i="40"/>
  <c r="E88" i="40"/>
  <c r="D88" i="40"/>
  <c r="C88" i="40"/>
  <c r="O87" i="40"/>
  <c r="N87" i="40"/>
  <c r="M87" i="40"/>
  <c r="L87" i="40"/>
  <c r="J87" i="40"/>
  <c r="G87" i="40"/>
  <c r="F87" i="40"/>
  <c r="E87" i="40"/>
  <c r="D87" i="40"/>
  <c r="C87" i="40"/>
  <c r="O86" i="40"/>
  <c r="N86" i="40"/>
  <c r="M86" i="40"/>
  <c r="L86" i="40"/>
  <c r="J86" i="40"/>
  <c r="G86" i="40"/>
  <c r="F86" i="40"/>
  <c r="E86" i="40"/>
  <c r="D86" i="40"/>
  <c r="C86" i="40"/>
  <c r="O85" i="40"/>
  <c r="N85" i="40"/>
  <c r="M85" i="40"/>
  <c r="L85" i="40"/>
  <c r="J85" i="40"/>
  <c r="G85" i="40"/>
  <c r="F85" i="40"/>
  <c r="E85" i="40"/>
  <c r="D85" i="40"/>
  <c r="C85" i="40"/>
  <c r="S1" i="40"/>
  <c r="C82" i="40"/>
  <c r="A31" i="40"/>
  <c r="O15" i="40"/>
  <c r="D15" i="40"/>
  <c r="O14" i="40"/>
  <c r="D14" i="40"/>
  <c r="O13" i="40"/>
  <c r="D13" i="40"/>
  <c r="O12" i="40"/>
  <c r="D12" i="40"/>
  <c r="O11" i="40"/>
  <c r="O10" i="40"/>
  <c r="D10" i="40"/>
  <c r="O9" i="40"/>
  <c r="D9" i="40"/>
  <c r="O8" i="40"/>
  <c r="A7" i="40"/>
  <c r="A4" i="40"/>
  <c r="A2" i="40"/>
  <c r="Y1" i="40"/>
  <c r="A64" i="40"/>
  <c r="O94" i="39"/>
  <c r="N94" i="39"/>
  <c r="M94" i="39"/>
  <c r="L94" i="39"/>
  <c r="K94" i="39"/>
  <c r="G94" i="39"/>
  <c r="F94" i="39"/>
  <c r="E94" i="39"/>
  <c r="D94" i="39"/>
  <c r="C94" i="39"/>
  <c r="O93" i="39"/>
  <c r="N93" i="39"/>
  <c r="M93" i="39"/>
  <c r="L93" i="39"/>
  <c r="K93" i="39"/>
  <c r="G93" i="39"/>
  <c r="F93" i="39"/>
  <c r="E93" i="39"/>
  <c r="D93" i="39"/>
  <c r="C93" i="39"/>
  <c r="O92" i="39"/>
  <c r="N92" i="39"/>
  <c r="M92" i="39"/>
  <c r="L92" i="39"/>
  <c r="J92" i="39"/>
  <c r="G92" i="39"/>
  <c r="F92" i="39"/>
  <c r="E92" i="39"/>
  <c r="D92" i="39"/>
  <c r="C92" i="39"/>
  <c r="O91" i="39"/>
  <c r="N91" i="39"/>
  <c r="M91" i="39"/>
  <c r="L91" i="39"/>
  <c r="J91" i="39"/>
  <c r="G91" i="39"/>
  <c r="F91" i="39"/>
  <c r="E91" i="39"/>
  <c r="D91" i="39"/>
  <c r="C91" i="39"/>
  <c r="O90" i="39"/>
  <c r="N90" i="39"/>
  <c r="M90" i="39"/>
  <c r="L90" i="39"/>
  <c r="J90" i="39"/>
  <c r="G90" i="39"/>
  <c r="F90" i="39"/>
  <c r="E90" i="39"/>
  <c r="D90" i="39"/>
  <c r="C90" i="39"/>
  <c r="O89" i="39"/>
  <c r="N89" i="39"/>
  <c r="M89" i="39"/>
  <c r="L89" i="39"/>
  <c r="J89" i="39"/>
  <c r="G89" i="39"/>
  <c r="F89" i="39"/>
  <c r="E89" i="39"/>
  <c r="D89" i="39"/>
  <c r="C89" i="39"/>
  <c r="O88" i="39"/>
  <c r="N88" i="39"/>
  <c r="M88" i="39"/>
  <c r="L88" i="39"/>
  <c r="J88" i="39"/>
  <c r="G88" i="39"/>
  <c r="F88" i="39"/>
  <c r="E88" i="39"/>
  <c r="D88" i="39"/>
  <c r="C88" i="39"/>
  <c r="O87" i="39"/>
  <c r="N87" i="39"/>
  <c r="M87" i="39"/>
  <c r="L87" i="39"/>
  <c r="J87" i="39"/>
  <c r="G87" i="39"/>
  <c r="F87" i="39"/>
  <c r="E87" i="39"/>
  <c r="D87" i="39"/>
  <c r="C87" i="39"/>
  <c r="O86" i="39"/>
  <c r="N86" i="39"/>
  <c r="M86" i="39"/>
  <c r="L86" i="39"/>
  <c r="J86" i="39"/>
  <c r="G86" i="39"/>
  <c r="F86" i="39"/>
  <c r="E86" i="39"/>
  <c r="D86" i="39"/>
  <c r="C86" i="39"/>
  <c r="O85" i="39"/>
  <c r="N85" i="39"/>
  <c r="M85" i="39"/>
  <c r="L85" i="39"/>
  <c r="J85" i="39"/>
  <c r="G85" i="39"/>
  <c r="F85" i="39"/>
  <c r="E85" i="39"/>
  <c r="D85" i="39"/>
  <c r="C85" i="39"/>
  <c r="A31" i="39"/>
  <c r="O15" i="39"/>
  <c r="D15" i="39"/>
  <c r="O14" i="39"/>
  <c r="D14" i="39"/>
  <c r="O13" i="39"/>
  <c r="D13" i="39"/>
  <c r="O12" i="39"/>
  <c r="D12" i="39"/>
  <c r="O11" i="39"/>
  <c r="O10" i="39"/>
  <c r="D10" i="39"/>
  <c r="O9" i="39"/>
  <c r="D9" i="39"/>
  <c r="O8" i="39"/>
  <c r="A7" i="39"/>
  <c r="A4" i="39"/>
  <c r="A2" i="39"/>
  <c r="Y1" i="39"/>
  <c r="S1" i="39"/>
  <c r="A64" i="39"/>
  <c r="O94" i="38"/>
  <c r="N94" i="38"/>
  <c r="M94" i="38"/>
  <c r="L94" i="38"/>
  <c r="K94" i="38"/>
  <c r="G94" i="38"/>
  <c r="F94" i="38"/>
  <c r="E94" i="38"/>
  <c r="D94" i="38"/>
  <c r="C94" i="38"/>
  <c r="O93" i="38"/>
  <c r="N93" i="38"/>
  <c r="M93" i="38"/>
  <c r="L93" i="38"/>
  <c r="K93" i="38"/>
  <c r="G93" i="38"/>
  <c r="F93" i="38"/>
  <c r="E93" i="38"/>
  <c r="D93" i="38"/>
  <c r="C93" i="38"/>
  <c r="O92" i="38"/>
  <c r="N92" i="38"/>
  <c r="M92" i="38"/>
  <c r="L92" i="38"/>
  <c r="J92" i="38"/>
  <c r="G92" i="38"/>
  <c r="F92" i="38"/>
  <c r="E92" i="38"/>
  <c r="D92" i="38"/>
  <c r="C92" i="38"/>
  <c r="O91" i="38"/>
  <c r="N91" i="38"/>
  <c r="M91" i="38"/>
  <c r="L91" i="38"/>
  <c r="J91" i="38"/>
  <c r="G91" i="38"/>
  <c r="F91" i="38"/>
  <c r="E91" i="38"/>
  <c r="D91" i="38"/>
  <c r="C91" i="38"/>
  <c r="O90" i="38"/>
  <c r="N90" i="38"/>
  <c r="M90" i="38"/>
  <c r="L90" i="38"/>
  <c r="J90" i="38"/>
  <c r="G90" i="38"/>
  <c r="F90" i="38"/>
  <c r="E90" i="38"/>
  <c r="D90" i="38"/>
  <c r="C90" i="38"/>
  <c r="O89" i="38"/>
  <c r="N89" i="38"/>
  <c r="M89" i="38"/>
  <c r="L89" i="38"/>
  <c r="J89" i="38"/>
  <c r="G89" i="38"/>
  <c r="F89" i="38"/>
  <c r="E89" i="38"/>
  <c r="D89" i="38"/>
  <c r="C89" i="38"/>
  <c r="O88" i="38"/>
  <c r="N88" i="38"/>
  <c r="M88" i="38"/>
  <c r="L88" i="38"/>
  <c r="J88" i="38"/>
  <c r="G88" i="38"/>
  <c r="F88" i="38"/>
  <c r="E88" i="38"/>
  <c r="D88" i="38"/>
  <c r="C88" i="38"/>
  <c r="O87" i="38"/>
  <c r="N87" i="38"/>
  <c r="M87" i="38"/>
  <c r="L87" i="38"/>
  <c r="J87" i="38"/>
  <c r="G87" i="38"/>
  <c r="F87" i="38"/>
  <c r="E87" i="38"/>
  <c r="D87" i="38"/>
  <c r="C87" i="38"/>
  <c r="O86" i="38"/>
  <c r="N86" i="38"/>
  <c r="M86" i="38"/>
  <c r="L86" i="38"/>
  <c r="J86" i="38"/>
  <c r="G86" i="38"/>
  <c r="F86" i="38"/>
  <c r="E86" i="38"/>
  <c r="D86" i="38"/>
  <c r="C86" i="38"/>
  <c r="O85" i="38"/>
  <c r="N85" i="38"/>
  <c r="M85" i="38"/>
  <c r="L85" i="38"/>
  <c r="J85" i="38"/>
  <c r="G85" i="38"/>
  <c r="F85" i="38"/>
  <c r="E85" i="38"/>
  <c r="D85" i="38"/>
  <c r="C85" i="38"/>
  <c r="S1" i="38"/>
  <c r="C82" i="38"/>
  <c r="A31" i="38"/>
  <c r="O15" i="38"/>
  <c r="D15" i="38"/>
  <c r="O14" i="38"/>
  <c r="D14" i="38"/>
  <c r="O13" i="38"/>
  <c r="D13" i="38"/>
  <c r="O12" i="38"/>
  <c r="D12" i="38"/>
  <c r="O11" i="38"/>
  <c r="O10" i="38"/>
  <c r="D10" i="38"/>
  <c r="O9" i="38"/>
  <c r="D9" i="38"/>
  <c r="O8" i="38"/>
  <c r="A7" i="38"/>
  <c r="A4" i="38"/>
  <c r="A2" i="38"/>
  <c r="Y1" i="38"/>
  <c r="A64" i="38"/>
  <c r="O94" i="37"/>
  <c r="N94" i="37"/>
  <c r="M94" i="37"/>
  <c r="L94" i="37"/>
  <c r="K94" i="37"/>
  <c r="G94" i="37"/>
  <c r="F94" i="37"/>
  <c r="E94" i="37"/>
  <c r="D94" i="37"/>
  <c r="C94" i="37"/>
  <c r="O93" i="37"/>
  <c r="N93" i="37"/>
  <c r="M93" i="37"/>
  <c r="L93" i="37"/>
  <c r="K93" i="37"/>
  <c r="G93" i="37"/>
  <c r="F93" i="37"/>
  <c r="E93" i="37"/>
  <c r="D93" i="37"/>
  <c r="C93" i="37"/>
  <c r="O92" i="37"/>
  <c r="N92" i="37"/>
  <c r="M92" i="37"/>
  <c r="L92" i="37"/>
  <c r="J92" i="37"/>
  <c r="G92" i="37"/>
  <c r="F92" i="37"/>
  <c r="E92" i="37"/>
  <c r="D92" i="37"/>
  <c r="C92" i="37"/>
  <c r="O91" i="37"/>
  <c r="N91" i="37"/>
  <c r="M91" i="37"/>
  <c r="L91" i="37"/>
  <c r="J91" i="37"/>
  <c r="G91" i="37"/>
  <c r="F91" i="37"/>
  <c r="E91" i="37"/>
  <c r="D91" i="37"/>
  <c r="C91" i="37"/>
  <c r="O90" i="37"/>
  <c r="N90" i="37"/>
  <c r="M90" i="37"/>
  <c r="L90" i="37"/>
  <c r="J90" i="37"/>
  <c r="G90" i="37"/>
  <c r="F90" i="37"/>
  <c r="E90" i="37"/>
  <c r="D90" i="37"/>
  <c r="C90" i="37"/>
  <c r="O89" i="37"/>
  <c r="N89" i="37"/>
  <c r="M89" i="37"/>
  <c r="L89" i="37"/>
  <c r="J89" i="37"/>
  <c r="G89" i="37"/>
  <c r="F89" i="37"/>
  <c r="E89" i="37"/>
  <c r="D89" i="37"/>
  <c r="C89" i="37"/>
  <c r="O88" i="37"/>
  <c r="N88" i="37"/>
  <c r="M88" i="37"/>
  <c r="L88" i="37"/>
  <c r="J88" i="37"/>
  <c r="G88" i="37"/>
  <c r="F88" i="37"/>
  <c r="E88" i="37"/>
  <c r="D88" i="37"/>
  <c r="C88" i="37"/>
  <c r="O87" i="37"/>
  <c r="N87" i="37"/>
  <c r="M87" i="37"/>
  <c r="L87" i="37"/>
  <c r="J87" i="37"/>
  <c r="G87" i="37"/>
  <c r="F87" i="37"/>
  <c r="E87" i="37"/>
  <c r="D87" i="37"/>
  <c r="C87" i="37"/>
  <c r="O86" i="37"/>
  <c r="N86" i="37"/>
  <c r="M86" i="37"/>
  <c r="L86" i="37"/>
  <c r="J86" i="37"/>
  <c r="G86" i="37"/>
  <c r="F86" i="37"/>
  <c r="E86" i="37"/>
  <c r="D86" i="37"/>
  <c r="C86" i="37"/>
  <c r="O85" i="37"/>
  <c r="N85" i="37"/>
  <c r="M85" i="37"/>
  <c r="L85" i="37"/>
  <c r="J85" i="37"/>
  <c r="G85" i="37"/>
  <c r="F85" i="37"/>
  <c r="E85" i="37"/>
  <c r="D85" i="37"/>
  <c r="C85" i="37"/>
  <c r="A31" i="37"/>
  <c r="O15" i="37"/>
  <c r="D15" i="37"/>
  <c r="O14" i="37"/>
  <c r="D14" i="37"/>
  <c r="O13" i="37"/>
  <c r="D13" i="37"/>
  <c r="O12" i="37"/>
  <c r="D12" i="37"/>
  <c r="O11" i="37"/>
  <c r="O10" i="37"/>
  <c r="D10" i="37"/>
  <c r="O9" i="37"/>
  <c r="D9" i="37"/>
  <c r="O8" i="37"/>
  <c r="A7" i="37"/>
  <c r="A4" i="37"/>
  <c r="A2" i="37"/>
  <c r="Y1" i="37"/>
  <c r="S1" i="37"/>
  <c r="A64" i="37"/>
  <c r="O94" i="36"/>
  <c r="N94" i="36"/>
  <c r="M94" i="36"/>
  <c r="L94" i="36"/>
  <c r="K94" i="36"/>
  <c r="G94" i="36"/>
  <c r="F94" i="36"/>
  <c r="E94" i="36"/>
  <c r="D94" i="36"/>
  <c r="C94" i="36"/>
  <c r="O93" i="36"/>
  <c r="N93" i="36"/>
  <c r="M93" i="36"/>
  <c r="L93" i="36"/>
  <c r="K93" i="36"/>
  <c r="G93" i="36"/>
  <c r="F93" i="36"/>
  <c r="E93" i="36"/>
  <c r="D93" i="36"/>
  <c r="C93" i="36"/>
  <c r="O92" i="36"/>
  <c r="N92" i="36"/>
  <c r="M92" i="36"/>
  <c r="L92" i="36"/>
  <c r="J92" i="36"/>
  <c r="G92" i="36"/>
  <c r="F92" i="36"/>
  <c r="E92" i="36"/>
  <c r="D92" i="36"/>
  <c r="C92" i="36"/>
  <c r="O91" i="36"/>
  <c r="N91" i="36"/>
  <c r="M91" i="36"/>
  <c r="L91" i="36"/>
  <c r="J91" i="36"/>
  <c r="G91" i="36"/>
  <c r="F91" i="36"/>
  <c r="E91" i="36"/>
  <c r="D91" i="36"/>
  <c r="C91" i="36"/>
  <c r="O90" i="36"/>
  <c r="N90" i="36"/>
  <c r="M90" i="36"/>
  <c r="L90" i="36"/>
  <c r="J90" i="36"/>
  <c r="G90" i="36"/>
  <c r="F90" i="36"/>
  <c r="E90" i="36"/>
  <c r="D90" i="36"/>
  <c r="C90" i="36"/>
  <c r="O89" i="36"/>
  <c r="N89" i="36"/>
  <c r="M89" i="36"/>
  <c r="L89" i="36"/>
  <c r="J89" i="36"/>
  <c r="G89" i="36"/>
  <c r="F89" i="36"/>
  <c r="E89" i="36"/>
  <c r="D89" i="36"/>
  <c r="C89" i="36"/>
  <c r="O88" i="36"/>
  <c r="N88" i="36"/>
  <c r="M88" i="36"/>
  <c r="L88" i="36"/>
  <c r="J88" i="36"/>
  <c r="G88" i="36"/>
  <c r="F88" i="36"/>
  <c r="E88" i="36"/>
  <c r="D88" i="36"/>
  <c r="C88" i="36"/>
  <c r="O87" i="36"/>
  <c r="N87" i="36"/>
  <c r="M87" i="36"/>
  <c r="L87" i="36"/>
  <c r="J87" i="36"/>
  <c r="G87" i="36"/>
  <c r="F87" i="36"/>
  <c r="E87" i="36"/>
  <c r="D87" i="36"/>
  <c r="C87" i="36"/>
  <c r="O86" i="36"/>
  <c r="N86" i="36"/>
  <c r="M86" i="36"/>
  <c r="L86" i="36"/>
  <c r="J86" i="36"/>
  <c r="G86" i="36"/>
  <c r="F86" i="36"/>
  <c r="E86" i="36"/>
  <c r="D86" i="36"/>
  <c r="C86" i="36"/>
  <c r="O85" i="36"/>
  <c r="N85" i="36"/>
  <c r="M85" i="36"/>
  <c r="L85" i="36"/>
  <c r="J85" i="36"/>
  <c r="G85" i="36"/>
  <c r="F85" i="36"/>
  <c r="E85" i="36"/>
  <c r="D85" i="36"/>
  <c r="C85" i="36"/>
  <c r="S1" i="36"/>
  <c r="C82" i="36"/>
  <c r="A31" i="36"/>
  <c r="O15" i="36"/>
  <c r="D15" i="36"/>
  <c r="O14" i="36"/>
  <c r="D14" i="36"/>
  <c r="O13" i="36"/>
  <c r="D13" i="36"/>
  <c r="O12" i="36"/>
  <c r="D12" i="36"/>
  <c r="O11" i="36"/>
  <c r="O10" i="36"/>
  <c r="D10" i="36"/>
  <c r="O9" i="36"/>
  <c r="D9" i="36"/>
  <c r="O8" i="36"/>
  <c r="A7" i="36"/>
  <c r="A4" i="36"/>
  <c r="A2" i="36"/>
  <c r="Y1" i="36"/>
  <c r="A64" i="36"/>
  <c r="O94" i="35"/>
  <c r="N94" i="35"/>
  <c r="M94" i="35"/>
  <c r="L94" i="35"/>
  <c r="K94" i="35"/>
  <c r="G94" i="35"/>
  <c r="F94" i="35"/>
  <c r="E94" i="35"/>
  <c r="D94" i="35"/>
  <c r="C94" i="35"/>
  <c r="O93" i="35"/>
  <c r="N93" i="35"/>
  <c r="M93" i="35"/>
  <c r="L93" i="35"/>
  <c r="K93" i="35"/>
  <c r="G93" i="35"/>
  <c r="F93" i="35"/>
  <c r="E93" i="35"/>
  <c r="D93" i="35"/>
  <c r="C93" i="35"/>
  <c r="O92" i="35"/>
  <c r="N92" i="35"/>
  <c r="M92" i="35"/>
  <c r="L92" i="35"/>
  <c r="J92" i="35"/>
  <c r="G92" i="35"/>
  <c r="F92" i="35"/>
  <c r="E92" i="35"/>
  <c r="D92" i="35"/>
  <c r="C92" i="35"/>
  <c r="O91" i="35"/>
  <c r="N91" i="35"/>
  <c r="M91" i="35"/>
  <c r="L91" i="35"/>
  <c r="J91" i="35"/>
  <c r="G91" i="35"/>
  <c r="F91" i="35"/>
  <c r="E91" i="35"/>
  <c r="D91" i="35"/>
  <c r="C91" i="35"/>
  <c r="O90" i="35"/>
  <c r="N90" i="35"/>
  <c r="M90" i="35"/>
  <c r="L90" i="35"/>
  <c r="J90" i="35"/>
  <c r="G90" i="35"/>
  <c r="F90" i="35"/>
  <c r="E90" i="35"/>
  <c r="D90" i="35"/>
  <c r="C90" i="35"/>
  <c r="O89" i="35"/>
  <c r="N89" i="35"/>
  <c r="M89" i="35"/>
  <c r="L89" i="35"/>
  <c r="J89" i="35"/>
  <c r="G89" i="35"/>
  <c r="F89" i="35"/>
  <c r="E89" i="35"/>
  <c r="D89" i="35"/>
  <c r="C89" i="35"/>
  <c r="O88" i="35"/>
  <c r="N88" i="35"/>
  <c r="M88" i="35"/>
  <c r="L88" i="35"/>
  <c r="J88" i="35"/>
  <c r="G88" i="35"/>
  <c r="F88" i="35"/>
  <c r="E88" i="35"/>
  <c r="D88" i="35"/>
  <c r="C88" i="35"/>
  <c r="O87" i="35"/>
  <c r="N87" i="35"/>
  <c r="M87" i="35"/>
  <c r="L87" i="35"/>
  <c r="J87" i="35"/>
  <c r="G87" i="35"/>
  <c r="F87" i="35"/>
  <c r="E87" i="35"/>
  <c r="D87" i="35"/>
  <c r="C87" i="35"/>
  <c r="O86" i="35"/>
  <c r="N86" i="35"/>
  <c r="M86" i="35"/>
  <c r="L86" i="35"/>
  <c r="J86" i="35"/>
  <c r="G86" i="35"/>
  <c r="F86" i="35"/>
  <c r="E86" i="35"/>
  <c r="D86" i="35"/>
  <c r="C86" i="35"/>
  <c r="O85" i="35"/>
  <c r="N85" i="35"/>
  <c r="M85" i="35"/>
  <c r="L85" i="35"/>
  <c r="J85" i="35"/>
  <c r="G85" i="35"/>
  <c r="F85" i="35"/>
  <c r="E85" i="35"/>
  <c r="D85" i="35"/>
  <c r="C85" i="35"/>
  <c r="A31" i="35"/>
  <c r="O15" i="35"/>
  <c r="D15" i="35"/>
  <c r="O14" i="35"/>
  <c r="D14" i="35"/>
  <c r="O13" i="35"/>
  <c r="D13" i="35"/>
  <c r="O12" i="35"/>
  <c r="D12" i="35"/>
  <c r="O11" i="35"/>
  <c r="O10" i="35"/>
  <c r="D10" i="35"/>
  <c r="O9" i="35"/>
  <c r="D9" i="35"/>
  <c r="O8" i="35"/>
  <c r="A7" i="35"/>
  <c r="A4" i="35"/>
  <c r="A2" i="35"/>
  <c r="Y1" i="35"/>
  <c r="S1" i="35"/>
  <c r="A64" i="35"/>
  <c r="O94" i="34"/>
  <c r="N94" i="34"/>
  <c r="M94" i="34"/>
  <c r="L94" i="34"/>
  <c r="K94" i="34"/>
  <c r="G94" i="34"/>
  <c r="F94" i="34"/>
  <c r="E94" i="34"/>
  <c r="D94" i="34"/>
  <c r="C94" i="34"/>
  <c r="O93" i="34"/>
  <c r="N93" i="34"/>
  <c r="M93" i="34"/>
  <c r="L93" i="34"/>
  <c r="K93" i="34"/>
  <c r="G93" i="34"/>
  <c r="F93" i="34"/>
  <c r="E93" i="34"/>
  <c r="D93" i="34"/>
  <c r="C93" i="34"/>
  <c r="O92" i="34"/>
  <c r="N92" i="34"/>
  <c r="M92" i="34"/>
  <c r="L92" i="34"/>
  <c r="J92" i="34"/>
  <c r="G92" i="34"/>
  <c r="F92" i="34"/>
  <c r="E92" i="34"/>
  <c r="D92" i="34"/>
  <c r="C92" i="34"/>
  <c r="O91" i="34"/>
  <c r="N91" i="34"/>
  <c r="M91" i="34"/>
  <c r="L91" i="34"/>
  <c r="J91" i="34"/>
  <c r="G91" i="34"/>
  <c r="F91" i="34"/>
  <c r="E91" i="34"/>
  <c r="D91" i="34"/>
  <c r="C91" i="34"/>
  <c r="O90" i="34"/>
  <c r="N90" i="34"/>
  <c r="M90" i="34"/>
  <c r="L90" i="34"/>
  <c r="J90" i="34"/>
  <c r="G90" i="34"/>
  <c r="F90" i="34"/>
  <c r="E90" i="34"/>
  <c r="D90" i="34"/>
  <c r="C90" i="34"/>
  <c r="O89" i="34"/>
  <c r="N89" i="34"/>
  <c r="M89" i="34"/>
  <c r="L89" i="34"/>
  <c r="J89" i="34"/>
  <c r="G89" i="34"/>
  <c r="F89" i="34"/>
  <c r="E89" i="34"/>
  <c r="D89" i="34"/>
  <c r="C89" i="34"/>
  <c r="O88" i="34"/>
  <c r="N88" i="34"/>
  <c r="M88" i="34"/>
  <c r="L88" i="34"/>
  <c r="J88" i="34"/>
  <c r="G88" i="34"/>
  <c r="F88" i="34"/>
  <c r="E88" i="34"/>
  <c r="D88" i="34"/>
  <c r="C88" i="34"/>
  <c r="O87" i="34"/>
  <c r="N87" i="34"/>
  <c r="M87" i="34"/>
  <c r="L87" i="34"/>
  <c r="J87" i="34"/>
  <c r="G87" i="34"/>
  <c r="F87" i="34"/>
  <c r="E87" i="34"/>
  <c r="D87" i="34"/>
  <c r="C87" i="34"/>
  <c r="O86" i="34"/>
  <c r="N86" i="34"/>
  <c r="M86" i="34"/>
  <c r="L86" i="34"/>
  <c r="J86" i="34"/>
  <c r="G86" i="34"/>
  <c r="F86" i="34"/>
  <c r="E86" i="34"/>
  <c r="D86" i="34"/>
  <c r="C86" i="34"/>
  <c r="O85" i="34"/>
  <c r="N85" i="34"/>
  <c r="M85" i="34"/>
  <c r="L85" i="34"/>
  <c r="J85" i="34"/>
  <c r="G85" i="34"/>
  <c r="F85" i="34"/>
  <c r="E85" i="34"/>
  <c r="D85" i="34"/>
  <c r="C85" i="34"/>
  <c r="S1" i="34"/>
  <c r="C82" i="34"/>
  <c r="A31" i="34"/>
  <c r="O15" i="34"/>
  <c r="D15" i="34"/>
  <c r="O14" i="34"/>
  <c r="D14" i="34"/>
  <c r="O13" i="34"/>
  <c r="D13" i="34"/>
  <c r="O12" i="34"/>
  <c r="D12" i="34"/>
  <c r="O11" i="34"/>
  <c r="O10" i="34"/>
  <c r="D10" i="34"/>
  <c r="O9" i="34"/>
  <c r="D9" i="34"/>
  <c r="O8" i="34"/>
  <c r="A7" i="34"/>
  <c r="A4" i="34"/>
  <c r="A2" i="34"/>
  <c r="Y1" i="34"/>
  <c r="A64" i="34"/>
  <c r="O94" i="33"/>
  <c r="N94" i="33"/>
  <c r="M94" i="33"/>
  <c r="L94" i="33"/>
  <c r="K94" i="33"/>
  <c r="G94" i="33"/>
  <c r="F94" i="33"/>
  <c r="E94" i="33"/>
  <c r="D94" i="33"/>
  <c r="C94" i="33"/>
  <c r="O93" i="33"/>
  <c r="N93" i="33"/>
  <c r="M93" i="33"/>
  <c r="L93" i="33"/>
  <c r="K93" i="33"/>
  <c r="G93" i="33"/>
  <c r="F93" i="33"/>
  <c r="E93" i="33"/>
  <c r="D93" i="33"/>
  <c r="C93" i="33"/>
  <c r="O92" i="33"/>
  <c r="N92" i="33"/>
  <c r="M92" i="33"/>
  <c r="L92" i="33"/>
  <c r="J92" i="33"/>
  <c r="G92" i="33"/>
  <c r="F92" i="33"/>
  <c r="E92" i="33"/>
  <c r="D92" i="33"/>
  <c r="C92" i="33"/>
  <c r="O91" i="33"/>
  <c r="N91" i="33"/>
  <c r="M91" i="33"/>
  <c r="L91" i="33"/>
  <c r="J91" i="33"/>
  <c r="G91" i="33"/>
  <c r="F91" i="33"/>
  <c r="E91" i="33"/>
  <c r="D91" i="33"/>
  <c r="C91" i="33"/>
  <c r="O90" i="33"/>
  <c r="N90" i="33"/>
  <c r="M90" i="33"/>
  <c r="L90" i="33"/>
  <c r="J90" i="33"/>
  <c r="G90" i="33"/>
  <c r="F90" i="33"/>
  <c r="E90" i="33"/>
  <c r="D90" i="33"/>
  <c r="C90" i="33"/>
  <c r="O89" i="33"/>
  <c r="N89" i="33"/>
  <c r="M89" i="33"/>
  <c r="L89" i="33"/>
  <c r="J89" i="33"/>
  <c r="G89" i="33"/>
  <c r="F89" i="33"/>
  <c r="E89" i="33"/>
  <c r="D89" i="33"/>
  <c r="C89" i="33"/>
  <c r="O88" i="33"/>
  <c r="N88" i="33"/>
  <c r="M88" i="33"/>
  <c r="L88" i="33"/>
  <c r="J88" i="33"/>
  <c r="G88" i="33"/>
  <c r="F88" i="33"/>
  <c r="E88" i="33"/>
  <c r="D88" i="33"/>
  <c r="C88" i="33"/>
  <c r="O87" i="33"/>
  <c r="N87" i="33"/>
  <c r="M87" i="33"/>
  <c r="L87" i="33"/>
  <c r="J87" i="33"/>
  <c r="G87" i="33"/>
  <c r="F87" i="33"/>
  <c r="E87" i="33"/>
  <c r="D87" i="33"/>
  <c r="C87" i="33"/>
  <c r="O86" i="33"/>
  <c r="N86" i="33"/>
  <c r="M86" i="33"/>
  <c r="L86" i="33"/>
  <c r="J86" i="33"/>
  <c r="G86" i="33"/>
  <c r="F86" i="33"/>
  <c r="E86" i="33"/>
  <c r="D86" i="33"/>
  <c r="C86" i="33"/>
  <c r="O85" i="33"/>
  <c r="N85" i="33"/>
  <c r="M85" i="33"/>
  <c r="L85" i="33"/>
  <c r="J85" i="33"/>
  <c r="G85" i="33"/>
  <c r="F85" i="33"/>
  <c r="E85" i="33"/>
  <c r="D85" i="33"/>
  <c r="C85" i="33"/>
  <c r="A31" i="33"/>
  <c r="O15" i="33"/>
  <c r="D15" i="33"/>
  <c r="O14" i="33"/>
  <c r="D14" i="33"/>
  <c r="O13" i="33"/>
  <c r="D13" i="33"/>
  <c r="O12" i="33"/>
  <c r="D12" i="33"/>
  <c r="O11" i="33"/>
  <c r="O10" i="33"/>
  <c r="D10" i="33"/>
  <c r="O9" i="33"/>
  <c r="D9" i="33"/>
  <c r="O8" i="33"/>
  <c r="A7" i="33"/>
  <c r="A4" i="33"/>
  <c r="A2" i="33"/>
  <c r="Y1" i="33"/>
  <c r="S1" i="33"/>
  <c r="A64" i="33"/>
  <c r="O94" i="32"/>
  <c r="N94" i="32"/>
  <c r="M94" i="32"/>
  <c r="L94" i="32"/>
  <c r="K94" i="32"/>
  <c r="G94" i="32"/>
  <c r="F94" i="32"/>
  <c r="E94" i="32"/>
  <c r="D94" i="32"/>
  <c r="C94" i="32"/>
  <c r="O93" i="32"/>
  <c r="N93" i="32"/>
  <c r="M93" i="32"/>
  <c r="L93" i="32"/>
  <c r="K93" i="32"/>
  <c r="G93" i="32"/>
  <c r="F93" i="32"/>
  <c r="E93" i="32"/>
  <c r="D93" i="32"/>
  <c r="C93" i="32"/>
  <c r="O92" i="32"/>
  <c r="N92" i="32"/>
  <c r="M92" i="32"/>
  <c r="L92" i="32"/>
  <c r="J92" i="32"/>
  <c r="G92" i="32"/>
  <c r="F92" i="32"/>
  <c r="E92" i="32"/>
  <c r="D92" i="32"/>
  <c r="C92" i="32"/>
  <c r="O91" i="32"/>
  <c r="N91" i="32"/>
  <c r="M91" i="32"/>
  <c r="L91" i="32"/>
  <c r="J91" i="32"/>
  <c r="G91" i="32"/>
  <c r="F91" i="32"/>
  <c r="E91" i="32"/>
  <c r="D91" i="32"/>
  <c r="C91" i="32"/>
  <c r="O90" i="32"/>
  <c r="N90" i="32"/>
  <c r="M90" i="32"/>
  <c r="L90" i="32"/>
  <c r="J90" i="32"/>
  <c r="G90" i="32"/>
  <c r="F90" i="32"/>
  <c r="E90" i="32"/>
  <c r="D90" i="32"/>
  <c r="C90" i="32"/>
  <c r="O89" i="32"/>
  <c r="N89" i="32"/>
  <c r="M89" i="32"/>
  <c r="L89" i="32"/>
  <c r="J89" i="32"/>
  <c r="G89" i="32"/>
  <c r="F89" i="32"/>
  <c r="E89" i="32"/>
  <c r="D89" i="32"/>
  <c r="C89" i="32"/>
  <c r="O88" i="32"/>
  <c r="N88" i="32"/>
  <c r="M88" i="32"/>
  <c r="L88" i="32"/>
  <c r="J88" i="32"/>
  <c r="G88" i="32"/>
  <c r="F88" i="32"/>
  <c r="E88" i="32"/>
  <c r="D88" i="32"/>
  <c r="C88" i="32"/>
  <c r="O87" i="32"/>
  <c r="N87" i="32"/>
  <c r="M87" i="32"/>
  <c r="L87" i="32"/>
  <c r="J87" i="32"/>
  <c r="G87" i="32"/>
  <c r="F87" i="32"/>
  <c r="E87" i="32"/>
  <c r="D87" i="32"/>
  <c r="C87" i="32"/>
  <c r="O86" i="32"/>
  <c r="N86" i="32"/>
  <c r="M86" i="32"/>
  <c r="L86" i="32"/>
  <c r="J86" i="32"/>
  <c r="G86" i="32"/>
  <c r="F86" i="32"/>
  <c r="E86" i="32"/>
  <c r="D86" i="32"/>
  <c r="C86" i="32"/>
  <c r="O85" i="32"/>
  <c r="N85" i="32"/>
  <c r="M85" i="32"/>
  <c r="L85" i="32"/>
  <c r="J85" i="32"/>
  <c r="G85" i="32"/>
  <c r="F85" i="32"/>
  <c r="E85" i="32"/>
  <c r="D85" i="32"/>
  <c r="C85" i="32"/>
  <c r="S1" i="32"/>
  <c r="C82" i="32"/>
  <c r="A31" i="32"/>
  <c r="O15" i="32"/>
  <c r="D15" i="32"/>
  <c r="O14" i="32"/>
  <c r="D14" i="32"/>
  <c r="O13" i="32"/>
  <c r="D13" i="32"/>
  <c r="O12" i="32"/>
  <c r="D12" i="32"/>
  <c r="O11" i="32"/>
  <c r="O10" i="32"/>
  <c r="D10" i="32"/>
  <c r="O9" i="32"/>
  <c r="D9" i="32"/>
  <c r="O8" i="32"/>
  <c r="A7" i="32"/>
  <c r="A4" i="32"/>
  <c r="A2" i="32"/>
  <c r="Y1" i="32"/>
  <c r="A64" i="32"/>
  <c r="O94" i="31"/>
  <c r="N94" i="31"/>
  <c r="M94" i="31"/>
  <c r="L94" i="31"/>
  <c r="K94" i="31"/>
  <c r="G94" i="31"/>
  <c r="F94" i="31"/>
  <c r="E94" i="31"/>
  <c r="D94" i="31"/>
  <c r="C94" i="31"/>
  <c r="O93" i="31"/>
  <c r="N93" i="31"/>
  <c r="M93" i="31"/>
  <c r="L93" i="31"/>
  <c r="K93" i="31"/>
  <c r="G93" i="31"/>
  <c r="F93" i="31"/>
  <c r="E93" i="31"/>
  <c r="D93" i="31"/>
  <c r="C93" i="31"/>
  <c r="O92" i="31"/>
  <c r="N92" i="31"/>
  <c r="M92" i="31"/>
  <c r="L92" i="31"/>
  <c r="J92" i="31"/>
  <c r="G92" i="31"/>
  <c r="F92" i="31"/>
  <c r="E92" i="31"/>
  <c r="D92" i="31"/>
  <c r="C92" i="31"/>
  <c r="O91" i="31"/>
  <c r="N91" i="31"/>
  <c r="M91" i="31"/>
  <c r="L91" i="31"/>
  <c r="J91" i="31"/>
  <c r="G91" i="31"/>
  <c r="F91" i="31"/>
  <c r="E91" i="31"/>
  <c r="D91" i="31"/>
  <c r="C91" i="31"/>
  <c r="O90" i="31"/>
  <c r="N90" i="31"/>
  <c r="M90" i="31"/>
  <c r="L90" i="31"/>
  <c r="J90" i="31"/>
  <c r="G90" i="31"/>
  <c r="F90" i="31"/>
  <c r="E90" i="31"/>
  <c r="D90" i="31"/>
  <c r="C90" i="31"/>
  <c r="O89" i="31"/>
  <c r="N89" i="31"/>
  <c r="M89" i="31"/>
  <c r="L89" i="31"/>
  <c r="J89" i="31"/>
  <c r="G89" i="31"/>
  <c r="F89" i="31"/>
  <c r="E89" i="31"/>
  <c r="D89" i="31"/>
  <c r="C89" i="31"/>
  <c r="O88" i="31"/>
  <c r="N88" i="31"/>
  <c r="M88" i="31"/>
  <c r="L88" i="31"/>
  <c r="J88" i="31"/>
  <c r="G88" i="31"/>
  <c r="F88" i="31"/>
  <c r="E88" i="31"/>
  <c r="D88" i="31"/>
  <c r="C88" i="31"/>
  <c r="O87" i="31"/>
  <c r="N87" i="31"/>
  <c r="M87" i="31"/>
  <c r="L87" i="31"/>
  <c r="J87" i="31"/>
  <c r="G87" i="31"/>
  <c r="F87" i="31"/>
  <c r="E87" i="31"/>
  <c r="D87" i="31"/>
  <c r="C87" i="31"/>
  <c r="O86" i="31"/>
  <c r="N86" i="31"/>
  <c r="M86" i="31"/>
  <c r="L86" i="31"/>
  <c r="J86" i="31"/>
  <c r="G86" i="31"/>
  <c r="F86" i="31"/>
  <c r="E86" i="31"/>
  <c r="D86" i="31"/>
  <c r="C86" i="31"/>
  <c r="O85" i="31"/>
  <c r="N85" i="31"/>
  <c r="M85" i="31"/>
  <c r="L85" i="31"/>
  <c r="J85" i="31"/>
  <c r="G85" i="31"/>
  <c r="F85" i="31"/>
  <c r="E85" i="31"/>
  <c r="D85" i="31"/>
  <c r="C85" i="31"/>
  <c r="A31" i="31"/>
  <c r="O15" i="31"/>
  <c r="D15" i="31"/>
  <c r="O14" i="31"/>
  <c r="D14" i="31"/>
  <c r="O13" i="31"/>
  <c r="D13" i="31"/>
  <c r="O12" i="31"/>
  <c r="D12" i="31"/>
  <c r="O11" i="31"/>
  <c r="O10" i="31"/>
  <c r="D10" i="31"/>
  <c r="O9" i="31"/>
  <c r="D9" i="31"/>
  <c r="O8" i="31"/>
  <c r="A7" i="31"/>
  <c r="A4" i="31"/>
  <c r="A2" i="31"/>
  <c r="Y1" i="31"/>
  <c r="S1" i="31"/>
  <c r="A64" i="31"/>
  <c r="O94" i="30"/>
  <c r="N94" i="30"/>
  <c r="M94" i="30"/>
  <c r="L94" i="30"/>
  <c r="K94" i="30"/>
  <c r="G94" i="30"/>
  <c r="F94" i="30"/>
  <c r="E94" i="30"/>
  <c r="D94" i="30"/>
  <c r="C94" i="30"/>
  <c r="O93" i="30"/>
  <c r="N93" i="30"/>
  <c r="M93" i="30"/>
  <c r="L93" i="30"/>
  <c r="K93" i="30"/>
  <c r="G93" i="30"/>
  <c r="F93" i="30"/>
  <c r="E93" i="30"/>
  <c r="D93" i="30"/>
  <c r="C93" i="30"/>
  <c r="O92" i="30"/>
  <c r="N92" i="30"/>
  <c r="M92" i="30"/>
  <c r="L92" i="30"/>
  <c r="J92" i="30"/>
  <c r="G92" i="30"/>
  <c r="F92" i="30"/>
  <c r="E92" i="30"/>
  <c r="D92" i="30"/>
  <c r="C92" i="30"/>
  <c r="O91" i="30"/>
  <c r="N91" i="30"/>
  <c r="M91" i="30"/>
  <c r="L91" i="30"/>
  <c r="J91" i="30"/>
  <c r="G91" i="30"/>
  <c r="F91" i="30"/>
  <c r="E91" i="30"/>
  <c r="D91" i="30"/>
  <c r="C91" i="30"/>
  <c r="O90" i="30"/>
  <c r="N90" i="30"/>
  <c r="M90" i="30"/>
  <c r="L90" i="30"/>
  <c r="J90" i="30"/>
  <c r="G90" i="30"/>
  <c r="F90" i="30"/>
  <c r="E90" i="30"/>
  <c r="D90" i="30"/>
  <c r="C90" i="30"/>
  <c r="O89" i="30"/>
  <c r="N89" i="30"/>
  <c r="M89" i="30"/>
  <c r="L89" i="30"/>
  <c r="J89" i="30"/>
  <c r="G89" i="30"/>
  <c r="F89" i="30"/>
  <c r="E89" i="30"/>
  <c r="D89" i="30"/>
  <c r="C89" i="30"/>
  <c r="O88" i="30"/>
  <c r="N88" i="30"/>
  <c r="M88" i="30"/>
  <c r="L88" i="30"/>
  <c r="J88" i="30"/>
  <c r="G88" i="30"/>
  <c r="F88" i="30"/>
  <c r="E88" i="30"/>
  <c r="D88" i="30"/>
  <c r="C88" i="30"/>
  <c r="O87" i="30"/>
  <c r="N87" i="30"/>
  <c r="M87" i="30"/>
  <c r="L87" i="30"/>
  <c r="J87" i="30"/>
  <c r="G87" i="30"/>
  <c r="F87" i="30"/>
  <c r="E87" i="30"/>
  <c r="D87" i="30"/>
  <c r="C87" i="30"/>
  <c r="O86" i="30"/>
  <c r="N86" i="30"/>
  <c r="M86" i="30"/>
  <c r="L86" i="30"/>
  <c r="J86" i="30"/>
  <c r="G86" i="30"/>
  <c r="F86" i="30"/>
  <c r="E86" i="30"/>
  <c r="D86" i="30"/>
  <c r="C86" i="30"/>
  <c r="O85" i="30"/>
  <c r="N85" i="30"/>
  <c r="M85" i="30"/>
  <c r="L85" i="30"/>
  <c r="J85" i="30"/>
  <c r="G85" i="30"/>
  <c r="F85" i="30"/>
  <c r="E85" i="30"/>
  <c r="D85" i="30"/>
  <c r="C85" i="30"/>
  <c r="S1" i="30"/>
  <c r="C82" i="30"/>
  <c r="A31" i="30"/>
  <c r="O15" i="30"/>
  <c r="D15" i="30"/>
  <c r="O14" i="30"/>
  <c r="D14" i="30"/>
  <c r="O13" i="30"/>
  <c r="D13" i="30"/>
  <c r="O12" i="30"/>
  <c r="D12" i="30"/>
  <c r="O11" i="30"/>
  <c r="O10" i="30"/>
  <c r="D10" i="30"/>
  <c r="O9" i="30"/>
  <c r="D9" i="30"/>
  <c r="O8" i="30"/>
  <c r="A7" i="30"/>
  <c r="A4" i="30"/>
  <c r="A2" i="30"/>
  <c r="Y1" i="30"/>
  <c r="A64" i="30"/>
  <c r="O94" i="29"/>
  <c r="N94" i="29"/>
  <c r="M94" i="29"/>
  <c r="L94" i="29"/>
  <c r="K94" i="29"/>
  <c r="G94" i="29"/>
  <c r="F94" i="29"/>
  <c r="E94" i="29"/>
  <c r="D94" i="29"/>
  <c r="C94" i="29"/>
  <c r="O93" i="29"/>
  <c r="N93" i="29"/>
  <c r="M93" i="29"/>
  <c r="L93" i="29"/>
  <c r="K93" i="29"/>
  <c r="G93" i="29"/>
  <c r="F93" i="29"/>
  <c r="E93" i="29"/>
  <c r="D93" i="29"/>
  <c r="C93" i="29"/>
  <c r="O92" i="29"/>
  <c r="N92" i="29"/>
  <c r="M92" i="29"/>
  <c r="L92" i="29"/>
  <c r="J92" i="29"/>
  <c r="G92" i="29"/>
  <c r="F92" i="29"/>
  <c r="E92" i="29"/>
  <c r="D92" i="29"/>
  <c r="C92" i="29"/>
  <c r="O91" i="29"/>
  <c r="N91" i="29"/>
  <c r="M91" i="29"/>
  <c r="L91" i="29"/>
  <c r="J91" i="29"/>
  <c r="G91" i="29"/>
  <c r="F91" i="29"/>
  <c r="E91" i="29"/>
  <c r="D91" i="29"/>
  <c r="C91" i="29"/>
  <c r="O90" i="29"/>
  <c r="N90" i="29"/>
  <c r="M90" i="29"/>
  <c r="L90" i="29"/>
  <c r="J90" i="29"/>
  <c r="G90" i="29"/>
  <c r="F90" i="29"/>
  <c r="E90" i="29"/>
  <c r="D90" i="29"/>
  <c r="C90" i="29"/>
  <c r="O89" i="29"/>
  <c r="N89" i="29"/>
  <c r="M89" i="29"/>
  <c r="L89" i="29"/>
  <c r="J89" i="29"/>
  <c r="G89" i="29"/>
  <c r="F89" i="29"/>
  <c r="E89" i="29"/>
  <c r="D89" i="29"/>
  <c r="C89" i="29"/>
  <c r="O88" i="29"/>
  <c r="N88" i="29"/>
  <c r="M88" i="29"/>
  <c r="L88" i="29"/>
  <c r="J88" i="29"/>
  <c r="G88" i="29"/>
  <c r="F88" i="29"/>
  <c r="E88" i="29"/>
  <c r="D88" i="29"/>
  <c r="C88" i="29"/>
  <c r="O87" i="29"/>
  <c r="N87" i="29"/>
  <c r="M87" i="29"/>
  <c r="L87" i="29"/>
  <c r="J87" i="29"/>
  <c r="G87" i="29"/>
  <c r="F87" i="29"/>
  <c r="E87" i="29"/>
  <c r="D87" i="29"/>
  <c r="C87" i="29"/>
  <c r="O86" i="29"/>
  <c r="N86" i="29"/>
  <c r="M86" i="29"/>
  <c r="L86" i="29"/>
  <c r="J86" i="29"/>
  <c r="G86" i="29"/>
  <c r="F86" i="29"/>
  <c r="E86" i="29"/>
  <c r="D86" i="29"/>
  <c r="C86" i="29"/>
  <c r="O85" i="29"/>
  <c r="N85" i="29"/>
  <c r="M85" i="29"/>
  <c r="L85" i="29"/>
  <c r="J85" i="29"/>
  <c r="G85" i="29"/>
  <c r="F85" i="29"/>
  <c r="E85" i="29"/>
  <c r="D85" i="29"/>
  <c r="C85" i="29"/>
  <c r="A31" i="29"/>
  <c r="O15" i="29"/>
  <c r="D15" i="29"/>
  <c r="O14" i="29"/>
  <c r="D14" i="29"/>
  <c r="O13" i="29"/>
  <c r="D13" i="29"/>
  <c r="O12" i="29"/>
  <c r="D12" i="29"/>
  <c r="O11" i="29"/>
  <c r="O10" i="29"/>
  <c r="D10" i="29"/>
  <c r="O9" i="29"/>
  <c r="D9" i="29"/>
  <c r="O8" i="29"/>
  <c r="A7" i="29"/>
  <c r="A4" i="29"/>
  <c r="A2" i="29"/>
  <c r="Y1" i="29"/>
  <c r="S1" i="29"/>
  <c r="A64" i="29"/>
  <c r="O94" i="28"/>
  <c r="N94" i="28"/>
  <c r="M94" i="28"/>
  <c r="L94" i="28"/>
  <c r="K94" i="28"/>
  <c r="G94" i="28"/>
  <c r="F94" i="28"/>
  <c r="E94" i="28"/>
  <c r="D94" i="28"/>
  <c r="C94" i="28"/>
  <c r="O93" i="28"/>
  <c r="N93" i="28"/>
  <c r="M93" i="28"/>
  <c r="L93" i="28"/>
  <c r="K93" i="28"/>
  <c r="G93" i="28"/>
  <c r="F93" i="28"/>
  <c r="E93" i="28"/>
  <c r="D93" i="28"/>
  <c r="C93" i="28"/>
  <c r="O92" i="28"/>
  <c r="N92" i="28"/>
  <c r="M92" i="28"/>
  <c r="L92" i="28"/>
  <c r="J92" i="28"/>
  <c r="G92" i="28"/>
  <c r="F92" i="28"/>
  <c r="E92" i="28"/>
  <c r="D92" i="28"/>
  <c r="C92" i="28"/>
  <c r="O91" i="28"/>
  <c r="N91" i="28"/>
  <c r="M91" i="28"/>
  <c r="L91" i="28"/>
  <c r="J91" i="28"/>
  <c r="G91" i="28"/>
  <c r="F91" i="28"/>
  <c r="E91" i="28"/>
  <c r="D91" i="28"/>
  <c r="C91" i="28"/>
  <c r="O90" i="28"/>
  <c r="N90" i="28"/>
  <c r="M90" i="28"/>
  <c r="L90" i="28"/>
  <c r="J90" i="28"/>
  <c r="G90" i="28"/>
  <c r="F90" i="28"/>
  <c r="E90" i="28"/>
  <c r="D90" i="28"/>
  <c r="C90" i="28"/>
  <c r="O89" i="28"/>
  <c r="N89" i="28"/>
  <c r="M89" i="28"/>
  <c r="L89" i="28"/>
  <c r="J89" i="28"/>
  <c r="G89" i="28"/>
  <c r="F89" i="28"/>
  <c r="E89" i="28"/>
  <c r="D89" i="28"/>
  <c r="C89" i="28"/>
  <c r="O88" i="28"/>
  <c r="N88" i="28"/>
  <c r="M88" i="28"/>
  <c r="L88" i="28"/>
  <c r="J88" i="28"/>
  <c r="G88" i="28"/>
  <c r="F88" i="28"/>
  <c r="E88" i="28"/>
  <c r="D88" i="28"/>
  <c r="C88" i="28"/>
  <c r="O87" i="28"/>
  <c r="N87" i="28"/>
  <c r="M87" i="28"/>
  <c r="L87" i="28"/>
  <c r="J87" i="28"/>
  <c r="G87" i="28"/>
  <c r="F87" i="28"/>
  <c r="E87" i="28"/>
  <c r="D87" i="28"/>
  <c r="C87" i="28"/>
  <c r="O86" i="28"/>
  <c r="N86" i="28"/>
  <c r="M86" i="28"/>
  <c r="L86" i="28"/>
  <c r="J86" i="28"/>
  <c r="G86" i="28"/>
  <c r="F86" i="28"/>
  <c r="E86" i="28"/>
  <c r="D86" i="28"/>
  <c r="C86" i="28"/>
  <c r="O85" i="28"/>
  <c r="N85" i="28"/>
  <c r="M85" i="28"/>
  <c r="L85" i="28"/>
  <c r="J85" i="28"/>
  <c r="G85" i="28"/>
  <c r="F85" i="28"/>
  <c r="E85" i="28"/>
  <c r="D85" i="28"/>
  <c r="C85" i="28"/>
  <c r="A31" i="28"/>
  <c r="O15" i="28"/>
  <c r="D15" i="28"/>
  <c r="O14" i="28"/>
  <c r="D14" i="28"/>
  <c r="O13" i="28"/>
  <c r="D13" i="28"/>
  <c r="O12" i="28"/>
  <c r="D12" i="28"/>
  <c r="O11" i="28"/>
  <c r="O10" i="28"/>
  <c r="D10" i="28"/>
  <c r="O9" i="28"/>
  <c r="D9" i="28"/>
  <c r="O8" i="28"/>
  <c r="A7" i="28"/>
  <c r="A4" i="28"/>
  <c r="A2" i="28"/>
  <c r="Y1" i="28"/>
  <c r="S1" i="28"/>
  <c r="A64" i="28"/>
  <c r="O94" i="27"/>
  <c r="N94" i="27"/>
  <c r="M94" i="27"/>
  <c r="L94" i="27"/>
  <c r="K94" i="27"/>
  <c r="G94" i="27"/>
  <c r="F94" i="27"/>
  <c r="E94" i="27"/>
  <c r="D94" i="27"/>
  <c r="C94" i="27"/>
  <c r="O93" i="27"/>
  <c r="N93" i="27"/>
  <c r="M93" i="27"/>
  <c r="L93" i="27"/>
  <c r="K93" i="27"/>
  <c r="G93" i="27"/>
  <c r="F93" i="27"/>
  <c r="E93" i="27"/>
  <c r="D93" i="27"/>
  <c r="C93" i="27"/>
  <c r="O92" i="27"/>
  <c r="N92" i="27"/>
  <c r="M92" i="27"/>
  <c r="L92" i="27"/>
  <c r="J92" i="27"/>
  <c r="G92" i="27"/>
  <c r="F92" i="27"/>
  <c r="E92" i="27"/>
  <c r="D92" i="27"/>
  <c r="C92" i="27"/>
  <c r="O91" i="27"/>
  <c r="N91" i="27"/>
  <c r="M91" i="27"/>
  <c r="L91" i="27"/>
  <c r="J91" i="27"/>
  <c r="G91" i="27"/>
  <c r="F91" i="27"/>
  <c r="E91" i="27"/>
  <c r="D91" i="27"/>
  <c r="C91" i="27"/>
  <c r="O90" i="27"/>
  <c r="N90" i="27"/>
  <c r="M90" i="27"/>
  <c r="L90" i="27"/>
  <c r="J90" i="27"/>
  <c r="G90" i="27"/>
  <c r="F90" i="27"/>
  <c r="E90" i="27"/>
  <c r="D90" i="27"/>
  <c r="C90" i="27"/>
  <c r="O89" i="27"/>
  <c r="N89" i="27"/>
  <c r="M89" i="27"/>
  <c r="L89" i="27"/>
  <c r="J89" i="27"/>
  <c r="G89" i="27"/>
  <c r="F89" i="27"/>
  <c r="E89" i="27"/>
  <c r="D89" i="27"/>
  <c r="C89" i="27"/>
  <c r="O88" i="27"/>
  <c r="N88" i="27"/>
  <c r="M88" i="27"/>
  <c r="L88" i="27"/>
  <c r="J88" i="27"/>
  <c r="G88" i="27"/>
  <c r="F88" i="27"/>
  <c r="E88" i="27"/>
  <c r="D88" i="27"/>
  <c r="C88" i="27"/>
  <c r="O87" i="27"/>
  <c r="N87" i="27"/>
  <c r="M87" i="27"/>
  <c r="L87" i="27"/>
  <c r="J87" i="27"/>
  <c r="G87" i="27"/>
  <c r="F87" i="27"/>
  <c r="E87" i="27"/>
  <c r="D87" i="27"/>
  <c r="C87" i="27"/>
  <c r="O86" i="27"/>
  <c r="N86" i="27"/>
  <c r="M86" i="27"/>
  <c r="L86" i="27"/>
  <c r="J86" i="27"/>
  <c r="G86" i="27"/>
  <c r="F86" i="27"/>
  <c r="E86" i="27"/>
  <c r="D86" i="27"/>
  <c r="C86" i="27"/>
  <c r="O85" i="27"/>
  <c r="N85" i="27"/>
  <c r="M85" i="27"/>
  <c r="L85" i="27"/>
  <c r="J85" i="27"/>
  <c r="G85" i="27"/>
  <c r="F85" i="27"/>
  <c r="E85" i="27"/>
  <c r="D85" i="27"/>
  <c r="C85" i="27"/>
  <c r="S1" i="27"/>
  <c r="C82" i="27"/>
  <c r="A31" i="27"/>
  <c r="O15" i="27"/>
  <c r="D15" i="27"/>
  <c r="O14" i="27"/>
  <c r="D14" i="27"/>
  <c r="O13" i="27"/>
  <c r="D13" i="27"/>
  <c r="O12" i="27"/>
  <c r="D12" i="27"/>
  <c r="O11" i="27"/>
  <c r="O10" i="27"/>
  <c r="D10" i="27"/>
  <c r="O9" i="27"/>
  <c r="D9" i="27"/>
  <c r="O8" i="27"/>
  <c r="A7" i="27"/>
  <c r="A4" i="27"/>
  <c r="A2" i="27"/>
  <c r="Y1" i="27"/>
  <c r="A64" i="27"/>
  <c r="O94" i="26"/>
  <c r="N94" i="26"/>
  <c r="M94" i="26"/>
  <c r="L94" i="26"/>
  <c r="K94" i="26"/>
  <c r="G94" i="26"/>
  <c r="F94" i="26"/>
  <c r="E94" i="26"/>
  <c r="D94" i="26"/>
  <c r="C94" i="26"/>
  <c r="O93" i="26"/>
  <c r="N93" i="26"/>
  <c r="M93" i="26"/>
  <c r="L93" i="26"/>
  <c r="K93" i="26"/>
  <c r="G93" i="26"/>
  <c r="F93" i="26"/>
  <c r="E93" i="26"/>
  <c r="D93" i="26"/>
  <c r="C93" i="26"/>
  <c r="O92" i="26"/>
  <c r="N92" i="26"/>
  <c r="M92" i="26"/>
  <c r="L92" i="26"/>
  <c r="J92" i="26"/>
  <c r="G92" i="26"/>
  <c r="F92" i="26"/>
  <c r="E92" i="26"/>
  <c r="D92" i="26"/>
  <c r="C92" i="26"/>
  <c r="O91" i="26"/>
  <c r="N91" i="26"/>
  <c r="M91" i="26"/>
  <c r="L91" i="26"/>
  <c r="J91" i="26"/>
  <c r="G91" i="26"/>
  <c r="F91" i="26"/>
  <c r="E91" i="26"/>
  <c r="D91" i="26"/>
  <c r="C91" i="26"/>
  <c r="O90" i="26"/>
  <c r="N90" i="26"/>
  <c r="M90" i="26"/>
  <c r="L90" i="26"/>
  <c r="J90" i="26"/>
  <c r="G90" i="26"/>
  <c r="F90" i="26"/>
  <c r="E90" i="26"/>
  <c r="D90" i="26"/>
  <c r="C90" i="26"/>
  <c r="O89" i="26"/>
  <c r="N89" i="26"/>
  <c r="M89" i="26"/>
  <c r="L89" i="26"/>
  <c r="J89" i="26"/>
  <c r="G89" i="26"/>
  <c r="F89" i="26"/>
  <c r="E89" i="26"/>
  <c r="D89" i="26"/>
  <c r="C89" i="26"/>
  <c r="O88" i="26"/>
  <c r="N88" i="26"/>
  <c r="M88" i="26"/>
  <c r="L88" i="26"/>
  <c r="J88" i="26"/>
  <c r="G88" i="26"/>
  <c r="F88" i="26"/>
  <c r="E88" i="26"/>
  <c r="D88" i="26"/>
  <c r="C88" i="26"/>
  <c r="O87" i="26"/>
  <c r="N87" i="26"/>
  <c r="M87" i="26"/>
  <c r="L87" i="26"/>
  <c r="J87" i="26"/>
  <c r="G87" i="26"/>
  <c r="F87" i="26"/>
  <c r="E87" i="26"/>
  <c r="D87" i="26"/>
  <c r="C87" i="26"/>
  <c r="O86" i="26"/>
  <c r="N86" i="26"/>
  <c r="M86" i="26"/>
  <c r="L86" i="26"/>
  <c r="J86" i="26"/>
  <c r="G86" i="26"/>
  <c r="F86" i="26"/>
  <c r="E86" i="26"/>
  <c r="D86" i="26"/>
  <c r="C86" i="26"/>
  <c r="O85" i="26"/>
  <c r="N85" i="26"/>
  <c r="M85" i="26"/>
  <c r="L85" i="26"/>
  <c r="J85" i="26"/>
  <c r="G85" i="26"/>
  <c r="F85" i="26"/>
  <c r="E85" i="26"/>
  <c r="D85" i="26"/>
  <c r="C85" i="26"/>
  <c r="A31" i="26"/>
  <c r="O15" i="26"/>
  <c r="D15" i="26"/>
  <c r="O14" i="26"/>
  <c r="D14" i="26"/>
  <c r="O13" i="26"/>
  <c r="D13" i="26"/>
  <c r="O12" i="26"/>
  <c r="D12" i="26"/>
  <c r="O11" i="26"/>
  <c r="O10" i="26"/>
  <c r="D10" i="26"/>
  <c r="O9" i="26"/>
  <c r="D9" i="26"/>
  <c r="O8" i="26"/>
  <c r="A7" i="26"/>
  <c r="A4" i="26"/>
  <c r="A2" i="26"/>
  <c r="Y1" i="26"/>
  <c r="S1" i="26"/>
  <c r="A64" i="26"/>
  <c r="O94" i="25"/>
  <c r="N94" i="25"/>
  <c r="M94" i="25"/>
  <c r="L94" i="25"/>
  <c r="K94" i="25"/>
  <c r="G94" i="25"/>
  <c r="F94" i="25"/>
  <c r="E94" i="25"/>
  <c r="D94" i="25"/>
  <c r="C94" i="25"/>
  <c r="O93" i="25"/>
  <c r="N93" i="25"/>
  <c r="M93" i="25"/>
  <c r="L93" i="25"/>
  <c r="K93" i="25"/>
  <c r="G93" i="25"/>
  <c r="F93" i="25"/>
  <c r="E93" i="25"/>
  <c r="D93" i="25"/>
  <c r="C93" i="25"/>
  <c r="O92" i="25"/>
  <c r="N92" i="25"/>
  <c r="M92" i="25"/>
  <c r="L92" i="25"/>
  <c r="J92" i="25"/>
  <c r="G92" i="25"/>
  <c r="F92" i="25"/>
  <c r="E92" i="25"/>
  <c r="D92" i="25"/>
  <c r="C92" i="25"/>
  <c r="O91" i="25"/>
  <c r="N91" i="25"/>
  <c r="M91" i="25"/>
  <c r="L91" i="25"/>
  <c r="J91" i="25"/>
  <c r="G91" i="25"/>
  <c r="F91" i="25"/>
  <c r="E91" i="25"/>
  <c r="D91" i="25"/>
  <c r="C91" i="25"/>
  <c r="O90" i="25"/>
  <c r="N90" i="25"/>
  <c r="M90" i="25"/>
  <c r="L90" i="25"/>
  <c r="J90" i="25"/>
  <c r="G90" i="25"/>
  <c r="F90" i="25"/>
  <c r="E90" i="25"/>
  <c r="D90" i="25"/>
  <c r="C90" i="25"/>
  <c r="O89" i="25"/>
  <c r="N89" i="25"/>
  <c r="M89" i="25"/>
  <c r="L89" i="25"/>
  <c r="J89" i="25"/>
  <c r="G89" i="25"/>
  <c r="F89" i="25"/>
  <c r="E89" i="25"/>
  <c r="D89" i="25"/>
  <c r="C89" i="25"/>
  <c r="O88" i="25"/>
  <c r="N88" i="25"/>
  <c r="M88" i="25"/>
  <c r="L88" i="25"/>
  <c r="J88" i="25"/>
  <c r="G88" i="25"/>
  <c r="F88" i="25"/>
  <c r="E88" i="25"/>
  <c r="D88" i="25"/>
  <c r="C88" i="25"/>
  <c r="O87" i="25"/>
  <c r="N87" i="25"/>
  <c r="M87" i="25"/>
  <c r="L87" i="25"/>
  <c r="J87" i="25"/>
  <c r="G87" i="25"/>
  <c r="F87" i="25"/>
  <c r="E87" i="25"/>
  <c r="D87" i="25"/>
  <c r="C87" i="25"/>
  <c r="O86" i="25"/>
  <c r="N86" i="25"/>
  <c r="M86" i="25"/>
  <c r="L86" i="25"/>
  <c r="J86" i="25"/>
  <c r="G86" i="25"/>
  <c r="F86" i="25"/>
  <c r="E86" i="25"/>
  <c r="D86" i="25"/>
  <c r="C86" i="25"/>
  <c r="O85" i="25"/>
  <c r="N85" i="25"/>
  <c r="M85" i="25"/>
  <c r="L85" i="25"/>
  <c r="J85" i="25"/>
  <c r="G85" i="25"/>
  <c r="F85" i="25"/>
  <c r="E85" i="25"/>
  <c r="D85" i="25"/>
  <c r="C85" i="25"/>
  <c r="A31" i="25"/>
  <c r="O15" i="25"/>
  <c r="D15" i="25"/>
  <c r="O14" i="25"/>
  <c r="D14" i="25"/>
  <c r="O13" i="25"/>
  <c r="D13" i="25"/>
  <c r="O12" i="25"/>
  <c r="D12" i="25"/>
  <c r="O11" i="25"/>
  <c r="O10" i="25"/>
  <c r="D10" i="25"/>
  <c r="O9" i="25"/>
  <c r="D9" i="25"/>
  <c r="O8" i="25"/>
  <c r="A7" i="25"/>
  <c r="A4" i="25"/>
  <c r="A2" i="25"/>
  <c r="Y1" i="25"/>
  <c r="S1" i="25"/>
  <c r="C82" i="25"/>
  <c r="G18" i="102"/>
  <c r="A49" i="102"/>
  <c r="G18" i="101"/>
  <c r="A49" i="101"/>
  <c r="C82" i="101"/>
  <c r="G18" i="100"/>
  <c r="A49" i="100"/>
  <c r="G18" i="99"/>
  <c r="A49" i="99"/>
  <c r="C82" i="99"/>
  <c r="G18" i="98"/>
  <c r="A49" i="98"/>
  <c r="G18" i="97"/>
  <c r="A49" i="97"/>
  <c r="C82" i="97"/>
  <c r="C82" i="96"/>
  <c r="G18" i="96"/>
  <c r="A49" i="96"/>
  <c r="G18" i="95"/>
  <c r="A49" i="95"/>
  <c r="C82" i="95"/>
  <c r="G18" i="94"/>
  <c r="A49" i="94"/>
  <c r="G18" i="93"/>
  <c r="A49" i="93"/>
  <c r="C82" i="93"/>
  <c r="G18" i="92"/>
  <c r="A49" i="92"/>
  <c r="G18" i="91"/>
  <c r="A49" i="91"/>
  <c r="C82" i="91"/>
  <c r="C82" i="90"/>
  <c r="G18" i="90"/>
  <c r="A49" i="90"/>
  <c r="G18" i="89"/>
  <c r="A49" i="89"/>
  <c r="C82" i="89"/>
  <c r="G18" i="88"/>
  <c r="A49" i="88"/>
  <c r="G18" i="87"/>
  <c r="A49" i="87"/>
  <c r="C82" i="87"/>
  <c r="G18" i="86"/>
  <c r="A49" i="86"/>
  <c r="G18" i="85"/>
  <c r="A49" i="85"/>
  <c r="C82" i="85"/>
  <c r="G18" i="84"/>
  <c r="A49" i="84"/>
  <c r="G18" i="83"/>
  <c r="A49" i="83"/>
  <c r="C82" i="83"/>
  <c r="G18" i="82"/>
  <c r="A49" i="82"/>
  <c r="G18" i="81"/>
  <c r="A49" i="81"/>
  <c r="C82" i="81"/>
  <c r="C82" i="80"/>
  <c r="G18" i="80"/>
  <c r="A49" i="80"/>
  <c r="G18" i="79"/>
  <c r="A49" i="79"/>
  <c r="C82" i="79"/>
  <c r="G18" i="78"/>
  <c r="A49" i="78"/>
  <c r="G18" i="77"/>
  <c r="A49" i="77"/>
  <c r="C82" i="77"/>
  <c r="G18" i="76"/>
  <c r="A49" i="76"/>
  <c r="G18" i="75"/>
  <c r="A49" i="75"/>
  <c r="C82" i="75"/>
  <c r="G18" i="74"/>
  <c r="A49" i="74"/>
  <c r="G18" i="73"/>
  <c r="A49" i="73"/>
  <c r="C82" i="73"/>
  <c r="G18" i="72"/>
  <c r="A49" i="72"/>
  <c r="G18" i="71"/>
  <c r="A49" i="71"/>
  <c r="C82" i="71"/>
  <c r="G18" i="70"/>
  <c r="A49" i="70"/>
  <c r="G18" i="69"/>
  <c r="A49" i="69"/>
  <c r="C82" i="69"/>
  <c r="G18" i="68"/>
  <c r="A49" i="68"/>
  <c r="G18" i="67"/>
  <c r="A49" i="67"/>
  <c r="C82" i="67"/>
  <c r="G18" i="66"/>
  <c r="A49" i="66"/>
  <c r="G18" i="65"/>
  <c r="A49" i="65"/>
  <c r="C82" i="65"/>
  <c r="G18" i="64"/>
  <c r="A49" i="64"/>
  <c r="G18" i="63"/>
  <c r="A49" i="63"/>
  <c r="C82" i="63"/>
  <c r="G18" i="61"/>
  <c r="A49" i="61"/>
  <c r="G18" i="60"/>
  <c r="A49" i="60"/>
  <c r="C82" i="60"/>
  <c r="G18" i="58"/>
  <c r="A49" i="58"/>
  <c r="G18" i="57"/>
  <c r="A49" i="57"/>
  <c r="C82" i="57"/>
  <c r="C82" i="56"/>
  <c r="G18" i="56"/>
  <c r="A49" i="56"/>
  <c r="G18" i="55"/>
  <c r="A49" i="55"/>
  <c r="C82" i="55"/>
  <c r="G18" i="54"/>
  <c r="A49" i="54"/>
  <c r="G18" i="53"/>
  <c r="A49" i="53"/>
  <c r="C82" i="53"/>
  <c r="G18" i="52"/>
  <c r="A49" i="52"/>
  <c r="G18" i="51"/>
  <c r="A49" i="51"/>
  <c r="C82" i="51"/>
  <c r="G18" i="50"/>
  <c r="A49" i="50"/>
  <c r="G18" i="49"/>
  <c r="A49" i="49"/>
  <c r="C82" i="49"/>
  <c r="G18" i="48"/>
  <c r="A49" i="48"/>
  <c r="G18" i="47"/>
  <c r="A49" i="47"/>
  <c r="C82" i="47"/>
  <c r="G18" i="46"/>
  <c r="A49" i="46"/>
  <c r="G18" i="45"/>
  <c r="A49" i="45"/>
  <c r="C82" i="45"/>
  <c r="G18" i="44"/>
  <c r="A49" i="44"/>
  <c r="G18" i="43"/>
  <c r="A49" i="43"/>
  <c r="C82" i="43"/>
  <c r="G18" i="42"/>
  <c r="A49" i="42"/>
  <c r="G18" i="41"/>
  <c r="A49" i="41"/>
  <c r="C82" i="41"/>
  <c r="G18" i="40"/>
  <c r="A49" i="40"/>
  <c r="G18" i="39"/>
  <c r="A49" i="39"/>
  <c r="C82" i="39"/>
  <c r="G18" i="38"/>
  <c r="A49" i="38"/>
  <c r="G18" i="37"/>
  <c r="A49" i="37"/>
  <c r="C82" i="37"/>
  <c r="G18" i="36"/>
  <c r="A49" i="36"/>
  <c r="G18" i="35"/>
  <c r="A49" i="35"/>
  <c r="C82" i="35"/>
  <c r="G18" i="34"/>
  <c r="A49" i="34"/>
  <c r="G18" i="33"/>
  <c r="A49" i="33"/>
  <c r="C82" i="33"/>
  <c r="G18" i="32"/>
  <c r="A49" i="32"/>
  <c r="G18" i="31"/>
  <c r="A49" i="31"/>
  <c r="C82" i="31"/>
  <c r="G18" i="30"/>
  <c r="A49" i="30"/>
  <c r="G18" i="28"/>
  <c r="A49" i="28"/>
  <c r="C82" i="28"/>
  <c r="G18" i="27"/>
  <c r="A49" i="27"/>
  <c r="G18" i="26"/>
  <c r="A49" i="26"/>
  <c r="C82" i="26"/>
  <c r="A18" i="102"/>
  <c r="A18" i="101"/>
  <c r="A18" i="100"/>
  <c r="A18" i="99"/>
  <c r="A18" i="98"/>
  <c r="A18" i="97"/>
  <c r="A18" i="96"/>
  <c r="A18" i="95"/>
  <c r="A18" i="94"/>
  <c r="A18" i="93"/>
  <c r="A18" i="92"/>
  <c r="A18" i="91"/>
  <c r="A18" i="90"/>
  <c r="A18" i="89"/>
  <c r="A18" i="88"/>
  <c r="A18" i="87"/>
  <c r="A18" i="86"/>
  <c r="A18" i="85"/>
  <c r="A18" i="84"/>
  <c r="A18" i="83"/>
  <c r="A18" i="82"/>
  <c r="A18" i="81"/>
  <c r="A18" i="80"/>
  <c r="A18" i="79"/>
  <c r="A18" i="78"/>
  <c r="A18" i="77"/>
  <c r="A18" i="76"/>
  <c r="A18" i="75"/>
  <c r="A18" i="74"/>
  <c r="A18" i="73"/>
  <c r="A18" i="72"/>
  <c r="A18" i="71"/>
  <c r="A18" i="70"/>
  <c r="A18" i="69"/>
  <c r="A18" i="68"/>
  <c r="A18" i="67"/>
  <c r="A18" i="66"/>
  <c r="A18" i="65"/>
  <c r="A18" i="64"/>
  <c r="A18" i="63"/>
  <c r="G18" i="62"/>
  <c r="A49" i="62"/>
  <c r="C82" i="62"/>
  <c r="A18" i="62"/>
  <c r="A18" i="61"/>
  <c r="A18" i="60"/>
  <c r="G18" i="59"/>
  <c r="A49" i="59"/>
  <c r="C82" i="59"/>
  <c r="A18" i="59"/>
  <c r="A18" i="58"/>
  <c r="A18" i="57"/>
  <c r="A18" i="56"/>
  <c r="A18" i="55"/>
  <c r="A18" i="54"/>
  <c r="A18" i="53"/>
  <c r="A18" i="52"/>
  <c r="A18" i="51"/>
  <c r="A18" i="50"/>
  <c r="A18" i="49"/>
  <c r="A18" i="48"/>
  <c r="A18" i="47"/>
  <c r="A18" i="46"/>
  <c r="A18" i="45"/>
  <c r="A18" i="44"/>
  <c r="A18" i="43"/>
  <c r="A18" i="42"/>
  <c r="A18" i="41"/>
  <c r="A18" i="40"/>
  <c r="A18" i="39"/>
  <c r="A18" i="38"/>
  <c r="A18" i="37"/>
  <c r="A18" i="36"/>
  <c r="A18" i="35"/>
  <c r="A18" i="34"/>
  <c r="A18" i="33"/>
  <c r="A18" i="32"/>
  <c r="A18" i="31"/>
  <c r="A18" i="30"/>
  <c r="G18" i="29"/>
  <c r="A49" i="29"/>
  <c r="C82" i="29"/>
  <c r="A18" i="29"/>
  <c r="A18" i="28"/>
  <c r="A18" i="27"/>
  <c r="A18" i="26"/>
  <c r="A18" i="25"/>
  <c r="A64" i="25"/>
  <c r="G18" i="25"/>
  <c r="A49" i="25"/>
  <c r="G1" i="24"/>
  <c r="A1" i="24"/>
  <c r="J82" i="102"/>
  <c r="J82" i="99"/>
  <c r="J82" i="98"/>
  <c r="J82" i="93"/>
  <c r="J82" i="92"/>
  <c r="J82" i="87"/>
  <c r="J82" i="86"/>
  <c r="J82" i="83"/>
  <c r="J82" i="82"/>
  <c r="J82" i="77"/>
  <c r="J82" i="76"/>
  <c r="J82" i="73"/>
  <c r="J82" i="72"/>
  <c r="J82" i="69"/>
  <c r="J82" i="68"/>
  <c r="J82" i="65"/>
  <c r="J82" i="64"/>
  <c r="J82" i="60"/>
  <c r="J82" i="59"/>
  <c r="J82" i="58"/>
  <c r="J82" i="53"/>
  <c r="J82" i="52"/>
  <c r="J82" i="49"/>
  <c r="J82" i="48"/>
  <c r="J82" i="45"/>
  <c r="J82" i="44"/>
  <c r="J82" i="41"/>
  <c r="J82" i="40"/>
  <c r="J82" i="37"/>
  <c r="J82" i="36"/>
  <c r="J82" i="33"/>
  <c r="J82" i="32"/>
  <c r="J82" i="29"/>
  <c r="J82" i="28"/>
  <c r="J82" i="27"/>
  <c r="J82" i="101"/>
  <c r="J82" i="100"/>
  <c r="J82" i="97"/>
  <c r="J82" i="96"/>
  <c r="J82" i="95"/>
  <c r="J82" i="94"/>
  <c r="J82" i="91"/>
  <c r="J82" i="90"/>
  <c r="J82" i="89"/>
  <c r="J82" i="88"/>
  <c r="J82" i="85"/>
  <c r="J82" i="84"/>
  <c r="J82" i="81"/>
  <c r="J82" i="80"/>
  <c r="J82" i="79"/>
  <c r="J82" i="78"/>
  <c r="J82" i="75"/>
  <c r="J82" i="74"/>
  <c r="J82" i="71"/>
  <c r="J82" i="70"/>
  <c r="J82" i="67"/>
  <c r="J82" i="66"/>
  <c r="J82" i="63"/>
  <c r="J82" i="62"/>
  <c r="J82" i="61"/>
  <c r="J82" i="57"/>
  <c r="J82" i="56"/>
  <c r="J82" i="55"/>
  <c r="J82" i="54"/>
  <c r="J82" i="51"/>
  <c r="J82" i="50"/>
  <c r="J82" i="47"/>
  <c r="J82" i="46"/>
  <c r="J82" i="43"/>
  <c r="J82" i="42"/>
  <c r="J82" i="39"/>
  <c r="J82" i="38"/>
  <c r="J82" i="35"/>
  <c r="J82" i="34"/>
  <c r="J82" i="31"/>
  <c r="J82" i="30"/>
  <c r="J82" i="26"/>
  <c r="J82" i="25"/>
</calcChain>
</file>

<file path=xl/sharedStrings.xml><?xml version="1.0" encoding="utf-8"?>
<sst xmlns="http://schemas.openxmlformats.org/spreadsheetml/2006/main" count="16230" uniqueCount="287">
  <si>
    <t>The following statistics are sourced from the Linked Employer-Employee Dataset (LEED)</t>
  </si>
  <si>
    <t>and based on administrative/tax data containing over 18 million records each year.</t>
  </si>
  <si>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</si>
  <si>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</si>
  <si>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</si>
  <si>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</si>
  <si>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</si>
  <si>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</si>
  <si>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</si>
  <si>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</si>
  <si>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</si>
  <si>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</si>
  <si>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</si>
  <si>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</si>
  <si>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</si>
  <si>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</si>
  <si>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</si>
  <si>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</si>
  <si>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</si>
  <si>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</si>
  <si>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</si>
  <si>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</si>
  <si>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</si>
  <si>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</si>
  <si>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</si>
  <si>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</si>
  <si>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</si>
  <si>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</si>
  <si>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</si>
  <si>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</si>
  <si>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</si>
  <si>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</si>
  <si>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</si>
  <si>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</si>
  <si>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</si>
  <si>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</si>
  <si>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</si>
  <si>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</si>
  <si>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</si>
  <si>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</si>
  <si>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</si>
  <si>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</si>
  <si>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</si>
  <si>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</si>
  <si>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</si>
  <si>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</si>
  <si>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</si>
  <si>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</si>
  <si>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</si>
  <si>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</si>
  <si>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</si>
  <si>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</si>
  <si>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</si>
  <si>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</si>
  <si>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</si>
  <si>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</si>
  <si>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</si>
  <si>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</si>
  <si>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</si>
  <si>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</si>
  <si>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</si>
  <si>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</si>
  <si>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</si>
  <si>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</si>
  <si>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</si>
  <si>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</si>
  <si>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</si>
  <si>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</si>
  <si>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</si>
  <si>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</si>
  <si>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</si>
  <si>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</si>
  <si>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</si>
  <si>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</si>
  <si>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</si>
  <si>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</si>
  <si>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</si>
  <si>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</si>
  <si>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</si>
  <si>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</si>
  <si>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</si>
  <si>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</si>
  <si>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</si>
  <si>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</si>
  <si>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</si>
  <si>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</si>
  <si>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</si>
  <si>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</si>
  <si>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</si>
  <si>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</si>
  <si>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</si>
  <si>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</si>
  <si>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Released at 11.30am (Canberra time) 1 August 2019</t>
  </si>
  <si>
    <t>Males</t>
  </si>
  <si>
    <t>Females</t>
  </si>
  <si>
    <t>Employed Persons</t>
  </si>
  <si>
    <t>Duration adjusted median income (jobs)</t>
  </si>
  <si>
    <t>%</t>
  </si>
  <si>
    <t>Employees</t>
  </si>
  <si>
    <t>Owner Managers of Unincorporated Enterprises</t>
  </si>
  <si>
    <t>Multiple Job Holders</t>
  </si>
  <si>
    <t>Single Jobs Holders</t>
  </si>
  <si>
    <t>Persons</t>
  </si>
  <si>
    <t>Multi jobs male</t>
  </si>
  <si>
    <t>Multi jobs female</t>
  </si>
  <si>
    <t>2016-17</t>
  </si>
  <si>
    <t>© Commonwealth of Australia 2019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</si>
  <si>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</si>
  <si>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</si>
  <si>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</si>
  <si>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</si>
  <si>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</si>
  <si>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Aurukun</t>
  </si>
  <si>
    <t>Balonne</t>
  </si>
  <si>
    <t>Banana</t>
  </si>
  <si>
    <t>Barcaldine</t>
  </si>
  <si>
    <t>Barcoo</t>
  </si>
  <si>
    <t>Blackall-Tambo</t>
  </si>
  <si>
    <t>Boulia</t>
  </si>
  <si>
    <t>Brisbane</t>
  </si>
  <si>
    <t>Bulloo</t>
  </si>
  <si>
    <t>Bundaberg</t>
  </si>
  <si>
    <t>Burdekin</t>
  </si>
  <si>
    <t>Burke</t>
  </si>
  <si>
    <t>Cairns</t>
  </si>
  <si>
    <t>Carpentaria</t>
  </si>
  <si>
    <t>Cassowary Coast</t>
  </si>
  <si>
    <t>Central Highlands</t>
  </si>
  <si>
    <t>Charters Towers</t>
  </si>
  <si>
    <t>Cherbourg</t>
  </si>
  <si>
    <t>Cloncurry</t>
  </si>
  <si>
    <t>Cook</t>
  </si>
  <si>
    <t>Croydon</t>
  </si>
  <si>
    <t>Diamantina</t>
  </si>
  <si>
    <t>Doomadgee</t>
  </si>
  <si>
    <t>Douglas</t>
  </si>
  <si>
    <t>Etheridge</t>
  </si>
  <si>
    <t>Flinders</t>
  </si>
  <si>
    <t>Fraser Coast</t>
  </si>
  <si>
    <t>Gladstone</t>
  </si>
  <si>
    <t>Gold Coast</t>
  </si>
  <si>
    <t>Goondiwindi</t>
  </si>
  <si>
    <t>Gympie</t>
  </si>
  <si>
    <t>Hinchinbrook</t>
  </si>
  <si>
    <t>Hope Vale</t>
  </si>
  <si>
    <t>Ipswich</t>
  </si>
  <si>
    <t>Isaac</t>
  </si>
  <si>
    <t>Kowanyama</t>
  </si>
  <si>
    <t>Livingstone</t>
  </si>
  <si>
    <t>Lockhart River</t>
  </si>
  <si>
    <t>Lockyer Valley</t>
  </si>
  <si>
    <t>Logan</t>
  </si>
  <si>
    <t>Longreach</t>
  </si>
  <si>
    <t>Mackay</t>
  </si>
  <si>
    <t>McKinlay</t>
  </si>
  <si>
    <t>Mapoon</t>
  </si>
  <si>
    <t>Maranoa</t>
  </si>
  <si>
    <t>Mareeba</t>
  </si>
  <si>
    <t>Moreton Bay</t>
  </si>
  <si>
    <t>Mornington</t>
  </si>
  <si>
    <t>Mount Isa</t>
  </si>
  <si>
    <t>Murweh</t>
  </si>
  <si>
    <t>Napranum</t>
  </si>
  <si>
    <t>Noosa</t>
  </si>
  <si>
    <t>North Burnett</t>
  </si>
  <si>
    <t>Northern Peninsula Area</t>
  </si>
  <si>
    <t>Palm Island</t>
  </si>
  <si>
    <t>Paroo</t>
  </si>
  <si>
    <t>Pormpuraaw</t>
  </si>
  <si>
    <t>Quilpie</t>
  </si>
  <si>
    <t>Redland</t>
  </si>
  <si>
    <t>Richmond</t>
  </si>
  <si>
    <t>Rockhampton</t>
  </si>
  <si>
    <t>Scenic Rim</t>
  </si>
  <si>
    <t>Somerset</t>
  </si>
  <si>
    <t>South Burnett</t>
  </si>
  <si>
    <t>Southern Downs</t>
  </si>
  <si>
    <t>Sunshine Coast</t>
  </si>
  <si>
    <t>Tablelands</t>
  </si>
  <si>
    <t>Toowoomba</t>
  </si>
  <si>
    <t>Torres</t>
  </si>
  <si>
    <t>Torres Strait Island</t>
  </si>
  <si>
    <t>Townsville</t>
  </si>
  <si>
    <t>Weipa</t>
  </si>
  <si>
    <t>Western Downs</t>
  </si>
  <si>
    <t>Whitsunday</t>
  </si>
  <si>
    <t>Winton</t>
  </si>
  <si>
    <t>Woorabinda</t>
  </si>
  <si>
    <t>Wujal Wujal</t>
  </si>
  <si>
    <t>Yarrabah</t>
  </si>
  <si>
    <t>6 year mv</t>
  </si>
  <si>
    <t>Average age of employed persons</t>
  </si>
  <si>
    <t>last 6 years</t>
  </si>
  <si>
    <t>2011-12</t>
  </si>
  <si>
    <t>Yrs</t>
  </si>
  <si>
    <t>Median income per job</t>
  </si>
  <si>
    <t>* Totals may differ from the sum of their components due to missing information and perturbation.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</si>
  <si>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</si>
  <si>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</si>
  <si>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</si>
  <si>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</si>
  <si>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</si>
  <si>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</si>
  <si>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</si>
  <si>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</si>
  <si>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Single job</t>
  </si>
  <si>
    <t>Multi job</t>
  </si>
  <si>
    <t>9.10</t>
  </si>
  <si>
    <t>9.20</t>
  </si>
  <si>
    <t>9.30</t>
  </si>
  <si>
    <t>9.40</t>
  </si>
  <si>
    <t>9.50</t>
  </si>
  <si>
    <t>9.60</t>
  </si>
  <si>
    <t>9.70</t>
  </si>
  <si>
    <t>6160.0 Jobs in Australia - Table 9 Queensland Spotlights by Local Government Areas 2016-17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</si>
  <si>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</si>
  <si>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</si>
  <si>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</si>
  <si>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</si>
  <si>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</si>
  <si>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</si>
  <si>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</si>
  <si>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</si>
  <si>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</si>
  <si>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</si>
  <si>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</si>
  <si>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</si>
  <si>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</si>
  <si>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</si>
  <si>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</si>
  <si>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</si>
  <si>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</si>
  <si>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</si>
  <si>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</si>
  <si>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</si>
  <si>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</si>
  <si>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</si>
  <si>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</si>
  <si>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</si>
  <si>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</si>
  <si>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</si>
  <si>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</si>
  <si>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</si>
  <si>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</si>
  <si>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</si>
  <si>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</si>
  <si>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</si>
  <si>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</si>
  <si>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</si>
  <si>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</si>
  <si>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</si>
  <si>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</si>
  <si>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</si>
  <si>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</si>
  <si>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</si>
  <si>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</si>
  <si>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</si>
  <si>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</si>
  <si>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</si>
  <si>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</si>
  <si>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</si>
  <si>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</si>
  <si>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</si>
  <si>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</si>
  <si>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</si>
  <si>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</si>
  <si>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</si>
  <si>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</si>
  <si>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</si>
  <si>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</si>
  <si>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</si>
  <si>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</si>
  <si>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</si>
  <si>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</si>
  <si>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</si>
  <si>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</si>
  <si>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</si>
  <si>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</si>
  <si>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9.71</t>
  </si>
  <si>
    <t>9.72</t>
  </si>
  <si>
    <t>9.73</t>
  </si>
  <si>
    <t>9.74</t>
  </si>
  <si>
    <t>9.75</t>
  </si>
  <si>
    <t>9.76</t>
  </si>
  <si>
    <t>9.77</t>
  </si>
  <si>
    <t>9.78</t>
  </si>
  <si>
    <t>Queensland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</si>
</sst>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33">
    <xf numFmtId="0" fontId="0" fillId="0" borderId="0" xfId="0"/>
    <xf numFmtId="0" fontId="0" fillId="0" borderId="0" xfId="0" applyFill="1"/>
    <xf numFmtId="0" fontId="4" fillId="0" borderId="0" xfId="3" applyFont="1" applyBorder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7" fillId="0" borderId="0" xfId="0" applyFont="1" applyFill="1"/>
    <xf numFmtId="3" fontId="5" fillId="0" borderId="0" xfId="0" applyNumberFormat="1" applyFont="1" applyFill="1" applyAlignment="1">
      <alignment horizontal="right"/>
    </xf>
    <xf numFmtId="0" fontId="0" fillId="0" borderId="0" xfId="0"/>
    <xf numFmtId="0" fontId="11" fillId="0" borderId="0" xfId="5" applyFont="1" applyAlignment="1" applyProtection="1"/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0" fillId="0" borderId="0" xfId="0"/>
    <xf numFmtId="0" fontId="17" fillId="0" borderId="0" xfId="0" applyFont="1" applyFill="1" applyAlignment="1"/>
    <xf numFmtId="0" fontId="17" fillId="0" borderId="0" xfId="0" applyFont="1" applyAlignment="1"/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9" fillId="0" borderId="0" xfId="3" applyFont="1" applyFill="1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3" applyFont="1" applyBorder="1" applyAlignment="1" applyProtection="1">
      <alignment vertical="center"/>
      <protection locked="0" hidden="1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0" fillId="0" borderId="0" xfId="0" applyFont="1" applyFill="1" applyAlignment="1" applyProtection="1">
      <alignment horizontal="left"/>
      <protection locked="0" hidden="1"/>
    </xf>
    <xf numFmtId="0" fontId="27" fillId="0" borderId="0" xfId="7" applyAlignment="1">
      <alignment horizontal="left" indent="1"/>
    </xf>
    <xf numFmtId="0" fontId="0" fillId="0" borderId="0" xfId="0" applyFont="1" applyFill="1" applyAlignment="1" applyProtection="1">
      <alignment horizontal="left" vertical="center" indent="1"/>
      <protection locked="0" hidden="1"/>
    </xf>
    <xf numFmtId="0" fontId="17" fillId="0" borderId="0" xfId="0" applyFont="1" applyFill="1" applyProtection="1">
      <protection locked="0" hidden="1"/>
    </xf>
    <xf numFmtId="0" fontId="22" fillId="0" borderId="2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Protection="1">
      <protection locked="0" hidden="1"/>
    </xf>
    <xf numFmtId="0" fontId="23" fillId="0" borderId="3" xfId="0" applyFont="1" applyBorder="1" applyProtection="1">
      <protection locked="0" hidden="1"/>
    </xf>
    <xf numFmtId="3" fontId="22" fillId="0" borderId="3" xfId="0" applyNumberFormat="1" applyFont="1" applyFill="1" applyBorder="1" applyAlignment="1" applyProtection="1">
      <alignment horizontal="right"/>
      <protection locked="0" hidden="1"/>
    </xf>
    <xf numFmtId="0" fontId="16" fillId="0" borderId="4" xfId="0" applyFont="1" applyFill="1" applyBorder="1" applyAlignment="1" applyProtection="1">
      <alignment horizontal="right"/>
      <protection locked="0" hidden="1"/>
    </xf>
    <xf numFmtId="0" fontId="16" fillId="0" borderId="3" xfId="0" applyFont="1" applyFill="1" applyBorder="1" applyAlignment="1" applyProtection="1">
      <alignment vertical="center"/>
      <protection locked="0" hidden="1"/>
    </xf>
    <xf numFmtId="0" fontId="16" fillId="0" borderId="3" xfId="0" applyFont="1" applyFill="1" applyBorder="1" applyAlignment="1" applyProtection="1">
      <alignment horizontal="center" vertical="center"/>
      <protection locked="0" hidden="1"/>
    </xf>
    <xf numFmtId="0" fontId="22" fillId="0" borderId="3" xfId="0" applyFont="1" applyFill="1" applyBorder="1" applyAlignment="1" applyProtection="1">
      <alignment horizontal="right"/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6" fillId="0" borderId="0" xfId="0" applyFont="1" applyFill="1" applyBorder="1" applyProtection="1">
      <protection locked="0" hidden="1"/>
    </xf>
    <xf numFmtId="0" fontId="23" fillId="0" borderId="0" xfId="0" applyFont="1" applyBorder="1" applyProtection="1">
      <protection locked="0" hidden="1"/>
    </xf>
    <xf numFmtId="165" fontId="16" fillId="0" borderId="0" xfId="0" applyNumberFormat="1" applyFont="1" applyFill="1" applyBorder="1" applyAlignment="1" applyProtection="1">
      <alignment horizontal="right"/>
      <protection locked="0" hidden="1"/>
    </xf>
    <xf numFmtId="0" fontId="16" fillId="0" borderId="6" xfId="0" applyFont="1" applyFill="1" applyBorder="1" applyAlignment="1" applyProtection="1">
      <alignment horizontal="center"/>
      <protection locked="0" hidden="1"/>
    </xf>
    <xf numFmtId="0" fontId="16" fillId="0" borderId="5" xfId="0" applyFont="1" applyFill="1" applyBorder="1" applyAlignment="1" applyProtection="1">
      <alignment horizontal="left" indent="2"/>
      <protection locked="0" hidden="1"/>
    </xf>
    <xf numFmtId="0" fontId="16" fillId="0" borderId="0" xfId="0" applyFont="1" applyFill="1" applyBorder="1" applyAlignment="1" applyProtection="1">
      <alignment horizontal="center"/>
      <protection locked="0" hidden="1"/>
    </xf>
    <xf numFmtId="0" fontId="17" fillId="0" borderId="5" xfId="0" applyFont="1" applyBorder="1" applyProtection="1">
      <protection locked="0" hidden="1"/>
    </xf>
    <xf numFmtId="0" fontId="16" fillId="0" borderId="0" xfId="0" applyFont="1" applyFill="1" applyBorder="1" applyAlignment="1" applyProtection="1">
      <alignment horizontal="right"/>
      <protection locked="0" hidden="1"/>
    </xf>
    <xf numFmtId="0" fontId="16" fillId="0" borderId="5" xfId="0" applyFont="1" applyFill="1" applyBorder="1" applyAlignment="1" applyProtection="1">
      <alignment horizontal="left" vertical="center" indent="1"/>
      <protection locked="0" hidden="1"/>
    </xf>
    <xf numFmtId="0" fontId="23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Alignment="1" applyProtection="1">
      <alignment horizontal="left" indent="1"/>
      <protection locked="0" hidden="1"/>
    </xf>
    <xf numFmtId="0" fontId="16" fillId="0" borderId="0" xfId="0" applyFont="1" applyBorder="1" applyProtection="1">
      <protection locked="0" hidden="1"/>
    </xf>
    <xf numFmtId="3" fontId="0" fillId="0" borderId="0" xfId="0" applyNumberFormat="1"/>
    <xf numFmtId="0" fontId="16" fillId="0" borderId="0" xfId="0" applyFont="1" applyFill="1" applyBorder="1" applyAlignment="1" applyProtection="1">
      <alignment vertical="center" wrapText="1"/>
      <protection locked="0" hidden="1"/>
    </xf>
    <xf numFmtId="0" fontId="16" fillId="0" borderId="0" xfId="0" applyFont="1" applyBorder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indent="1"/>
      <protection locked="0" hidden="1"/>
    </xf>
    <xf numFmtId="0" fontId="23" fillId="0" borderId="0" xfId="0" applyFont="1" applyBorder="1" applyAlignment="1" applyProtection="1">
      <alignment horizontal="right"/>
      <protection locked="0" hidden="1"/>
    </xf>
    <xf numFmtId="0" fontId="27" fillId="0" borderId="11" xfId="6"/>
    <xf numFmtId="0" fontId="27" fillId="0" borderId="11" xfId="6" applyFont="1" applyAlignment="1">
      <alignment horizontal="right"/>
    </xf>
    <xf numFmtId="0" fontId="23" fillId="0" borderId="7" xfId="0" applyFont="1" applyFill="1" applyBorder="1" applyAlignment="1" applyProtection="1">
      <alignment horizontal="left" indent="1"/>
      <protection locked="0" hidden="1"/>
    </xf>
    <xf numFmtId="0" fontId="23" fillId="0" borderId="8" xfId="0" applyFont="1" applyBorder="1" applyProtection="1">
      <protection locked="0" hidden="1"/>
    </xf>
    <xf numFmtId="165" fontId="16" fillId="0" borderId="8" xfId="0" applyNumberFormat="1" applyFont="1" applyFill="1" applyBorder="1" applyAlignment="1" applyProtection="1">
      <alignment horizontal="right"/>
      <protection locked="0" hidden="1"/>
    </xf>
    <xf numFmtId="0" fontId="16" fillId="0" borderId="9" xfId="0" applyFont="1" applyFill="1" applyBorder="1" applyAlignment="1" applyProtection="1">
      <alignment horizontal="center"/>
      <protection locked="0" hidden="1"/>
    </xf>
    <xf numFmtId="0" fontId="16" fillId="0" borderId="7" xfId="0" applyFont="1" applyFill="1" applyBorder="1" applyAlignment="1" applyProtection="1">
      <alignment horizontal="left" vertical="center" indent="1"/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164" fontId="0" fillId="0" borderId="0" xfId="1" applyNumberFormat="1" applyFont="1"/>
    <xf numFmtId="0" fontId="17" fillId="0" borderId="0" xfId="0" applyFont="1" applyFill="1" applyAlignment="1" applyProtection="1">
      <protection locked="0" hidden="1"/>
    </xf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9" fontId="27" fillId="0" borderId="11" xfId="6" applyNumberFormat="1" applyAlignment="1">
      <alignment horizontal="right"/>
    </xf>
    <xf numFmtId="0" fontId="17" fillId="0" borderId="0" xfId="0" applyFont="1" applyAlignment="1" applyProtection="1">
      <protection locked="0" hidden="1"/>
    </xf>
    <xf numFmtId="0" fontId="27" fillId="0" borderId="11" xfId="6" applyAlignment="1">
      <alignment horizontal="left"/>
    </xf>
    <xf numFmtId="0" fontId="0" fillId="0" borderId="0" xfId="0" applyAlignment="1"/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Protection="1">
      <protection locked="0" hidden="1"/>
    </xf>
    <xf numFmtId="164" fontId="18" fillId="0" borderId="0" xfId="0" applyNumberFormat="1" applyFont="1" applyFill="1" applyAlignment="1" applyProtection="1">
      <alignment horizontal="right"/>
      <protection locked="0" hidden="1"/>
    </xf>
    <xf numFmtId="9" fontId="18" fillId="0" borderId="0" xfId="0" applyNumberFormat="1" applyFont="1" applyFill="1" applyAlignment="1" applyProtection="1">
      <alignment horizontal="center"/>
      <protection locked="0" hidden="1"/>
    </xf>
    <xf numFmtId="0" fontId="18" fillId="0" borderId="0" xfId="0" applyFont="1" applyFill="1" applyAlignment="1" applyProtection="1">
      <alignment horizontal="left" indent="1"/>
      <protection locked="0" hidden="1"/>
    </xf>
    <xf numFmtId="0" fontId="18" fillId="0" borderId="0" xfId="0" applyFont="1" applyProtection="1">
      <protection locked="0" hidden="1"/>
    </xf>
    <xf numFmtId="0" fontId="3" fillId="0" borderId="0" xfId="0" applyFont="1" applyBorder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1" fillId="0" borderId="0" xfId="5" applyFont="1" applyAlignment="1" applyProtection="1"/>
    <xf numFmtId="0" fontId="18" fillId="0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0" fillId="0" borderId="0" xfId="0"/>
    <xf numFmtId="0" fontId="10" fillId="0" borderId="0" xfId="5" quotePrefix="1" applyAlignment="1" applyProtection="1">
      <alignment horizontal="right"/>
    </xf>
    <xf numFmtId="0" fontId="30" fillId="0" borderId="0" xfId="0" applyFont="1"/>
    <xf numFmtId="0" fontId="30" fillId="0" borderId="0" xfId="0" applyFont="1"/>
    <xf numFmtId="3" fontId="30" fillId="0" borderId="0" xfId="0" applyNumberFormat="1" applyFont="1"/>
    <xf numFmtId="164" fontId="30" fillId="0" borderId="0" xfId="1" applyNumberFormat="1" applyFont="1"/>
    <xf numFmtId="9" fontId="29" fillId="0" borderId="12" xfId="8" applyNumberFormat="1" applyFont="1"/>
    <xf numFmtId="0" fontId="8" fillId="3" borderId="0" xfId="3" applyFont="1" applyFill="1" applyAlignment="1">
      <alignment horizontal="left" vertical="center"/>
    </xf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Fill="1" applyAlignment="1" applyProtection="1">
      <alignment horizontal="right"/>
      <protection locked="0" hidden="1"/>
    </xf>
    <xf numFmtId="3" fontId="18" fillId="0" borderId="0" xfId="0" applyNumberFormat="1" applyFont="1" applyAlignment="1" applyProtection="1">
      <alignment horizontal="right"/>
      <protection locked="0" hidden="1"/>
    </xf>
    <xf numFmtId="0" fontId="30" fillId="0" borderId="0" xfId="0" applyFont="1"/>
    <xf numFmtId="0" fontId="16" fillId="0" borderId="5" xfId="0" applyFont="1" applyFill="1" applyBorder="1" applyAlignment="1" applyProtection="1">
      <alignment horizontal="left" vertical="center" wrapText="1" indent="1"/>
      <protection locked="0" hidden="1"/>
    </xf>
    <xf numFmtId="0" fontId="16" fillId="0" borderId="0" xfId="0" applyFont="1" applyFill="1" applyBorder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/>
    <cellStyle name="Normal 4" xfId="4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9.1'!$U$4:$Y$4</c:f>
              <c:numCache>
                <c:formatCode>#,##0</c:formatCode>
                <c:ptCount val="5"/>
                <c:pt idx="0">
                  <c:v>368</c:v>
                </c:pt>
                <c:pt idx="1">
                  <c:v>363</c:v>
                </c:pt>
                <c:pt idx="2">
                  <c:v>448</c:v>
                </c:pt>
                <c:pt idx="3">
                  <c:v>362</c:v>
                </c:pt>
                <c:pt idx="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BB-4E8C-8733-1003479F507B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9.1'!$U$7:$Y$7</c:f>
              <c:numCache>
                <c:formatCode>#,##0</c:formatCode>
                <c:ptCount val="5"/>
                <c:pt idx="0">
                  <c:v>254</c:v>
                </c:pt>
                <c:pt idx="1">
                  <c:v>280</c:v>
                </c:pt>
                <c:pt idx="2">
                  <c:v>322</c:v>
                </c:pt>
                <c:pt idx="3">
                  <c:v>251</c:v>
                </c:pt>
                <c:pt idx="4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BB-4E8C-8733-1003479F507B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9.1'!$U$11:$Y$11</c:f>
              <c:numCache>
                <c:formatCode>#,##0</c:formatCode>
                <c:ptCount val="5"/>
                <c:pt idx="0">
                  <c:v>365</c:v>
                </c:pt>
                <c:pt idx="1">
                  <c:v>360</c:v>
                </c:pt>
                <c:pt idx="2">
                  <c:v>446</c:v>
                </c:pt>
                <c:pt idx="3">
                  <c:v>353</c:v>
                </c:pt>
                <c:pt idx="4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B-4E8C-8733-1003479F507B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9.1'!$U$12:$Y$12</c:f>
              <c:numCache>
                <c:formatCode>#,##0</c:formatCode>
                <c:ptCount val="5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BB-4E8C-8733-1003479F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9.1'!$T$8:$Y$8</c:f>
              <c:numCache>
                <c:formatCode>General</c:formatCode>
                <c:ptCount val="6"/>
                <c:pt idx="0">
                  <c:v>18271</c:v>
                </c:pt>
                <c:pt idx="1">
                  <c:v>18340</c:v>
                </c:pt>
                <c:pt idx="2">
                  <c:v>20356.75</c:v>
                </c:pt>
                <c:pt idx="3">
                  <c:v>27812.07</c:v>
                </c:pt>
                <c:pt idx="4">
                  <c:v>28765.119999999999</c:v>
                </c:pt>
                <c:pt idx="5">
                  <c:v>26033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E-433F-B867-A71F53B510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E-433F-B867-A71F53B5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9.10'!$T$8:$Y$8</c:f>
              <c:numCache>
                <c:formatCode>General</c:formatCode>
                <c:ptCount val="6"/>
                <c:pt idx="0">
                  <c:v>30524.2</c:v>
                </c:pt>
                <c:pt idx="1">
                  <c:v>31714.14</c:v>
                </c:pt>
                <c:pt idx="2">
                  <c:v>33316</c:v>
                </c:pt>
                <c:pt idx="3">
                  <c:v>33688.76</c:v>
                </c:pt>
                <c:pt idx="4">
                  <c:v>34482</c:v>
                </c:pt>
                <c:pt idx="5">
                  <c:v>35174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C-4A21-BE79-4003F8847C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C-4A21-BE79-4003F884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9.11'!$U$4:$Y$4</c:f>
              <c:numCache>
                <c:formatCode>#,##0</c:formatCode>
                <c:ptCount val="5"/>
                <c:pt idx="0">
                  <c:v>15555</c:v>
                </c:pt>
                <c:pt idx="1">
                  <c:v>15534</c:v>
                </c:pt>
                <c:pt idx="2">
                  <c:v>15496</c:v>
                </c:pt>
                <c:pt idx="3">
                  <c:v>15071</c:v>
                </c:pt>
                <c:pt idx="4">
                  <c:v>15762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0-4F9A-82BB-479CF10A1F45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9.11'!$U$7:$Y$7</c:f>
              <c:numCache>
                <c:formatCode>#,##0</c:formatCode>
                <c:ptCount val="5"/>
                <c:pt idx="0">
                  <c:v>9798</c:v>
                </c:pt>
                <c:pt idx="1">
                  <c:v>9728</c:v>
                </c:pt>
                <c:pt idx="2">
                  <c:v>9659</c:v>
                </c:pt>
                <c:pt idx="3">
                  <c:v>9445</c:v>
                </c:pt>
                <c:pt idx="4">
                  <c:v>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0-4F9A-82BB-479CF10A1F45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9.11'!$U$11:$Y$11</c:f>
              <c:numCache>
                <c:formatCode>#,##0</c:formatCode>
                <c:ptCount val="5"/>
                <c:pt idx="0">
                  <c:v>13453</c:v>
                </c:pt>
                <c:pt idx="1">
                  <c:v>13526</c:v>
                </c:pt>
                <c:pt idx="2">
                  <c:v>13505</c:v>
                </c:pt>
                <c:pt idx="3">
                  <c:v>13108</c:v>
                </c:pt>
                <c:pt idx="4">
                  <c:v>13613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0-4F9A-82BB-479CF10A1F45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9.11'!$U$12:$Y$12</c:f>
              <c:numCache>
                <c:formatCode>#,##0</c:formatCode>
                <c:ptCount val="5"/>
                <c:pt idx="0">
                  <c:v>2105</c:v>
                </c:pt>
                <c:pt idx="1">
                  <c:v>2007</c:v>
                </c:pt>
                <c:pt idx="2">
                  <c:v>1994</c:v>
                </c:pt>
                <c:pt idx="3">
                  <c:v>1964</c:v>
                </c:pt>
                <c:pt idx="4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0-4F9A-82BB-479CF10A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9.11'!$AA$15:$AA$33</c:f>
              <c:numCache>
                <c:formatCode>0.0%</c:formatCode>
                <c:ptCount val="19"/>
                <c:pt idx="0">
                  <c:v>0.19540667427991371</c:v>
                </c:pt>
                <c:pt idx="1">
                  <c:v>1.1292983123969039E-2</c:v>
                </c:pt>
                <c:pt idx="2">
                  <c:v>8.2159624413145546E-2</c:v>
                </c:pt>
                <c:pt idx="3">
                  <c:v>8.882121558177896E-3</c:v>
                </c:pt>
                <c:pt idx="4">
                  <c:v>4.4854713868798378E-2</c:v>
                </c:pt>
                <c:pt idx="5">
                  <c:v>1.4909275472655754E-2</c:v>
                </c:pt>
                <c:pt idx="6">
                  <c:v>7.3214059129552089E-2</c:v>
                </c:pt>
                <c:pt idx="7">
                  <c:v>7.7655119908641032E-2</c:v>
                </c:pt>
                <c:pt idx="8">
                  <c:v>2.6646364674533688E-2</c:v>
                </c:pt>
                <c:pt idx="9">
                  <c:v>1.8398680370511357E-3</c:v>
                </c:pt>
                <c:pt idx="10">
                  <c:v>1.7510468214693566E-2</c:v>
                </c:pt>
                <c:pt idx="11">
                  <c:v>2.3537622129171425E-2</c:v>
                </c:pt>
                <c:pt idx="12">
                  <c:v>3.7939347798502727E-2</c:v>
                </c:pt>
                <c:pt idx="13">
                  <c:v>6.6552467960918668E-2</c:v>
                </c:pt>
                <c:pt idx="14">
                  <c:v>3.5211267605633804E-2</c:v>
                </c:pt>
                <c:pt idx="15">
                  <c:v>5.0374317979951781E-2</c:v>
                </c:pt>
                <c:pt idx="16">
                  <c:v>6.7250348940489785E-2</c:v>
                </c:pt>
                <c:pt idx="17">
                  <c:v>6.5347037178023091E-3</c:v>
                </c:pt>
                <c:pt idx="18">
                  <c:v>3.1975637609440423E-2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C-46B1-B988-A7C93F77F3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C-46B1-B988-A7C93F77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20</c:v>
                </c:pt>
                <c:pt idx="1">
                  <c:v>197</c:v>
                </c:pt>
                <c:pt idx="2">
                  <c:v>670</c:v>
                </c:pt>
                <c:pt idx="3">
                  <c:v>1114</c:v>
                </c:pt>
                <c:pt idx="4">
                  <c:v>1291</c:v>
                </c:pt>
                <c:pt idx="5">
                  <c:v>721</c:v>
                </c:pt>
                <c:pt idx="6">
                  <c:v>580</c:v>
                </c:pt>
                <c:pt idx="7">
                  <c:v>619</c:v>
                </c:pt>
                <c:pt idx="8">
                  <c:v>727</c:v>
                </c:pt>
                <c:pt idx="9">
                  <c:v>718</c:v>
                </c:pt>
                <c:pt idx="10">
                  <c:v>661</c:v>
                </c:pt>
                <c:pt idx="11">
                  <c:v>546</c:v>
                </c:pt>
                <c:pt idx="12">
                  <c:v>290</c:v>
                </c:pt>
                <c:pt idx="13">
                  <c:v>138</c:v>
                </c:pt>
                <c:pt idx="14">
                  <c:v>69</c:v>
                </c:pt>
                <c:pt idx="15">
                  <c:v>38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D-48AF-9F9D-B0CE737FF0C7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33</c:v>
                </c:pt>
                <c:pt idx="1">
                  <c:v>221</c:v>
                </c:pt>
                <c:pt idx="2">
                  <c:v>662</c:v>
                </c:pt>
                <c:pt idx="3">
                  <c:v>979</c:v>
                </c:pt>
                <c:pt idx="4">
                  <c:v>1089</c:v>
                </c:pt>
                <c:pt idx="5">
                  <c:v>617</c:v>
                </c:pt>
                <c:pt idx="6">
                  <c:v>495</c:v>
                </c:pt>
                <c:pt idx="7">
                  <c:v>545</c:v>
                </c:pt>
                <c:pt idx="8">
                  <c:v>709</c:v>
                </c:pt>
                <c:pt idx="9">
                  <c:v>585</c:v>
                </c:pt>
                <c:pt idx="10">
                  <c:v>600</c:v>
                </c:pt>
                <c:pt idx="11">
                  <c:v>417</c:v>
                </c:pt>
                <c:pt idx="12">
                  <c:v>195</c:v>
                </c:pt>
                <c:pt idx="13">
                  <c:v>105</c:v>
                </c:pt>
                <c:pt idx="14">
                  <c:v>51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D-48AF-9F9D-B0CE737FF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426</c:v>
                </c:pt>
                <c:pt idx="1">
                  <c:v>243</c:v>
                </c:pt>
                <c:pt idx="2">
                  <c:v>1034</c:v>
                </c:pt>
                <c:pt idx="3">
                  <c:v>152</c:v>
                </c:pt>
                <c:pt idx="4">
                  <c:v>118</c:v>
                </c:pt>
                <c:pt idx="5">
                  <c:v>167</c:v>
                </c:pt>
                <c:pt idx="6">
                  <c:v>665</c:v>
                </c:pt>
                <c:pt idx="7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2-444D-99D5-68B20B137D8A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225</c:v>
                </c:pt>
                <c:pt idx="1">
                  <c:v>619</c:v>
                </c:pt>
                <c:pt idx="2">
                  <c:v>131</c:v>
                </c:pt>
                <c:pt idx="3">
                  <c:v>579</c:v>
                </c:pt>
                <c:pt idx="4">
                  <c:v>780</c:v>
                </c:pt>
                <c:pt idx="5">
                  <c:v>455</c:v>
                </c:pt>
                <c:pt idx="6">
                  <c:v>50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2-444D-99D5-68B20B13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9.11'!$U$8:$Y$8</c:f>
              <c:numCache>
                <c:formatCode>General</c:formatCode>
                <c:ptCount val="5"/>
                <c:pt idx="0">
                  <c:v>28259.34</c:v>
                </c:pt>
                <c:pt idx="1">
                  <c:v>27644.44</c:v>
                </c:pt>
                <c:pt idx="2">
                  <c:v>30104</c:v>
                </c:pt>
                <c:pt idx="3">
                  <c:v>30147.42</c:v>
                </c:pt>
                <c:pt idx="4">
                  <c:v>31642.07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B-46BA-990F-EF2B58B473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B-46BA-990F-EF2B58B47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9.11'!$T$4:$Y$4</c:f>
              <c:numCache>
                <c:formatCode>#,##0</c:formatCode>
                <c:ptCount val="6"/>
                <c:pt idx="0">
                  <c:v>15502</c:v>
                </c:pt>
                <c:pt idx="1">
                  <c:v>15555</c:v>
                </c:pt>
                <c:pt idx="2">
                  <c:v>15534</c:v>
                </c:pt>
                <c:pt idx="3">
                  <c:v>15496</c:v>
                </c:pt>
                <c:pt idx="4">
                  <c:v>15071</c:v>
                </c:pt>
                <c:pt idx="5">
                  <c:v>15762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E6-42EC-9A9D-12400D2C113E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9.11'!$T$7:$Y$7</c:f>
              <c:numCache>
                <c:formatCode>#,##0</c:formatCode>
                <c:ptCount val="6"/>
                <c:pt idx="0">
                  <c:v>9609</c:v>
                </c:pt>
                <c:pt idx="1">
                  <c:v>9798</c:v>
                </c:pt>
                <c:pt idx="2">
                  <c:v>9728</c:v>
                </c:pt>
                <c:pt idx="3">
                  <c:v>9659</c:v>
                </c:pt>
                <c:pt idx="4">
                  <c:v>9445</c:v>
                </c:pt>
                <c:pt idx="5">
                  <c:v>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E6-42EC-9A9D-12400D2C113E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9.11'!$T$11:$Y$11</c:f>
              <c:numCache>
                <c:formatCode>#,##0</c:formatCode>
                <c:ptCount val="6"/>
                <c:pt idx="0">
                  <c:v>13411</c:v>
                </c:pt>
                <c:pt idx="1">
                  <c:v>13453</c:v>
                </c:pt>
                <c:pt idx="2">
                  <c:v>13526</c:v>
                </c:pt>
                <c:pt idx="3">
                  <c:v>13505</c:v>
                </c:pt>
                <c:pt idx="4">
                  <c:v>13108</c:v>
                </c:pt>
                <c:pt idx="5">
                  <c:v>13613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E6-42EC-9A9D-12400D2C113E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9.11'!$T$12:$Y$12</c:f>
              <c:numCache>
                <c:formatCode>#,##0</c:formatCode>
                <c:ptCount val="6"/>
                <c:pt idx="0">
                  <c:v>2088</c:v>
                </c:pt>
                <c:pt idx="1">
                  <c:v>2105</c:v>
                </c:pt>
                <c:pt idx="2">
                  <c:v>2007</c:v>
                </c:pt>
                <c:pt idx="3">
                  <c:v>1994</c:v>
                </c:pt>
                <c:pt idx="4">
                  <c:v>1964</c:v>
                </c:pt>
                <c:pt idx="5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E6-42EC-9A9D-12400D2C1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9.11'!$AA$15:$AA$33</c:f>
              <c:numCache>
                <c:formatCode>0.0%</c:formatCode>
                <c:ptCount val="19"/>
                <c:pt idx="0">
                  <c:v>0.19540667427991371</c:v>
                </c:pt>
                <c:pt idx="1">
                  <c:v>1.1292983123969039E-2</c:v>
                </c:pt>
                <c:pt idx="2">
                  <c:v>8.2159624413145546E-2</c:v>
                </c:pt>
                <c:pt idx="3">
                  <c:v>8.882121558177896E-3</c:v>
                </c:pt>
                <c:pt idx="4">
                  <c:v>4.4854713868798378E-2</c:v>
                </c:pt>
                <c:pt idx="5">
                  <c:v>1.4909275472655754E-2</c:v>
                </c:pt>
                <c:pt idx="6">
                  <c:v>7.3214059129552089E-2</c:v>
                </c:pt>
                <c:pt idx="7">
                  <c:v>7.7655119908641032E-2</c:v>
                </c:pt>
                <c:pt idx="8">
                  <c:v>2.6646364674533688E-2</c:v>
                </c:pt>
                <c:pt idx="9">
                  <c:v>1.8398680370511357E-3</c:v>
                </c:pt>
                <c:pt idx="10">
                  <c:v>1.7510468214693566E-2</c:v>
                </c:pt>
                <c:pt idx="11">
                  <c:v>2.3537622129171425E-2</c:v>
                </c:pt>
                <c:pt idx="12">
                  <c:v>3.7939347798502727E-2</c:v>
                </c:pt>
                <c:pt idx="13">
                  <c:v>6.6552467960918668E-2</c:v>
                </c:pt>
                <c:pt idx="14">
                  <c:v>3.5211267605633804E-2</c:v>
                </c:pt>
                <c:pt idx="15">
                  <c:v>5.0374317979951781E-2</c:v>
                </c:pt>
                <c:pt idx="16">
                  <c:v>6.7250348940489785E-2</c:v>
                </c:pt>
                <c:pt idx="17">
                  <c:v>6.5347037178023091E-3</c:v>
                </c:pt>
                <c:pt idx="18">
                  <c:v>3.1975637609440423E-2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5-475D-B7AE-F43A34BFEB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5-475D-B7AE-F43A34BFE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20</c:v>
                </c:pt>
                <c:pt idx="1">
                  <c:v>197</c:v>
                </c:pt>
                <c:pt idx="2">
                  <c:v>670</c:v>
                </c:pt>
                <c:pt idx="3">
                  <c:v>1114</c:v>
                </c:pt>
                <c:pt idx="4">
                  <c:v>1291</c:v>
                </c:pt>
                <c:pt idx="5">
                  <c:v>721</c:v>
                </c:pt>
                <c:pt idx="6">
                  <c:v>580</c:v>
                </c:pt>
                <c:pt idx="7">
                  <c:v>619</c:v>
                </c:pt>
                <c:pt idx="8">
                  <c:v>727</c:v>
                </c:pt>
                <c:pt idx="9">
                  <c:v>718</c:v>
                </c:pt>
                <c:pt idx="10">
                  <c:v>661</c:v>
                </c:pt>
                <c:pt idx="11">
                  <c:v>546</c:v>
                </c:pt>
                <c:pt idx="12">
                  <c:v>290</c:v>
                </c:pt>
                <c:pt idx="13">
                  <c:v>138</c:v>
                </c:pt>
                <c:pt idx="14">
                  <c:v>69</c:v>
                </c:pt>
                <c:pt idx="15">
                  <c:v>38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9-4CDA-B056-4C71F5F2F839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33</c:v>
                </c:pt>
                <c:pt idx="1">
                  <c:v>221</c:v>
                </c:pt>
                <c:pt idx="2">
                  <c:v>662</c:v>
                </c:pt>
                <c:pt idx="3">
                  <c:v>979</c:v>
                </c:pt>
                <c:pt idx="4">
                  <c:v>1089</c:v>
                </c:pt>
                <c:pt idx="5">
                  <c:v>617</c:v>
                </c:pt>
                <c:pt idx="6">
                  <c:v>495</c:v>
                </c:pt>
                <c:pt idx="7">
                  <c:v>545</c:v>
                </c:pt>
                <c:pt idx="8">
                  <c:v>709</c:v>
                </c:pt>
                <c:pt idx="9">
                  <c:v>585</c:v>
                </c:pt>
                <c:pt idx="10">
                  <c:v>600</c:v>
                </c:pt>
                <c:pt idx="11">
                  <c:v>417</c:v>
                </c:pt>
                <c:pt idx="12">
                  <c:v>195</c:v>
                </c:pt>
                <c:pt idx="13">
                  <c:v>105</c:v>
                </c:pt>
                <c:pt idx="14">
                  <c:v>51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9-4CDA-B056-4C71F5F2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426</c:v>
                </c:pt>
                <c:pt idx="1">
                  <c:v>243</c:v>
                </c:pt>
                <c:pt idx="2">
                  <c:v>1034</c:v>
                </c:pt>
                <c:pt idx="3">
                  <c:v>152</c:v>
                </c:pt>
                <c:pt idx="4">
                  <c:v>118</c:v>
                </c:pt>
                <c:pt idx="5">
                  <c:v>167</c:v>
                </c:pt>
                <c:pt idx="6">
                  <c:v>665</c:v>
                </c:pt>
                <c:pt idx="7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9-4356-827B-09495E00480D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225</c:v>
                </c:pt>
                <c:pt idx="1">
                  <c:v>619</c:v>
                </c:pt>
                <c:pt idx="2">
                  <c:v>131</c:v>
                </c:pt>
                <c:pt idx="3">
                  <c:v>579</c:v>
                </c:pt>
                <c:pt idx="4">
                  <c:v>780</c:v>
                </c:pt>
                <c:pt idx="5">
                  <c:v>455</c:v>
                </c:pt>
                <c:pt idx="6">
                  <c:v>50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F9-4356-827B-09495E004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9.2'!$U$4:$Y$4</c:f>
              <c:numCache>
                <c:formatCode>#,##0</c:formatCode>
                <c:ptCount val="5"/>
                <c:pt idx="0">
                  <c:v>3845</c:v>
                </c:pt>
                <c:pt idx="1">
                  <c:v>3804</c:v>
                </c:pt>
                <c:pt idx="2">
                  <c:v>3532</c:v>
                </c:pt>
                <c:pt idx="3">
                  <c:v>3395</c:v>
                </c:pt>
                <c:pt idx="4">
                  <c:v>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4C-420B-B028-8F2ED067868E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9.2'!$U$7:$Y$7</c:f>
              <c:numCache>
                <c:formatCode>#,##0</c:formatCode>
                <c:ptCount val="5"/>
                <c:pt idx="0">
                  <c:v>2470</c:v>
                </c:pt>
                <c:pt idx="1">
                  <c:v>2413</c:v>
                </c:pt>
                <c:pt idx="2">
                  <c:v>2305</c:v>
                </c:pt>
                <c:pt idx="3">
                  <c:v>2208</c:v>
                </c:pt>
                <c:pt idx="4">
                  <c:v>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C-420B-B028-8F2ED067868E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9.2'!$U$11:$Y$11</c:f>
              <c:numCache>
                <c:formatCode>#,##0</c:formatCode>
                <c:ptCount val="5"/>
                <c:pt idx="0">
                  <c:v>3221</c:v>
                </c:pt>
                <c:pt idx="1">
                  <c:v>3189</c:v>
                </c:pt>
                <c:pt idx="2">
                  <c:v>2929</c:v>
                </c:pt>
                <c:pt idx="3">
                  <c:v>2822</c:v>
                </c:pt>
                <c:pt idx="4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C-420B-B028-8F2ED067868E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9.2'!$U$12:$Y$12</c:f>
              <c:numCache>
                <c:formatCode>#,##0</c:formatCode>
                <c:ptCount val="5"/>
                <c:pt idx="0">
                  <c:v>625</c:v>
                </c:pt>
                <c:pt idx="1">
                  <c:v>620</c:v>
                </c:pt>
                <c:pt idx="2">
                  <c:v>597</c:v>
                </c:pt>
                <c:pt idx="3">
                  <c:v>565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4C-420B-B028-8F2ED0678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9.11'!$T$8:$Y$8</c:f>
              <c:numCache>
                <c:formatCode>General</c:formatCode>
                <c:ptCount val="6"/>
                <c:pt idx="0">
                  <c:v>28543</c:v>
                </c:pt>
                <c:pt idx="1">
                  <c:v>28259.34</c:v>
                </c:pt>
                <c:pt idx="2">
                  <c:v>27644.44</c:v>
                </c:pt>
                <c:pt idx="3">
                  <c:v>30104</c:v>
                </c:pt>
                <c:pt idx="4">
                  <c:v>30147.42</c:v>
                </c:pt>
                <c:pt idx="5">
                  <c:v>31642.07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3-4BB3-AC19-C1B66C6BE1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3-4BB3-AC19-C1B66C6BE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9.12'!$U$4:$Y$4</c:f>
              <c:numCache>
                <c:formatCode>#,##0</c:formatCode>
                <c:ptCount val="5"/>
                <c:pt idx="0">
                  <c:v>90</c:v>
                </c:pt>
                <c:pt idx="1">
                  <c:v>96</c:v>
                </c:pt>
                <c:pt idx="2">
                  <c:v>90</c:v>
                </c:pt>
                <c:pt idx="3">
                  <c:v>62</c:v>
                </c:pt>
                <c:pt idx="4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6-43D2-96DE-7C866396BC7B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9.12'!$U$7:$Y$7</c:f>
              <c:numCache>
                <c:formatCode>#,##0</c:formatCode>
                <c:ptCount val="5"/>
                <c:pt idx="0">
                  <c:v>51</c:v>
                </c:pt>
                <c:pt idx="1">
                  <c:v>58</c:v>
                </c:pt>
                <c:pt idx="2">
                  <c:v>54</c:v>
                </c:pt>
                <c:pt idx="3">
                  <c:v>38</c:v>
                </c:pt>
                <c:pt idx="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06-43D2-96DE-7C866396BC7B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9.12'!$U$11:$Y$11</c:f>
              <c:numCache>
                <c:formatCode>#,##0</c:formatCode>
                <c:ptCount val="5"/>
                <c:pt idx="0">
                  <c:v>81</c:v>
                </c:pt>
                <c:pt idx="1">
                  <c:v>84</c:v>
                </c:pt>
                <c:pt idx="2">
                  <c:v>77</c:v>
                </c:pt>
                <c:pt idx="3">
                  <c:v>58</c:v>
                </c:pt>
                <c:pt idx="4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6-43D2-96DE-7C866396BC7B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9.12'!$U$12:$Y$12</c:f>
              <c:numCache>
                <c:formatCode>#,##0</c:formatCode>
                <c:ptCount val="5"/>
                <c:pt idx="0">
                  <c:v>5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06-43D2-96DE-7C866396B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9.12'!$AA$15:$AA$33</c:f>
              <c:numCache>
                <c:formatCode>0.0%</c:formatCode>
                <c:ptCount val="19"/>
                <c:pt idx="0">
                  <c:v>0.22916666666666666</c:v>
                </c:pt>
                <c:pt idx="1">
                  <c:v>4.1666666666666664E-2</c:v>
                </c:pt>
                <c:pt idx="2">
                  <c:v>0</c:v>
                </c:pt>
                <c:pt idx="3">
                  <c:v>0</c:v>
                </c:pt>
                <c:pt idx="4">
                  <c:v>2.7777777777777776E-2</c:v>
                </c:pt>
                <c:pt idx="5">
                  <c:v>0</c:v>
                </c:pt>
                <c:pt idx="6">
                  <c:v>3.4722222222222224E-2</c:v>
                </c:pt>
                <c:pt idx="7">
                  <c:v>5.5555555555555552E-2</c:v>
                </c:pt>
                <c:pt idx="8">
                  <c:v>7.6388888888888895E-2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3.4722222222222224E-2</c:v>
                </c:pt>
                <c:pt idx="13">
                  <c:v>0</c:v>
                </c:pt>
                <c:pt idx="14">
                  <c:v>0.13194444444444445</c:v>
                </c:pt>
                <c:pt idx="15">
                  <c:v>9.7222222222222224E-2</c:v>
                </c:pt>
                <c:pt idx="16">
                  <c:v>3.4722222222222224E-2</c:v>
                </c:pt>
                <c:pt idx="17">
                  <c:v>0</c:v>
                </c:pt>
                <c:pt idx="18">
                  <c:v>9.0277777777777776E-2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B-41DB-BE73-20AAEFAEBB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B-41DB-BE73-20AAEFAEB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0</c:v>
                </c:pt>
                <c:pt idx="11">
                  <c:v>9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4-4344-BEA4-BDAA26A5C3DC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10</c:v>
                </c:pt>
                <c:pt idx="7">
                  <c:v>4</c:v>
                </c:pt>
                <c:pt idx="8">
                  <c:v>11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4-4344-BEA4-BDAA26A5C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2-4276-A10F-380C323EACA4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2-4276-A10F-380C323EA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9.12'!$U$8:$Y$8</c:f>
              <c:numCache>
                <c:formatCode>General</c:formatCode>
                <c:ptCount val="5"/>
                <c:pt idx="0">
                  <c:v>37937.120000000003</c:v>
                </c:pt>
                <c:pt idx="1">
                  <c:v>33046</c:v>
                </c:pt>
                <c:pt idx="2">
                  <c:v>32798.589999999997</c:v>
                </c:pt>
                <c:pt idx="3">
                  <c:v>31619.61</c:v>
                </c:pt>
                <c:pt idx="4">
                  <c:v>38910.26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DA-49EB-B93F-08880BA801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DA-49EB-B93F-08880BA80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9.12'!$T$4:$Y$4</c:f>
              <c:numCache>
                <c:formatCode>#,##0</c:formatCode>
                <c:ptCount val="6"/>
                <c:pt idx="0">
                  <c:v>100</c:v>
                </c:pt>
                <c:pt idx="1">
                  <c:v>90</c:v>
                </c:pt>
                <c:pt idx="2">
                  <c:v>96</c:v>
                </c:pt>
                <c:pt idx="3">
                  <c:v>90</c:v>
                </c:pt>
                <c:pt idx="4">
                  <c:v>62</c:v>
                </c:pt>
                <c:pt idx="5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A-4180-9662-F257176E7CA1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9.12'!$T$7:$Y$7</c:f>
              <c:numCache>
                <c:formatCode>#,##0</c:formatCode>
                <c:ptCount val="6"/>
                <c:pt idx="0">
                  <c:v>61</c:v>
                </c:pt>
                <c:pt idx="1">
                  <c:v>51</c:v>
                </c:pt>
                <c:pt idx="2">
                  <c:v>58</c:v>
                </c:pt>
                <c:pt idx="3">
                  <c:v>54</c:v>
                </c:pt>
                <c:pt idx="4">
                  <c:v>38</c:v>
                </c:pt>
                <c:pt idx="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A-4180-9662-F257176E7CA1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9.12'!$T$11:$Y$11</c:f>
              <c:numCache>
                <c:formatCode>#,##0</c:formatCode>
                <c:ptCount val="6"/>
                <c:pt idx="0">
                  <c:v>93</c:v>
                </c:pt>
                <c:pt idx="1">
                  <c:v>81</c:v>
                </c:pt>
                <c:pt idx="2">
                  <c:v>84</c:v>
                </c:pt>
                <c:pt idx="3">
                  <c:v>77</c:v>
                </c:pt>
                <c:pt idx="4">
                  <c:v>58</c:v>
                </c:pt>
                <c:pt idx="5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A-4180-9662-F257176E7CA1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9.12'!$T$12:$Y$12</c:f>
              <c:numCache>
                <c:formatCode>#,##0</c:formatCode>
                <c:ptCount val="6"/>
                <c:pt idx="0">
                  <c:v>6</c:v>
                </c:pt>
                <c:pt idx="1">
                  <c:v>5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4A-4180-9662-F257176E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9.12'!$AA$15:$AA$33</c:f>
              <c:numCache>
                <c:formatCode>0.0%</c:formatCode>
                <c:ptCount val="19"/>
                <c:pt idx="0">
                  <c:v>0.22916666666666666</c:v>
                </c:pt>
                <c:pt idx="1">
                  <c:v>4.1666666666666664E-2</c:v>
                </c:pt>
                <c:pt idx="2">
                  <c:v>0</c:v>
                </c:pt>
                <c:pt idx="3">
                  <c:v>0</c:v>
                </c:pt>
                <c:pt idx="4">
                  <c:v>2.7777777777777776E-2</c:v>
                </c:pt>
                <c:pt idx="5">
                  <c:v>0</c:v>
                </c:pt>
                <c:pt idx="6">
                  <c:v>3.4722222222222224E-2</c:v>
                </c:pt>
                <c:pt idx="7">
                  <c:v>5.5555555555555552E-2</c:v>
                </c:pt>
                <c:pt idx="8">
                  <c:v>7.6388888888888895E-2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3.4722222222222224E-2</c:v>
                </c:pt>
                <c:pt idx="13">
                  <c:v>0</c:v>
                </c:pt>
                <c:pt idx="14">
                  <c:v>0.13194444444444445</c:v>
                </c:pt>
                <c:pt idx="15">
                  <c:v>9.7222222222222224E-2</c:v>
                </c:pt>
                <c:pt idx="16">
                  <c:v>3.4722222222222224E-2</c:v>
                </c:pt>
                <c:pt idx="17">
                  <c:v>0</c:v>
                </c:pt>
                <c:pt idx="18">
                  <c:v>9.0277777777777776E-2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E6-40BD-9909-67C1C29528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E6-40BD-9909-67C1C295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</c:v>
                </c:pt>
                <c:pt idx="4">
                  <c:v>9</c:v>
                </c:pt>
                <c:pt idx="5">
                  <c:v>7</c:v>
                </c:pt>
                <c:pt idx="6">
                  <c:v>14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0</c:v>
                </c:pt>
                <c:pt idx="11">
                  <c:v>9</c:v>
                </c:pt>
                <c:pt idx="12">
                  <c:v>0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A-4CEB-B729-0CAADBCE59EF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10</c:v>
                </c:pt>
                <c:pt idx="7">
                  <c:v>4</c:v>
                </c:pt>
                <c:pt idx="8">
                  <c:v>11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A-4CEB-B729-0CAADBCE5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B-4449-B4CD-BA983F4AA07B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11</c:v>
                </c:pt>
                <c:pt idx="5">
                  <c:v>0</c:v>
                </c:pt>
                <c:pt idx="6">
                  <c:v>3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B-4449-B4CD-BA983F4A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9.2'!$AA$15:$AA$33</c:f>
              <c:numCache>
                <c:formatCode>0.0%</c:formatCode>
                <c:ptCount val="19"/>
                <c:pt idx="0">
                  <c:v>0.28152173913043477</c:v>
                </c:pt>
                <c:pt idx="1">
                  <c:v>4.6195652173913046E-3</c:v>
                </c:pt>
                <c:pt idx="2">
                  <c:v>1.6304347826086956E-2</c:v>
                </c:pt>
                <c:pt idx="3">
                  <c:v>6.5217391304347823E-3</c:v>
                </c:pt>
                <c:pt idx="4">
                  <c:v>4.8369565217391303E-2</c:v>
                </c:pt>
                <c:pt idx="5">
                  <c:v>4.5380434782608697E-2</c:v>
                </c:pt>
                <c:pt idx="6">
                  <c:v>6.4945652173913043E-2</c:v>
                </c:pt>
                <c:pt idx="7">
                  <c:v>4.2663043478260866E-2</c:v>
                </c:pt>
                <c:pt idx="8">
                  <c:v>2.6630434782608695E-2</c:v>
                </c:pt>
                <c:pt idx="9">
                  <c:v>1.0869565217391304E-3</c:v>
                </c:pt>
                <c:pt idx="10">
                  <c:v>1.5217391304347827E-2</c:v>
                </c:pt>
                <c:pt idx="11">
                  <c:v>7.6086956521739134E-3</c:v>
                </c:pt>
                <c:pt idx="12">
                  <c:v>2.5543478260869567E-2</c:v>
                </c:pt>
                <c:pt idx="13">
                  <c:v>3.777173913043478E-2</c:v>
                </c:pt>
                <c:pt idx="14">
                  <c:v>5.8152173913043476E-2</c:v>
                </c:pt>
                <c:pt idx="15">
                  <c:v>7.3369565217391311E-2</c:v>
                </c:pt>
                <c:pt idx="16">
                  <c:v>8.3152173913043484E-2</c:v>
                </c:pt>
                <c:pt idx="17">
                  <c:v>2.9891304347826088E-3</c:v>
                </c:pt>
                <c:pt idx="18">
                  <c:v>2.8532608695652172E-2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D-4D68-9154-9A519302CF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D-4D68-9154-9A519302C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9.12'!$T$8:$Y$8</c:f>
              <c:numCache>
                <c:formatCode>General</c:formatCode>
                <c:ptCount val="6"/>
                <c:pt idx="0">
                  <c:v>34455.699999999997</c:v>
                </c:pt>
                <c:pt idx="1">
                  <c:v>37937.120000000003</c:v>
                </c:pt>
                <c:pt idx="2">
                  <c:v>33046</c:v>
                </c:pt>
                <c:pt idx="3">
                  <c:v>32798.589999999997</c:v>
                </c:pt>
                <c:pt idx="4">
                  <c:v>31619.61</c:v>
                </c:pt>
                <c:pt idx="5">
                  <c:v>38910.26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5-46ED-8C37-312AA349B1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5-46ED-8C37-312AA349B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9.13'!$U$4:$Y$4</c:f>
              <c:numCache>
                <c:formatCode>#,##0</c:formatCode>
                <c:ptCount val="5"/>
                <c:pt idx="0">
                  <c:v>130169</c:v>
                </c:pt>
                <c:pt idx="1">
                  <c:v>129864</c:v>
                </c:pt>
                <c:pt idx="2">
                  <c:v>130701</c:v>
                </c:pt>
                <c:pt idx="3">
                  <c:v>129652</c:v>
                </c:pt>
                <c:pt idx="4">
                  <c:v>135622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4-4233-BCAE-423BD5ECFE1B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9.13'!$U$7:$Y$7</c:f>
              <c:numCache>
                <c:formatCode>#,##0</c:formatCode>
                <c:ptCount val="5"/>
                <c:pt idx="0">
                  <c:v>90296</c:v>
                </c:pt>
                <c:pt idx="1">
                  <c:v>90111</c:v>
                </c:pt>
                <c:pt idx="2">
                  <c:v>90095</c:v>
                </c:pt>
                <c:pt idx="3">
                  <c:v>90300</c:v>
                </c:pt>
                <c:pt idx="4">
                  <c:v>93507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64-4233-BCAE-423BD5ECFE1B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9.13'!$U$11:$Y$11</c:f>
              <c:numCache>
                <c:formatCode>#,##0</c:formatCode>
                <c:ptCount val="5"/>
                <c:pt idx="0">
                  <c:v>117345</c:v>
                </c:pt>
                <c:pt idx="1">
                  <c:v>117389</c:v>
                </c:pt>
                <c:pt idx="2">
                  <c:v>118588</c:v>
                </c:pt>
                <c:pt idx="3">
                  <c:v>117653</c:v>
                </c:pt>
                <c:pt idx="4">
                  <c:v>123284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4-4233-BCAE-423BD5ECFE1B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9.13'!$U$12:$Y$12</c:f>
              <c:numCache>
                <c:formatCode>#,##0</c:formatCode>
                <c:ptCount val="5"/>
                <c:pt idx="0">
                  <c:v>12824</c:v>
                </c:pt>
                <c:pt idx="1">
                  <c:v>12475</c:v>
                </c:pt>
                <c:pt idx="2">
                  <c:v>12113</c:v>
                </c:pt>
                <c:pt idx="3">
                  <c:v>11999</c:v>
                </c:pt>
                <c:pt idx="4">
                  <c:v>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64-4233-BCAE-423BD5ECF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9.13'!$AA$15:$AA$33</c:f>
              <c:numCache>
                <c:formatCode>0.0%</c:formatCode>
                <c:ptCount val="19"/>
                <c:pt idx="0">
                  <c:v>2.3123092123696745E-2</c:v>
                </c:pt>
                <c:pt idx="1">
                  <c:v>8.9292297709811091E-3</c:v>
                </c:pt>
                <c:pt idx="2">
                  <c:v>3.6454262582766808E-2</c:v>
                </c:pt>
                <c:pt idx="3">
                  <c:v>7.1079913288404533E-3</c:v>
                </c:pt>
                <c:pt idx="4">
                  <c:v>7.6654230139652862E-2</c:v>
                </c:pt>
                <c:pt idx="5">
                  <c:v>2.6050345814100956E-2</c:v>
                </c:pt>
                <c:pt idx="6">
                  <c:v>9.5279526920411139E-2</c:v>
                </c:pt>
                <c:pt idx="7">
                  <c:v>0.10944389553317309</c:v>
                </c:pt>
                <c:pt idx="8">
                  <c:v>5.2218666588016695E-2</c:v>
                </c:pt>
                <c:pt idx="9">
                  <c:v>6.9605226290719796E-3</c:v>
                </c:pt>
                <c:pt idx="10">
                  <c:v>2.5755408414564009E-2</c:v>
                </c:pt>
                <c:pt idx="11">
                  <c:v>2.5276135140316468E-2</c:v>
                </c:pt>
                <c:pt idx="12">
                  <c:v>4.6349412337231423E-2</c:v>
                </c:pt>
                <c:pt idx="13">
                  <c:v>7.5216410316910232E-2</c:v>
                </c:pt>
                <c:pt idx="14">
                  <c:v>5.3693353585701438E-2</c:v>
                </c:pt>
                <c:pt idx="15">
                  <c:v>7.7354706463553108E-2</c:v>
                </c:pt>
                <c:pt idx="16">
                  <c:v>0.12073262450044978</c:v>
                </c:pt>
                <c:pt idx="17">
                  <c:v>2.0402294612968396E-2</c:v>
                </c:pt>
                <c:pt idx="18">
                  <c:v>3.9610092757812153E-2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7-460E-90E0-1B17B258F6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7-460E-90E0-1B17B258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68</c:v>
                </c:pt>
                <c:pt idx="1">
                  <c:v>1448</c:v>
                </c:pt>
                <c:pt idx="2">
                  <c:v>3706</c:v>
                </c:pt>
                <c:pt idx="3">
                  <c:v>6564</c:v>
                </c:pt>
                <c:pt idx="4">
                  <c:v>8836</c:v>
                </c:pt>
                <c:pt idx="5">
                  <c:v>8174</c:v>
                </c:pt>
                <c:pt idx="6">
                  <c:v>7083</c:v>
                </c:pt>
                <c:pt idx="7">
                  <c:v>7120</c:v>
                </c:pt>
                <c:pt idx="8">
                  <c:v>7158</c:v>
                </c:pt>
                <c:pt idx="9">
                  <c:v>6375</c:v>
                </c:pt>
                <c:pt idx="10">
                  <c:v>5390</c:v>
                </c:pt>
                <c:pt idx="11">
                  <c:v>3869</c:v>
                </c:pt>
                <c:pt idx="12">
                  <c:v>2007</c:v>
                </c:pt>
                <c:pt idx="13">
                  <c:v>781</c:v>
                </c:pt>
                <c:pt idx="14">
                  <c:v>233</c:v>
                </c:pt>
                <c:pt idx="15">
                  <c:v>113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0-47E5-8C0D-BDD2D35DB0E1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116</c:v>
                </c:pt>
                <c:pt idx="1">
                  <c:v>1795</c:v>
                </c:pt>
                <c:pt idx="2">
                  <c:v>4065</c:v>
                </c:pt>
                <c:pt idx="3">
                  <c:v>6362</c:v>
                </c:pt>
                <c:pt idx="4">
                  <c:v>8591</c:v>
                </c:pt>
                <c:pt idx="5">
                  <c:v>7414</c:v>
                </c:pt>
                <c:pt idx="6">
                  <c:v>6774</c:v>
                </c:pt>
                <c:pt idx="7">
                  <c:v>7020</c:v>
                </c:pt>
                <c:pt idx="8">
                  <c:v>7038</c:v>
                </c:pt>
                <c:pt idx="9">
                  <c:v>6315</c:v>
                </c:pt>
                <c:pt idx="10">
                  <c:v>5237</c:v>
                </c:pt>
                <c:pt idx="11">
                  <c:v>3481</c:v>
                </c:pt>
                <c:pt idx="12">
                  <c:v>1568</c:v>
                </c:pt>
                <c:pt idx="13">
                  <c:v>519</c:v>
                </c:pt>
                <c:pt idx="14">
                  <c:v>184</c:v>
                </c:pt>
                <c:pt idx="15">
                  <c:v>78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0-47E5-8C0D-BDD2D35DB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4999</c:v>
                </c:pt>
                <c:pt idx="1">
                  <c:v>5730</c:v>
                </c:pt>
                <c:pt idx="2">
                  <c:v>9460</c:v>
                </c:pt>
                <c:pt idx="3">
                  <c:v>3967</c:v>
                </c:pt>
                <c:pt idx="4">
                  <c:v>1820</c:v>
                </c:pt>
                <c:pt idx="5">
                  <c:v>2419</c:v>
                </c:pt>
                <c:pt idx="6">
                  <c:v>3789</c:v>
                </c:pt>
                <c:pt idx="7">
                  <c:v>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7-4F9F-8210-69CAD2C32945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4164</c:v>
                </c:pt>
                <c:pt idx="1">
                  <c:v>8800</c:v>
                </c:pt>
                <c:pt idx="2">
                  <c:v>1568</c:v>
                </c:pt>
                <c:pt idx="3">
                  <c:v>7455</c:v>
                </c:pt>
                <c:pt idx="4">
                  <c:v>8058</c:v>
                </c:pt>
                <c:pt idx="5">
                  <c:v>4768</c:v>
                </c:pt>
                <c:pt idx="6">
                  <c:v>374</c:v>
                </c:pt>
                <c:pt idx="7">
                  <c:v>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7-4F9F-8210-69CAD2C32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9.13'!$U$8:$Y$8</c:f>
              <c:numCache>
                <c:formatCode>General</c:formatCode>
                <c:ptCount val="5"/>
                <c:pt idx="0">
                  <c:v>37720.370000000003</c:v>
                </c:pt>
                <c:pt idx="1">
                  <c:v>38301.42</c:v>
                </c:pt>
                <c:pt idx="2">
                  <c:v>39055</c:v>
                </c:pt>
                <c:pt idx="3">
                  <c:v>40399.449999999997</c:v>
                </c:pt>
                <c:pt idx="4">
                  <c:v>40579.019999999997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D-4EEB-AC8B-7049546548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D-4EEB-AC8B-704954654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9.13'!$T$4:$Y$4</c:f>
              <c:numCache>
                <c:formatCode>#,##0</c:formatCode>
                <c:ptCount val="6"/>
                <c:pt idx="0">
                  <c:v>129153</c:v>
                </c:pt>
                <c:pt idx="1">
                  <c:v>130169</c:v>
                </c:pt>
                <c:pt idx="2">
                  <c:v>129864</c:v>
                </c:pt>
                <c:pt idx="3">
                  <c:v>130701</c:v>
                </c:pt>
                <c:pt idx="4">
                  <c:v>129652</c:v>
                </c:pt>
                <c:pt idx="5">
                  <c:v>135622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A2A-A680-626D26B64BD6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9.13'!$T$7:$Y$7</c:f>
              <c:numCache>
                <c:formatCode>#,##0</c:formatCode>
                <c:ptCount val="6"/>
                <c:pt idx="0">
                  <c:v>88885</c:v>
                </c:pt>
                <c:pt idx="1">
                  <c:v>90296</c:v>
                </c:pt>
                <c:pt idx="2">
                  <c:v>90111</c:v>
                </c:pt>
                <c:pt idx="3">
                  <c:v>90095</c:v>
                </c:pt>
                <c:pt idx="4">
                  <c:v>90300</c:v>
                </c:pt>
                <c:pt idx="5">
                  <c:v>93507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4-4A2A-A680-626D26B64BD6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9.13'!$T$11:$Y$11</c:f>
              <c:numCache>
                <c:formatCode>#,##0</c:formatCode>
                <c:ptCount val="6"/>
                <c:pt idx="0">
                  <c:v>115968</c:v>
                </c:pt>
                <c:pt idx="1">
                  <c:v>117345</c:v>
                </c:pt>
                <c:pt idx="2">
                  <c:v>117389</c:v>
                </c:pt>
                <c:pt idx="3">
                  <c:v>118588</c:v>
                </c:pt>
                <c:pt idx="4">
                  <c:v>117653</c:v>
                </c:pt>
                <c:pt idx="5">
                  <c:v>123284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4-4A2A-A680-626D26B64BD6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9.13'!$T$12:$Y$12</c:f>
              <c:numCache>
                <c:formatCode>#,##0</c:formatCode>
                <c:ptCount val="6"/>
                <c:pt idx="0">
                  <c:v>13185</c:v>
                </c:pt>
                <c:pt idx="1">
                  <c:v>12824</c:v>
                </c:pt>
                <c:pt idx="2">
                  <c:v>12475</c:v>
                </c:pt>
                <c:pt idx="3">
                  <c:v>12113</c:v>
                </c:pt>
                <c:pt idx="4">
                  <c:v>11999</c:v>
                </c:pt>
                <c:pt idx="5">
                  <c:v>12338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24-4A2A-A680-626D26B6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9.13'!$AA$15:$AA$33</c:f>
              <c:numCache>
                <c:formatCode>0.0%</c:formatCode>
                <c:ptCount val="19"/>
                <c:pt idx="0">
                  <c:v>2.3123092123696745E-2</c:v>
                </c:pt>
                <c:pt idx="1">
                  <c:v>8.9292297709811091E-3</c:v>
                </c:pt>
                <c:pt idx="2">
                  <c:v>3.6454262582766808E-2</c:v>
                </c:pt>
                <c:pt idx="3">
                  <c:v>7.1079913288404533E-3</c:v>
                </c:pt>
                <c:pt idx="4">
                  <c:v>7.6654230139652862E-2</c:v>
                </c:pt>
                <c:pt idx="5">
                  <c:v>2.6050345814100956E-2</c:v>
                </c:pt>
                <c:pt idx="6">
                  <c:v>9.5279526920411139E-2</c:v>
                </c:pt>
                <c:pt idx="7">
                  <c:v>0.10944389553317309</c:v>
                </c:pt>
                <c:pt idx="8">
                  <c:v>5.2218666588016695E-2</c:v>
                </c:pt>
                <c:pt idx="9">
                  <c:v>6.9605226290719796E-3</c:v>
                </c:pt>
                <c:pt idx="10">
                  <c:v>2.5755408414564009E-2</c:v>
                </c:pt>
                <c:pt idx="11">
                  <c:v>2.5276135140316468E-2</c:v>
                </c:pt>
                <c:pt idx="12">
                  <c:v>4.6349412337231423E-2</c:v>
                </c:pt>
                <c:pt idx="13">
                  <c:v>7.5216410316910232E-2</c:v>
                </c:pt>
                <c:pt idx="14">
                  <c:v>5.3693353585701438E-2</c:v>
                </c:pt>
                <c:pt idx="15">
                  <c:v>7.7354706463553108E-2</c:v>
                </c:pt>
                <c:pt idx="16">
                  <c:v>0.12073262450044978</c:v>
                </c:pt>
                <c:pt idx="17">
                  <c:v>2.0402294612968396E-2</c:v>
                </c:pt>
                <c:pt idx="18">
                  <c:v>3.9610092757812153E-2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3-4A8B-A9AB-A9FBF02FB2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33-4A8B-A9AB-A9FBF02FB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68</c:v>
                </c:pt>
                <c:pt idx="1">
                  <c:v>1448</c:v>
                </c:pt>
                <c:pt idx="2">
                  <c:v>3706</c:v>
                </c:pt>
                <c:pt idx="3">
                  <c:v>6564</c:v>
                </c:pt>
                <c:pt idx="4">
                  <c:v>8836</c:v>
                </c:pt>
                <c:pt idx="5">
                  <c:v>8174</c:v>
                </c:pt>
                <c:pt idx="6">
                  <c:v>7083</c:v>
                </c:pt>
                <c:pt idx="7">
                  <c:v>7120</c:v>
                </c:pt>
                <c:pt idx="8">
                  <c:v>7158</c:v>
                </c:pt>
                <c:pt idx="9">
                  <c:v>6375</c:v>
                </c:pt>
                <c:pt idx="10">
                  <c:v>5390</c:v>
                </c:pt>
                <c:pt idx="11">
                  <c:v>3869</c:v>
                </c:pt>
                <c:pt idx="12">
                  <c:v>2007</c:v>
                </c:pt>
                <c:pt idx="13">
                  <c:v>781</c:v>
                </c:pt>
                <c:pt idx="14">
                  <c:v>233</c:v>
                </c:pt>
                <c:pt idx="15">
                  <c:v>113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E-4583-8883-8296E03AC046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116</c:v>
                </c:pt>
                <c:pt idx="1">
                  <c:v>1795</c:v>
                </c:pt>
                <c:pt idx="2">
                  <c:v>4065</c:v>
                </c:pt>
                <c:pt idx="3">
                  <c:v>6362</c:v>
                </c:pt>
                <c:pt idx="4">
                  <c:v>8591</c:v>
                </c:pt>
                <c:pt idx="5">
                  <c:v>7414</c:v>
                </c:pt>
                <c:pt idx="6">
                  <c:v>6774</c:v>
                </c:pt>
                <c:pt idx="7">
                  <c:v>7020</c:v>
                </c:pt>
                <c:pt idx="8">
                  <c:v>7038</c:v>
                </c:pt>
                <c:pt idx="9">
                  <c:v>6315</c:v>
                </c:pt>
                <c:pt idx="10">
                  <c:v>5237</c:v>
                </c:pt>
                <c:pt idx="11">
                  <c:v>3481</c:v>
                </c:pt>
                <c:pt idx="12">
                  <c:v>1568</c:v>
                </c:pt>
                <c:pt idx="13">
                  <c:v>519</c:v>
                </c:pt>
                <c:pt idx="14">
                  <c:v>184</c:v>
                </c:pt>
                <c:pt idx="15">
                  <c:v>78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E-4583-8883-8296E03AC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4999</c:v>
                </c:pt>
                <c:pt idx="1">
                  <c:v>5730</c:v>
                </c:pt>
                <c:pt idx="2">
                  <c:v>9460</c:v>
                </c:pt>
                <c:pt idx="3">
                  <c:v>3967</c:v>
                </c:pt>
                <c:pt idx="4">
                  <c:v>1820</c:v>
                </c:pt>
                <c:pt idx="5">
                  <c:v>2419</c:v>
                </c:pt>
                <c:pt idx="6">
                  <c:v>3789</c:v>
                </c:pt>
                <c:pt idx="7">
                  <c:v>5389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0-4E04-8585-64093058C038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4164</c:v>
                </c:pt>
                <c:pt idx="1">
                  <c:v>8800</c:v>
                </c:pt>
                <c:pt idx="2">
                  <c:v>1568</c:v>
                </c:pt>
                <c:pt idx="3">
                  <c:v>7455</c:v>
                </c:pt>
                <c:pt idx="4">
                  <c:v>8058</c:v>
                </c:pt>
                <c:pt idx="5">
                  <c:v>4768</c:v>
                </c:pt>
                <c:pt idx="6">
                  <c:v>374</c:v>
                </c:pt>
                <c:pt idx="7">
                  <c:v>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0-4E04-8585-64093058C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13</c:v>
                </c:pt>
                <c:pt idx="1">
                  <c:v>53</c:v>
                </c:pt>
                <c:pt idx="2">
                  <c:v>174</c:v>
                </c:pt>
                <c:pt idx="3">
                  <c:v>235</c:v>
                </c:pt>
                <c:pt idx="4">
                  <c:v>208</c:v>
                </c:pt>
                <c:pt idx="5">
                  <c:v>233</c:v>
                </c:pt>
                <c:pt idx="6">
                  <c:v>142</c:v>
                </c:pt>
                <c:pt idx="7">
                  <c:v>172</c:v>
                </c:pt>
                <c:pt idx="8">
                  <c:v>176</c:v>
                </c:pt>
                <c:pt idx="9">
                  <c:v>167</c:v>
                </c:pt>
                <c:pt idx="10">
                  <c:v>133</c:v>
                </c:pt>
                <c:pt idx="11">
                  <c:v>119</c:v>
                </c:pt>
                <c:pt idx="12">
                  <c:v>75</c:v>
                </c:pt>
                <c:pt idx="13">
                  <c:v>28</c:v>
                </c:pt>
                <c:pt idx="14">
                  <c:v>14</c:v>
                </c:pt>
                <c:pt idx="15">
                  <c:v>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6-4369-AA85-9A069A2D3582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11</c:v>
                </c:pt>
                <c:pt idx="1">
                  <c:v>59</c:v>
                </c:pt>
                <c:pt idx="2">
                  <c:v>135</c:v>
                </c:pt>
                <c:pt idx="3">
                  <c:v>173</c:v>
                </c:pt>
                <c:pt idx="4">
                  <c:v>233</c:v>
                </c:pt>
                <c:pt idx="5">
                  <c:v>179</c:v>
                </c:pt>
                <c:pt idx="6">
                  <c:v>142</c:v>
                </c:pt>
                <c:pt idx="7">
                  <c:v>145</c:v>
                </c:pt>
                <c:pt idx="8">
                  <c:v>190</c:v>
                </c:pt>
                <c:pt idx="9">
                  <c:v>140</c:v>
                </c:pt>
                <c:pt idx="10">
                  <c:v>144</c:v>
                </c:pt>
                <c:pt idx="11">
                  <c:v>94</c:v>
                </c:pt>
                <c:pt idx="12">
                  <c:v>39</c:v>
                </c:pt>
                <c:pt idx="13">
                  <c:v>18</c:v>
                </c:pt>
                <c:pt idx="14">
                  <c:v>11</c:v>
                </c:pt>
                <c:pt idx="15">
                  <c:v>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6-4369-AA85-9A069A2D3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9.13'!$T$8:$Y$8</c:f>
              <c:numCache>
                <c:formatCode>General</c:formatCode>
                <c:ptCount val="6"/>
                <c:pt idx="0">
                  <c:v>37233.08</c:v>
                </c:pt>
                <c:pt idx="1">
                  <c:v>37720.370000000003</c:v>
                </c:pt>
                <c:pt idx="2">
                  <c:v>38301.42</c:v>
                </c:pt>
                <c:pt idx="3">
                  <c:v>39055</c:v>
                </c:pt>
                <c:pt idx="4">
                  <c:v>40399.449999999997</c:v>
                </c:pt>
                <c:pt idx="5">
                  <c:v>40579.019999999997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5-462F-819A-5E972509C9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5-462F-819A-5E972509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9.14'!$U$4:$Y$4</c:f>
              <c:numCache>
                <c:formatCode>#,##0</c:formatCode>
                <c:ptCount val="5"/>
                <c:pt idx="0">
                  <c:v>1264</c:v>
                </c:pt>
                <c:pt idx="1">
                  <c:v>1399</c:v>
                </c:pt>
                <c:pt idx="2">
                  <c:v>1387</c:v>
                </c:pt>
                <c:pt idx="3">
                  <c:v>1380</c:v>
                </c:pt>
                <c:pt idx="4">
                  <c:v>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C-4054-BEEC-6BC874F60485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9.14'!$U$7:$Y$7</c:f>
              <c:numCache>
                <c:formatCode>#,##0</c:formatCode>
                <c:ptCount val="5"/>
                <c:pt idx="0">
                  <c:v>869</c:v>
                </c:pt>
                <c:pt idx="1">
                  <c:v>889</c:v>
                </c:pt>
                <c:pt idx="2">
                  <c:v>907</c:v>
                </c:pt>
                <c:pt idx="3">
                  <c:v>919</c:v>
                </c:pt>
                <c:pt idx="4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C-4054-BEEC-6BC874F60485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9.14'!$U$11:$Y$11</c:f>
              <c:numCache>
                <c:formatCode>#,##0</c:formatCode>
                <c:ptCount val="5"/>
                <c:pt idx="0">
                  <c:v>1109</c:v>
                </c:pt>
                <c:pt idx="1">
                  <c:v>1264</c:v>
                </c:pt>
                <c:pt idx="2">
                  <c:v>1247</c:v>
                </c:pt>
                <c:pt idx="3">
                  <c:v>1260</c:v>
                </c:pt>
                <c:pt idx="4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C-4054-BEEC-6BC874F60485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9.14'!$U$12:$Y$12</c:f>
              <c:numCache>
                <c:formatCode>#,##0</c:formatCode>
                <c:ptCount val="5"/>
                <c:pt idx="0">
                  <c:v>153</c:v>
                </c:pt>
                <c:pt idx="1">
                  <c:v>134</c:v>
                </c:pt>
                <c:pt idx="2">
                  <c:v>138</c:v>
                </c:pt>
                <c:pt idx="3">
                  <c:v>122</c:v>
                </c:pt>
                <c:pt idx="4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0C-4054-BEEC-6BC874F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9.14'!$AA$15:$AA$33</c:f>
              <c:numCache>
                <c:formatCode>0.0%</c:formatCode>
                <c:ptCount val="19"/>
                <c:pt idx="0">
                  <c:v>0.10442600276625173</c:v>
                </c:pt>
                <c:pt idx="1">
                  <c:v>2.7662517289073307E-3</c:v>
                </c:pt>
                <c:pt idx="2">
                  <c:v>2.0055325034578148E-2</c:v>
                </c:pt>
                <c:pt idx="3">
                  <c:v>5.5325034578146614E-3</c:v>
                </c:pt>
                <c:pt idx="4">
                  <c:v>7.6763485477178428E-2</c:v>
                </c:pt>
                <c:pt idx="5">
                  <c:v>4.4951590594744122E-2</c:v>
                </c:pt>
                <c:pt idx="6">
                  <c:v>7.9529737206085749E-2</c:v>
                </c:pt>
                <c:pt idx="7">
                  <c:v>6.9847856154910098E-2</c:v>
                </c:pt>
                <c:pt idx="8">
                  <c:v>4.3568464730290454E-2</c:v>
                </c:pt>
                <c:pt idx="9">
                  <c:v>0</c:v>
                </c:pt>
                <c:pt idx="10">
                  <c:v>1.5214384508990318E-2</c:v>
                </c:pt>
                <c:pt idx="11">
                  <c:v>2.9737206085753802E-2</c:v>
                </c:pt>
                <c:pt idx="12">
                  <c:v>2.7662517289073305E-2</c:v>
                </c:pt>
                <c:pt idx="13">
                  <c:v>2.4204702627939143E-2</c:v>
                </c:pt>
                <c:pt idx="14">
                  <c:v>0.10580912863070539</c:v>
                </c:pt>
                <c:pt idx="15">
                  <c:v>7.6071922544951584E-2</c:v>
                </c:pt>
                <c:pt idx="16">
                  <c:v>8.8520055325034583E-2</c:v>
                </c:pt>
                <c:pt idx="17">
                  <c:v>7.6071922544951589E-3</c:v>
                </c:pt>
                <c:pt idx="18">
                  <c:v>0.10027662517289074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5-4963-B0C8-10DF707ED7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5-4963-B0C8-10DF707E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37</c:v>
                </c:pt>
                <c:pt idx="3">
                  <c:v>64</c:v>
                </c:pt>
                <c:pt idx="4">
                  <c:v>88</c:v>
                </c:pt>
                <c:pt idx="5">
                  <c:v>90</c:v>
                </c:pt>
                <c:pt idx="6">
                  <c:v>76</c:v>
                </c:pt>
                <c:pt idx="7">
                  <c:v>70</c:v>
                </c:pt>
                <c:pt idx="8">
                  <c:v>82</c:v>
                </c:pt>
                <c:pt idx="9">
                  <c:v>90</c:v>
                </c:pt>
                <c:pt idx="10">
                  <c:v>74</c:v>
                </c:pt>
                <c:pt idx="11">
                  <c:v>45</c:v>
                </c:pt>
                <c:pt idx="12">
                  <c:v>23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8-4279-8A2C-A071BB0F7E55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54</c:v>
                </c:pt>
                <c:pt idx="3">
                  <c:v>68</c:v>
                </c:pt>
                <c:pt idx="4">
                  <c:v>83</c:v>
                </c:pt>
                <c:pt idx="5">
                  <c:v>56</c:v>
                </c:pt>
                <c:pt idx="6">
                  <c:v>69</c:v>
                </c:pt>
                <c:pt idx="7">
                  <c:v>66</c:v>
                </c:pt>
                <c:pt idx="8">
                  <c:v>72</c:v>
                </c:pt>
                <c:pt idx="9">
                  <c:v>70</c:v>
                </c:pt>
                <c:pt idx="10">
                  <c:v>53</c:v>
                </c:pt>
                <c:pt idx="11">
                  <c:v>41</c:v>
                </c:pt>
                <c:pt idx="12">
                  <c:v>17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8-4279-8A2C-A071BB0F7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43</c:v>
                </c:pt>
                <c:pt idx="1">
                  <c:v>43</c:v>
                </c:pt>
                <c:pt idx="2">
                  <c:v>76</c:v>
                </c:pt>
                <c:pt idx="3">
                  <c:v>39</c:v>
                </c:pt>
                <c:pt idx="4">
                  <c:v>11</c:v>
                </c:pt>
                <c:pt idx="5">
                  <c:v>6</c:v>
                </c:pt>
                <c:pt idx="6">
                  <c:v>62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44A-811A-9D9A68BF53BC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36</c:v>
                </c:pt>
                <c:pt idx="1">
                  <c:v>45</c:v>
                </c:pt>
                <c:pt idx="2">
                  <c:v>10</c:v>
                </c:pt>
                <c:pt idx="3">
                  <c:v>95</c:v>
                </c:pt>
                <c:pt idx="4">
                  <c:v>59</c:v>
                </c:pt>
                <c:pt idx="5">
                  <c:v>29</c:v>
                </c:pt>
                <c:pt idx="6">
                  <c:v>7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44A-811A-9D9A68BF5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9.14'!$U$8:$Y$8</c:f>
              <c:numCache>
                <c:formatCode>General</c:formatCode>
                <c:ptCount val="5"/>
                <c:pt idx="0">
                  <c:v>32451.360000000001</c:v>
                </c:pt>
                <c:pt idx="1">
                  <c:v>30896.99</c:v>
                </c:pt>
                <c:pt idx="2">
                  <c:v>33144</c:v>
                </c:pt>
                <c:pt idx="3">
                  <c:v>38197.730000000003</c:v>
                </c:pt>
                <c:pt idx="4">
                  <c:v>35737.39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F-427D-B813-83EF209CC2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F-427D-B813-83EF209CC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9.14'!$T$4:$Y$4</c:f>
              <c:numCache>
                <c:formatCode>#,##0</c:formatCode>
                <c:ptCount val="6"/>
                <c:pt idx="0">
                  <c:v>1337</c:v>
                </c:pt>
                <c:pt idx="1">
                  <c:v>1264</c:v>
                </c:pt>
                <c:pt idx="2">
                  <c:v>1399</c:v>
                </c:pt>
                <c:pt idx="3">
                  <c:v>1387</c:v>
                </c:pt>
                <c:pt idx="4">
                  <c:v>1380</c:v>
                </c:pt>
                <c:pt idx="5">
                  <c:v>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E4-41C9-A51D-BB0A79E6C132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9.14'!$T$7:$Y$7</c:f>
              <c:numCache>
                <c:formatCode>#,##0</c:formatCode>
                <c:ptCount val="6"/>
                <c:pt idx="0">
                  <c:v>897</c:v>
                </c:pt>
                <c:pt idx="1">
                  <c:v>869</c:v>
                </c:pt>
                <c:pt idx="2">
                  <c:v>889</c:v>
                </c:pt>
                <c:pt idx="3">
                  <c:v>907</c:v>
                </c:pt>
                <c:pt idx="4">
                  <c:v>919</c:v>
                </c:pt>
                <c:pt idx="5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4-41C9-A51D-BB0A79E6C132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9.14'!$T$11:$Y$11</c:f>
              <c:numCache>
                <c:formatCode>#,##0</c:formatCode>
                <c:ptCount val="6"/>
                <c:pt idx="0">
                  <c:v>1178</c:v>
                </c:pt>
                <c:pt idx="1">
                  <c:v>1109</c:v>
                </c:pt>
                <c:pt idx="2">
                  <c:v>1264</c:v>
                </c:pt>
                <c:pt idx="3">
                  <c:v>1247</c:v>
                </c:pt>
                <c:pt idx="4">
                  <c:v>1260</c:v>
                </c:pt>
                <c:pt idx="5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4-41C9-A51D-BB0A79E6C132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9.14'!$T$12:$Y$12</c:f>
              <c:numCache>
                <c:formatCode>#,##0</c:formatCode>
                <c:ptCount val="6"/>
                <c:pt idx="0">
                  <c:v>160</c:v>
                </c:pt>
                <c:pt idx="1">
                  <c:v>153</c:v>
                </c:pt>
                <c:pt idx="2">
                  <c:v>134</c:v>
                </c:pt>
                <c:pt idx="3">
                  <c:v>138</c:v>
                </c:pt>
                <c:pt idx="4">
                  <c:v>122</c:v>
                </c:pt>
                <c:pt idx="5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E4-41C9-A51D-BB0A79E6C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9.14'!$AA$15:$AA$33</c:f>
              <c:numCache>
                <c:formatCode>0.0%</c:formatCode>
                <c:ptCount val="19"/>
                <c:pt idx="0">
                  <c:v>0.10442600276625173</c:v>
                </c:pt>
                <c:pt idx="1">
                  <c:v>2.7662517289073307E-3</c:v>
                </c:pt>
                <c:pt idx="2">
                  <c:v>2.0055325034578148E-2</c:v>
                </c:pt>
                <c:pt idx="3">
                  <c:v>5.5325034578146614E-3</c:v>
                </c:pt>
                <c:pt idx="4">
                  <c:v>7.6763485477178428E-2</c:v>
                </c:pt>
                <c:pt idx="5">
                  <c:v>4.4951590594744122E-2</c:v>
                </c:pt>
                <c:pt idx="6">
                  <c:v>7.9529737206085749E-2</c:v>
                </c:pt>
                <c:pt idx="7">
                  <c:v>6.9847856154910098E-2</c:v>
                </c:pt>
                <c:pt idx="8">
                  <c:v>4.3568464730290454E-2</c:v>
                </c:pt>
                <c:pt idx="9">
                  <c:v>0</c:v>
                </c:pt>
                <c:pt idx="10">
                  <c:v>1.5214384508990318E-2</c:v>
                </c:pt>
                <c:pt idx="11">
                  <c:v>2.9737206085753802E-2</c:v>
                </c:pt>
                <c:pt idx="12">
                  <c:v>2.7662517289073305E-2</c:v>
                </c:pt>
                <c:pt idx="13">
                  <c:v>2.4204702627939143E-2</c:v>
                </c:pt>
                <c:pt idx="14">
                  <c:v>0.10580912863070539</c:v>
                </c:pt>
                <c:pt idx="15">
                  <c:v>7.6071922544951584E-2</c:v>
                </c:pt>
                <c:pt idx="16">
                  <c:v>8.8520055325034583E-2</c:v>
                </c:pt>
                <c:pt idx="17">
                  <c:v>7.6071922544951589E-3</c:v>
                </c:pt>
                <c:pt idx="18">
                  <c:v>0.10027662517289074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C-423E-BD7F-D80458D333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C-423E-BD7F-D80458D3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37</c:v>
                </c:pt>
                <c:pt idx="3">
                  <c:v>64</c:v>
                </c:pt>
                <c:pt idx="4">
                  <c:v>88</c:v>
                </c:pt>
                <c:pt idx="5">
                  <c:v>90</c:v>
                </c:pt>
                <c:pt idx="6">
                  <c:v>76</c:v>
                </c:pt>
                <c:pt idx="7">
                  <c:v>70</c:v>
                </c:pt>
                <c:pt idx="8">
                  <c:v>82</c:v>
                </c:pt>
                <c:pt idx="9">
                  <c:v>90</c:v>
                </c:pt>
                <c:pt idx="10">
                  <c:v>74</c:v>
                </c:pt>
                <c:pt idx="11">
                  <c:v>45</c:v>
                </c:pt>
                <c:pt idx="12">
                  <c:v>23</c:v>
                </c:pt>
                <c:pt idx="13">
                  <c:v>17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3-43BF-BCAA-06B55CFDFCC5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54</c:v>
                </c:pt>
                <c:pt idx="3">
                  <c:v>68</c:v>
                </c:pt>
                <c:pt idx="4">
                  <c:v>83</c:v>
                </c:pt>
                <c:pt idx="5">
                  <c:v>56</c:v>
                </c:pt>
                <c:pt idx="6">
                  <c:v>69</c:v>
                </c:pt>
                <c:pt idx="7">
                  <c:v>66</c:v>
                </c:pt>
                <c:pt idx="8">
                  <c:v>72</c:v>
                </c:pt>
                <c:pt idx="9">
                  <c:v>70</c:v>
                </c:pt>
                <c:pt idx="10">
                  <c:v>53</c:v>
                </c:pt>
                <c:pt idx="11">
                  <c:v>41</c:v>
                </c:pt>
                <c:pt idx="12">
                  <c:v>17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E3-43BF-BCAA-06B55CFDF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43</c:v>
                </c:pt>
                <c:pt idx="1">
                  <c:v>43</c:v>
                </c:pt>
                <c:pt idx="2">
                  <c:v>76</c:v>
                </c:pt>
                <c:pt idx="3">
                  <c:v>39</c:v>
                </c:pt>
                <c:pt idx="4">
                  <c:v>11</c:v>
                </c:pt>
                <c:pt idx="5">
                  <c:v>6</c:v>
                </c:pt>
                <c:pt idx="6">
                  <c:v>62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B-4689-9E48-45DD67D7F2F7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36</c:v>
                </c:pt>
                <c:pt idx="1">
                  <c:v>45</c:v>
                </c:pt>
                <c:pt idx="2">
                  <c:v>10</c:v>
                </c:pt>
                <c:pt idx="3">
                  <c:v>95</c:v>
                </c:pt>
                <c:pt idx="4">
                  <c:v>59</c:v>
                </c:pt>
                <c:pt idx="5">
                  <c:v>29</c:v>
                </c:pt>
                <c:pt idx="6">
                  <c:v>7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2B-4689-9E48-45DD67D7F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132</c:v>
                </c:pt>
                <c:pt idx="1">
                  <c:v>59</c:v>
                </c:pt>
                <c:pt idx="2">
                  <c:v>172</c:v>
                </c:pt>
                <c:pt idx="3">
                  <c:v>38</c:v>
                </c:pt>
                <c:pt idx="4">
                  <c:v>24</c:v>
                </c:pt>
                <c:pt idx="5">
                  <c:v>35</c:v>
                </c:pt>
                <c:pt idx="6">
                  <c:v>140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5-4D8C-8E1E-E28D267B3D9B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68</c:v>
                </c:pt>
                <c:pt idx="1">
                  <c:v>151</c:v>
                </c:pt>
                <c:pt idx="2">
                  <c:v>27</c:v>
                </c:pt>
                <c:pt idx="3">
                  <c:v>169</c:v>
                </c:pt>
                <c:pt idx="4">
                  <c:v>190</c:v>
                </c:pt>
                <c:pt idx="5">
                  <c:v>107</c:v>
                </c:pt>
                <c:pt idx="6">
                  <c:v>10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5-4D8C-8E1E-E28D267B3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9.14'!$T$8:$Y$8</c:f>
              <c:numCache>
                <c:formatCode>General</c:formatCode>
                <c:ptCount val="6"/>
                <c:pt idx="0">
                  <c:v>28312.71</c:v>
                </c:pt>
                <c:pt idx="1">
                  <c:v>32451.360000000001</c:v>
                </c:pt>
                <c:pt idx="2">
                  <c:v>30896.99</c:v>
                </c:pt>
                <c:pt idx="3">
                  <c:v>33144</c:v>
                </c:pt>
                <c:pt idx="4">
                  <c:v>38197.730000000003</c:v>
                </c:pt>
                <c:pt idx="5">
                  <c:v>35737.39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3-4589-9BA0-E62054E951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3-4589-9BA0-E62054E95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9.15'!$U$4:$Y$4</c:f>
              <c:numCache>
                <c:formatCode>#,##0</c:formatCode>
                <c:ptCount val="5"/>
                <c:pt idx="0">
                  <c:v>25667</c:v>
                </c:pt>
                <c:pt idx="1">
                  <c:v>25485</c:v>
                </c:pt>
                <c:pt idx="2">
                  <c:v>24919</c:v>
                </c:pt>
                <c:pt idx="3">
                  <c:v>24400</c:v>
                </c:pt>
                <c:pt idx="4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09-423A-809C-6A696F36A2A8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9.15'!$U$7:$Y$7</c:f>
              <c:numCache>
                <c:formatCode>#,##0</c:formatCode>
                <c:ptCount val="5"/>
                <c:pt idx="0">
                  <c:v>16816</c:v>
                </c:pt>
                <c:pt idx="1">
                  <c:v>16643</c:v>
                </c:pt>
                <c:pt idx="2">
                  <c:v>16455</c:v>
                </c:pt>
                <c:pt idx="3">
                  <c:v>16233</c:v>
                </c:pt>
                <c:pt idx="4">
                  <c:v>16640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09-423A-809C-6A696F36A2A8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9.15'!$U$11:$Y$11</c:f>
              <c:numCache>
                <c:formatCode>#,##0</c:formatCode>
                <c:ptCount val="5"/>
                <c:pt idx="0">
                  <c:v>21848</c:v>
                </c:pt>
                <c:pt idx="1">
                  <c:v>21822</c:v>
                </c:pt>
                <c:pt idx="2">
                  <c:v>21356</c:v>
                </c:pt>
                <c:pt idx="3">
                  <c:v>21067</c:v>
                </c:pt>
                <c:pt idx="4">
                  <c:v>21487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9-423A-809C-6A696F36A2A8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9.15'!$U$12:$Y$12</c:f>
              <c:numCache>
                <c:formatCode>#,##0</c:formatCode>
                <c:ptCount val="5"/>
                <c:pt idx="0">
                  <c:v>3816</c:v>
                </c:pt>
                <c:pt idx="1">
                  <c:v>3666</c:v>
                </c:pt>
                <c:pt idx="2">
                  <c:v>3561</c:v>
                </c:pt>
                <c:pt idx="3">
                  <c:v>3331</c:v>
                </c:pt>
                <c:pt idx="4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09-423A-809C-6A696F36A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9.15'!$AA$15:$AA$33</c:f>
              <c:numCache>
                <c:formatCode>0.0%</c:formatCode>
                <c:ptCount val="19"/>
                <c:pt idx="0">
                  <c:v>0.18930930930930931</c:v>
                </c:pt>
                <c:pt idx="1">
                  <c:v>1.1011011011011011E-2</c:v>
                </c:pt>
                <c:pt idx="2">
                  <c:v>6.3263263263263259E-2</c:v>
                </c:pt>
                <c:pt idx="3">
                  <c:v>5.9659659659659662E-3</c:v>
                </c:pt>
                <c:pt idx="4">
                  <c:v>5.4534534534534537E-2</c:v>
                </c:pt>
                <c:pt idx="5">
                  <c:v>2.098098098098098E-2</c:v>
                </c:pt>
                <c:pt idx="6">
                  <c:v>7.3033033033033032E-2</c:v>
                </c:pt>
                <c:pt idx="7">
                  <c:v>6.2742742742742746E-2</c:v>
                </c:pt>
                <c:pt idx="8">
                  <c:v>3.3393393393393395E-2</c:v>
                </c:pt>
                <c:pt idx="9">
                  <c:v>2.4424424424424425E-3</c:v>
                </c:pt>
                <c:pt idx="10">
                  <c:v>2.086086086086086E-2</c:v>
                </c:pt>
                <c:pt idx="11">
                  <c:v>1.8178178178178177E-2</c:v>
                </c:pt>
                <c:pt idx="12">
                  <c:v>2.8268268268268268E-2</c:v>
                </c:pt>
                <c:pt idx="13">
                  <c:v>0.1019019019019019</c:v>
                </c:pt>
                <c:pt idx="14">
                  <c:v>3.7877877877877879E-2</c:v>
                </c:pt>
                <c:pt idx="15">
                  <c:v>6.1661661661661663E-2</c:v>
                </c:pt>
                <c:pt idx="16">
                  <c:v>6.5745745745745751E-2</c:v>
                </c:pt>
                <c:pt idx="17">
                  <c:v>1.3373373373373373E-2</c:v>
                </c:pt>
                <c:pt idx="18">
                  <c:v>2.6826826826826827E-2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E8-4503-831C-51DB2DA9D9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E8-4503-831C-51DB2DA9D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23</c:v>
                </c:pt>
                <c:pt idx="1">
                  <c:v>318</c:v>
                </c:pt>
                <c:pt idx="2">
                  <c:v>941</c:v>
                </c:pt>
                <c:pt idx="3">
                  <c:v>1820</c:v>
                </c:pt>
                <c:pt idx="4">
                  <c:v>1971</c:v>
                </c:pt>
                <c:pt idx="5">
                  <c:v>1439</c:v>
                </c:pt>
                <c:pt idx="6">
                  <c:v>1015</c:v>
                </c:pt>
                <c:pt idx="7">
                  <c:v>1006</c:v>
                </c:pt>
                <c:pt idx="8">
                  <c:v>1181</c:v>
                </c:pt>
                <c:pt idx="9">
                  <c:v>1190</c:v>
                </c:pt>
                <c:pt idx="10">
                  <c:v>1273</c:v>
                </c:pt>
                <c:pt idx="11">
                  <c:v>959</c:v>
                </c:pt>
                <c:pt idx="12">
                  <c:v>509</c:v>
                </c:pt>
                <c:pt idx="13">
                  <c:v>215</c:v>
                </c:pt>
                <c:pt idx="14">
                  <c:v>118</c:v>
                </c:pt>
                <c:pt idx="15">
                  <c:v>49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2-4C8A-93F8-2525EE7E1949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33</c:v>
                </c:pt>
                <c:pt idx="1">
                  <c:v>280</c:v>
                </c:pt>
                <c:pt idx="2">
                  <c:v>811</c:v>
                </c:pt>
                <c:pt idx="3">
                  <c:v>1164</c:v>
                </c:pt>
                <c:pt idx="4">
                  <c:v>1481</c:v>
                </c:pt>
                <c:pt idx="5">
                  <c:v>963</c:v>
                </c:pt>
                <c:pt idx="6">
                  <c:v>851</c:v>
                </c:pt>
                <c:pt idx="7">
                  <c:v>848</c:v>
                </c:pt>
                <c:pt idx="8">
                  <c:v>1097</c:v>
                </c:pt>
                <c:pt idx="9">
                  <c:v>1078</c:v>
                </c:pt>
                <c:pt idx="10">
                  <c:v>1052</c:v>
                </c:pt>
                <c:pt idx="11">
                  <c:v>705</c:v>
                </c:pt>
                <c:pt idx="12">
                  <c:v>319</c:v>
                </c:pt>
                <c:pt idx="13">
                  <c:v>126</c:v>
                </c:pt>
                <c:pt idx="14">
                  <c:v>59</c:v>
                </c:pt>
                <c:pt idx="15">
                  <c:v>33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2-4C8A-93F8-2525EE7E1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697</c:v>
                </c:pt>
                <c:pt idx="1">
                  <c:v>503</c:v>
                </c:pt>
                <c:pt idx="2">
                  <c:v>1387</c:v>
                </c:pt>
                <c:pt idx="3">
                  <c:v>320</c:v>
                </c:pt>
                <c:pt idx="4">
                  <c:v>151</c:v>
                </c:pt>
                <c:pt idx="5">
                  <c:v>250</c:v>
                </c:pt>
                <c:pt idx="6">
                  <c:v>992</c:v>
                </c:pt>
                <c:pt idx="7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C-4806-835F-0576C25FD87D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427</c:v>
                </c:pt>
                <c:pt idx="1">
                  <c:v>897</c:v>
                </c:pt>
                <c:pt idx="2">
                  <c:v>188</c:v>
                </c:pt>
                <c:pt idx="3">
                  <c:v>1055</c:v>
                </c:pt>
                <c:pt idx="4">
                  <c:v>1080</c:v>
                </c:pt>
                <c:pt idx="5">
                  <c:v>706</c:v>
                </c:pt>
                <c:pt idx="6">
                  <c:v>84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C-4806-835F-0576C25F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9.15'!$U$8:$Y$8</c:f>
              <c:numCache>
                <c:formatCode>General</c:formatCode>
                <c:ptCount val="5"/>
                <c:pt idx="0">
                  <c:v>31105</c:v>
                </c:pt>
                <c:pt idx="1">
                  <c:v>32296.86</c:v>
                </c:pt>
                <c:pt idx="2">
                  <c:v>33274</c:v>
                </c:pt>
                <c:pt idx="3">
                  <c:v>35337.699999999997</c:v>
                </c:pt>
                <c:pt idx="4">
                  <c:v>35665.4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3-4276-86A6-CEB096FCC7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3-4276-86A6-CEB096FCC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9.15'!$T$4:$Y$4</c:f>
              <c:numCache>
                <c:formatCode>#,##0</c:formatCode>
                <c:ptCount val="6"/>
                <c:pt idx="0">
                  <c:v>25626</c:v>
                </c:pt>
                <c:pt idx="1">
                  <c:v>25667</c:v>
                </c:pt>
                <c:pt idx="2">
                  <c:v>25485</c:v>
                </c:pt>
                <c:pt idx="3">
                  <c:v>24919</c:v>
                </c:pt>
                <c:pt idx="4">
                  <c:v>24400</c:v>
                </c:pt>
                <c:pt idx="5">
                  <c:v>24975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41-44DC-8A97-80277DFC8AD3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9.15'!$T$7:$Y$7</c:f>
              <c:numCache>
                <c:formatCode>#,##0</c:formatCode>
                <c:ptCount val="6"/>
                <c:pt idx="0">
                  <c:v>16633</c:v>
                </c:pt>
                <c:pt idx="1">
                  <c:v>16816</c:v>
                </c:pt>
                <c:pt idx="2">
                  <c:v>16643</c:v>
                </c:pt>
                <c:pt idx="3">
                  <c:v>16455</c:v>
                </c:pt>
                <c:pt idx="4">
                  <c:v>16233</c:v>
                </c:pt>
                <c:pt idx="5">
                  <c:v>16640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41-44DC-8A97-80277DFC8AD3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9.15'!$T$11:$Y$11</c:f>
              <c:numCache>
                <c:formatCode>#,##0</c:formatCode>
                <c:ptCount val="6"/>
                <c:pt idx="0">
                  <c:v>21764</c:v>
                </c:pt>
                <c:pt idx="1">
                  <c:v>21848</c:v>
                </c:pt>
                <c:pt idx="2">
                  <c:v>21822</c:v>
                </c:pt>
                <c:pt idx="3">
                  <c:v>21356</c:v>
                </c:pt>
                <c:pt idx="4">
                  <c:v>21067</c:v>
                </c:pt>
                <c:pt idx="5">
                  <c:v>21487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1-44DC-8A97-80277DFC8AD3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9.15'!$T$12:$Y$12</c:f>
              <c:numCache>
                <c:formatCode>#,##0</c:formatCode>
                <c:ptCount val="6"/>
                <c:pt idx="0">
                  <c:v>3859</c:v>
                </c:pt>
                <c:pt idx="1">
                  <c:v>3816</c:v>
                </c:pt>
                <c:pt idx="2">
                  <c:v>3666</c:v>
                </c:pt>
                <c:pt idx="3">
                  <c:v>3561</c:v>
                </c:pt>
                <c:pt idx="4">
                  <c:v>3331</c:v>
                </c:pt>
                <c:pt idx="5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41-44DC-8A97-80277DFC8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9.15'!$AA$15:$AA$33</c:f>
              <c:numCache>
                <c:formatCode>0.0%</c:formatCode>
                <c:ptCount val="19"/>
                <c:pt idx="0">
                  <c:v>0.18930930930930931</c:v>
                </c:pt>
                <c:pt idx="1">
                  <c:v>1.1011011011011011E-2</c:v>
                </c:pt>
                <c:pt idx="2">
                  <c:v>6.3263263263263259E-2</c:v>
                </c:pt>
                <c:pt idx="3">
                  <c:v>5.9659659659659662E-3</c:v>
                </c:pt>
                <c:pt idx="4">
                  <c:v>5.4534534534534537E-2</c:v>
                </c:pt>
                <c:pt idx="5">
                  <c:v>2.098098098098098E-2</c:v>
                </c:pt>
                <c:pt idx="6">
                  <c:v>7.3033033033033032E-2</c:v>
                </c:pt>
                <c:pt idx="7">
                  <c:v>6.2742742742742746E-2</c:v>
                </c:pt>
                <c:pt idx="8">
                  <c:v>3.3393393393393395E-2</c:v>
                </c:pt>
                <c:pt idx="9">
                  <c:v>2.4424424424424425E-3</c:v>
                </c:pt>
                <c:pt idx="10">
                  <c:v>2.086086086086086E-2</c:v>
                </c:pt>
                <c:pt idx="11">
                  <c:v>1.8178178178178177E-2</c:v>
                </c:pt>
                <c:pt idx="12">
                  <c:v>2.8268268268268268E-2</c:v>
                </c:pt>
                <c:pt idx="13">
                  <c:v>0.1019019019019019</c:v>
                </c:pt>
                <c:pt idx="14">
                  <c:v>3.7877877877877879E-2</c:v>
                </c:pt>
                <c:pt idx="15">
                  <c:v>6.1661661661661663E-2</c:v>
                </c:pt>
                <c:pt idx="16">
                  <c:v>6.5745745745745751E-2</c:v>
                </c:pt>
                <c:pt idx="17">
                  <c:v>1.3373373373373373E-2</c:v>
                </c:pt>
                <c:pt idx="18">
                  <c:v>2.6826826826826827E-2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C-4F66-AE91-3B563E1A5C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C-4F66-AE91-3B563E1A5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23</c:v>
                </c:pt>
                <c:pt idx="1">
                  <c:v>318</c:v>
                </c:pt>
                <c:pt idx="2">
                  <c:v>941</c:v>
                </c:pt>
                <c:pt idx="3">
                  <c:v>1820</c:v>
                </c:pt>
                <c:pt idx="4">
                  <c:v>1971</c:v>
                </c:pt>
                <c:pt idx="5">
                  <c:v>1439</c:v>
                </c:pt>
                <c:pt idx="6">
                  <c:v>1015</c:v>
                </c:pt>
                <c:pt idx="7">
                  <c:v>1006</c:v>
                </c:pt>
                <c:pt idx="8">
                  <c:v>1181</c:v>
                </c:pt>
                <c:pt idx="9">
                  <c:v>1190</c:v>
                </c:pt>
                <c:pt idx="10">
                  <c:v>1273</c:v>
                </c:pt>
                <c:pt idx="11">
                  <c:v>959</c:v>
                </c:pt>
                <c:pt idx="12">
                  <c:v>509</c:v>
                </c:pt>
                <c:pt idx="13">
                  <c:v>215</c:v>
                </c:pt>
                <c:pt idx="14">
                  <c:v>118</c:v>
                </c:pt>
                <c:pt idx="15">
                  <c:v>49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B-4AFF-BD2E-8AFDDF369A39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33</c:v>
                </c:pt>
                <c:pt idx="1">
                  <c:v>280</c:v>
                </c:pt>
                <c:pt idx="2">
                  <c:v>811</c:v>
                </c:pt>
                <c:pt idx="3">
                  <c:v>1164</c:v>
                </c:pt>
                <c:pt idx="4">
                  <c:v>1481</c:v>
                </c:pt>
                <c:pt idx="5">
                  <c:v>963</c:v>
                </c:pt>
                <c:pt idx="6">
                  <c:v>851</c:v>
                </c:pt>
                <c:pt idx="7">
                  <c:v>848</c:v>
                </c:pt>
                <c:pt idx="8">
                  <c:v>1097</c:v>
                </c:pt>
                <c:pt idx="9">
                  <c:v>1078</c:v>
                </c:pt>
                <c:pt idx="10">
                  <c:v>1052</c:v>
                </c:pt>
                <c:pt idx="11">
                  <c:v>705</c:v>
                </c:pt>
                <c:pt idx="12">
                  <c:v>319</c:v>
                </c:pt>
                <c:pt idx="13">
                  <c:v>126</c:v>
                </c:pt>
                <c:pt idx="14">
                  <c:v>59</c:v>
                </c:pt>
                <c:pt idx="15">
                  <c:v>33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B-4AFF-BD2E-8AFDDF369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697</c:v>
                </c:pt>
                <c:pt idx="1">
                  <c:v>503</c:v>
                </c:pt>
                <c:pt idx="2">
                  <c:v>1387</c:v>
                </c:pt>
                <c:pt idx="3">
                  <c:v>320</c:v>
                </c:pt>
                <c:pt idx="4">
                  <c:v>151</c:v>
                </c:pt>
                <c:pt idx="5">
                  <c:v>250</c:v>
                </c:pt>
                <c:pt idx="6">
                  <c:v>992</c:v>
                </c:pt>
                <c:pt idx="7">
                  <c:v>2031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E-43CE-998D-418F7DA7CD1C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427</c:v>
                </c:pt>
                <c:pt idx="1">
                  <c:v>897</c:v>
                </c:pt>
                <c:pt idx="2">
                  <c:v>188</c:v>
                </c:pt>
                <c:pt idx="3">
                  <c:v>1055</c:v>
                </c:pt>
                <c:pt idx="4">
                  <c:v>1080</c:v>
                </c:pt>
                <c:pt idx="5">
                  <c:v>706</c:v>
                </c:pt>
                <c:pt idx="6">
                  <c:v>84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E-43CE-998D-418F7DA7C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9.2'!$U$8:$Y$8</c:f>
              <c:numCache>
                <c:formatCode>General</c:formatCode>
                <c:ptCount val="5"/>
                <c:pt idx="0">
                  <c:v>32394.47</c:v>
                </c:pt>
                <c:pt idx="1">
                  <c:v>32253.69</c:v>
                </c:pt>
                <c:pt idx="2">
                  <c:v>33133.93</c:v>
                </c:pt>
                <c:pt idx="3">
                  <c:v>32116.5</c:v>
                </c:pt>
                <c:pt idx="4">
                  <c:v>33276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2-4A96-89B6-E2D7951545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2-4A96-89B6-E2D795154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9.15'!$T$8:$Y$8</c:f>
              <c:numCache>
                <c:formatCode>General</c:formatCode>
                <c:ptCount val="6"/>
                <c:pt idx="0">
                  <c:v>30440.49</c:v>
                </c:pt>
                <c:pt idx="1">
                  <c:v>31105</c:v>
                </c:pt>
                <c:pt idx="2">
                  <c:v>32296.86</c:v>
                </c:pt>
                <c:pt idx="3">
                  <c:v>33274</c:v>
                </c:pt>
                <c:pt idx="4">
                  <c:v>35337.699999999997</c:v>
                </c:pt>
                <c:pt idx="5">
                  <c:v>35665.4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AC-47B9-A0D6-4DC3B5C2D0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AC-47B9-A0D6-4DC3B5C2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9.16'!$U$4:$Y$4</c:f>
              <c:numCache>
                <c:formatCode>#,##0</c:formatCode>
                <c:ptCount val="5"/>
                <c:pt idx="0">
                  <c:v>23925</c:v>
                </c:pt>
                <c:pt idx="1">
                  <c:v>22544</c:v>
                </c:pt>
                <c:pt idx="2">
                  <c:v>21784</c:v>
                </c:pt>
                <c:pt idx="3">
                  <c:v>20343</c:v>
                </c:pt>
                <c:pt idx="4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0-45EB-8FEB-A81EE94784D6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9.16'!$U$7:$Y$7</c:f>
              <c:numCache>
                <c:formatCode>#,##0</c:formatCode>
                <c:ptCount val="5"/>
                <c:pt idx="0">
                  <c:v>16426</c:v>
                </c:pt>
                <c:pt idx="1">
                  <c:v>15833</c:v>
                </c:pt>
                <c:pt idx="2">
                  <c:v>15112</c:v>
                </c:pt>
                <c:pt idx="3">
                  <c:v>14209</c:v>
                </c:pt>
                <c:pt idx="4">
                  <c:v>15122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0-45EB-8FEB-A81EE94784D6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9.16'!$U$11:$Y$11</c:f>
              <c:numCache>
                <c:formatCode>#,##0</c:formatCode>
                <c:ptCount val="5"/>
                <c:pt idx="0">
                  <c:v>21656</c:v>
                </c:pt>
                <c:pt idx="1">
                  <c:v>20318</c:v>
                </c:pt>
                <c:pt idx="2">
                  <c:v>19589</c:v>
                </c:pt>
                <c:pt idx="3">
                  <c:v>18373</c:v>
                </c:pt>
                <c:pt idx="4">
                  <c:v>19874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0-45EB-8FEB-A81EE94784D6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9.16'!$U$12:$Y$12</c:f>
              <c:numCache>
                <c:formatCode>#,##0</c:formatCode>
                <c:ptCount val="5"/>
                <c:pt idx="0">
                  <c:v>2272</c:v>
                </c:pt>
                <c:pt idx="1">
                  <c:v>2226</c:v>
                </c:pt>
                <c:pt idx="2">
                  <c:v>2195</c:v>
                </c:pt>
                <c:pt idx="3">
                  <c:v>1973</c:v>
                </c:pt>
                <c:pt idx="4">
                  <c:v>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70-45EB-8FEB-A81EE9478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9.16'!$AA$15:$AA$33</c:f>
              <c:numCache>
                <c:formatCode>0.0%</c:formatCode>
                <c:ptCount val="19"/>
                <c:pt idx="0">
                  <c:v>8.0688129317740553E-2</c:v>
                </c:pt>
                <c:pt idx="1">
                  <c:v>0.1029484806068542</c:v>
                </c:pt>
                <c:pt idx="2">
                  <c:v>3.3774326093827606E-2</c:v>
                </c:pt>
                <c:pt idx="3">
                  <c:v>7.3147604641712197E-3</c:v>
                </c:pt>
                <c:pt idx="4">
                  <c:v>6.7593805030026641E-2</c:v>
                </c:pt>
                <c:pt idx="5">
                  <c:v>3.4180701675170455E-2</c:v>
                </c:pt>
                <c:pt idx="6">
                  <c:v>8.8093195466654631E-2</c:v>
                </c:pt>
                <c:pt idx="7">
                  <c:v>7.8520792883912047E-2</c:v>
                </c:pt>
                <c:pt idx="8">
                  <c:v>3.2555199349799072E-2</c:v>
                </c:pt>
                <c:pt idx="9">
                  <c:v>2.9800875965142006E-3</c:v>
                </c:pt>
                <c:pt idx="10">
                  <c:v>1.7474149997742359E-2</c:v>
                </c:pt>
                <c:pt idx="11">
                  <c:v>3.3909784620941887E-2</c:v>
                </c:pt>
                <c:pt idx="12">
                  <c:v>4.3662798573170181E-2</c:v>
                </c:pt>
                <c:pt idx="13">
                  <c:v>8.6467693141283247E-2</c:v>
                </c:pt>
                <c:pt idx="14">
                  <c:v>4.2940353095227347E-2</c:v>
                </c:pt>
                <c:pt idx="15">
                  <c:v>6.6419831128369536E-2</c:v>
                </c:pt>
                <c:pt idx="16">
                  <c:v>4.6371969115455818E-2</c:v>
                </c:pt>
                <c:pt idx="17">
                  <c:v>4.8765069761141462E-3</c:v>
                </c:pt>
                <c:pt idx="18">
                  <c:v>4.2127601932541656E-2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C-48C9-8BCF-5D57085926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C-48C9-8BCF-5D5708592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19</c:v>
                </c:pt>
                <c:pt idx="1">
                  <c:v>360</c:v>
                </c:pt>
                <c:pt idx="2">
                  <c:v>756</c:v>
                </c:pt>
                <c:pt idx="3">
                  <c:v>1200</c:v>
                </c:pt>
                <c:pt idx="4">
                  <c:v>1567</c:v>
                </c:pt>
                <c:pt idx="5">
                  <c:v>1605</c:v>
                </c:pt>
                <c:pt idx="6">
                  <c:v>1434</c:v>
                </c:pt>
                <c:pt idx="7">
                  <c:v>1236</c:v>
                </c:pt>
                <c:pt idx="8">
                  <c:v>1187</c:v>
                </c:pt>
                <c:pt idx="9">
                  <c:v>1029</c:v>
                </c:pt>
                <c:pt idx="10">
                  <c:v>916</c:v>
                </c:pt>
                <c:pt idx="11">
                  <c:v>547</c:v>
                </c:pt>
                <c:pt idx="12">
                  <c:v>240</c:v>
                </c:pt>
                <c:pt idx="13">
                  <c:v>118</c:v>
                </c:pt>
                <c:pt idx="14">
                  <c:v>43</c:v>
                </c:pt>
                <c:pt idx="15">
                  <c:v>20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7-4E01-8116-B57C2B35796B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45</c:v>
                </c:pt>
                <c:pt idx="1">
                  <c:v>330</c:v>
                </c:pt>
                <c:pt idx="2">
                  <c:v>687</c:v>
                </c:pt>
                <c:pt idx="3">
                  <c:v>1000</c:v>
                </c:pt>
                <c:pt idx="4">
                  <c:v>1234</c:v>
                </c:pt>
                <c:pt idx="5">
                  <c:v>1298</c:v>
                </c:pt>
                <c:pt idx="6">
                  <c:v>1117</c:v>
                </c:pt>
                <c:pt idx="7">
                  <c:v>996</c:v>
                </c:pt>
                <c:pt idx="8">
                  <c:v>982</c:v>
                </c:pt>
                <c:pt idx="9">
                  <c:v>855</c:v>
                </c:pt>
                <c:pt idx="10">
                  <c:v>705</c:v>
                </c:pt>
                <c:pt idx="11">
                  <c:v>346</c:v>
                </c:pt>
                <c:pt idx="12">
                  <c:v>158</c:v>
                </c:pt>
                <c:pt idx="13">
                  <c:v>59</c:v>
                </c:pt>
                <c:pt idx="14">
                  <c:v>23</c:v>
                </c:pt>
                <c:pt idx="15">
                  <c:v>20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7-4E01-8116-B57C2B357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513</c:v>
                </c:pt>
                <c:pt idx="1">
                  <c:v>544</c:v>
                </c:pt>
                <c:pt idx="2">
                  <c:v>1983</c:v>
                </c:pt>
                <c:pt idx="3">
                  <c:v>200</c:v>
                </c:pt>
                <c:pt idx="4">
                  <c:v>157</c:v>
                </c:pt>
                <c:pt idx="5">
                  <c:v>203</c:v>
                </c:pt>
                <c:pt idx="6">
                  <c:v>2065</c:v>
                </c:pt>
                <c:pt idx="7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D-4906-BE3E-3AE5B0E7428A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390</c:v>
                </c:pt>
                <c:pt idx="1">
                  <c:v>922</c:v>
                </c:pt>
                <c:pt idx="2">
                  <c:v>265</c:v>
                </c:pt>
                <c:pt idx="3">
                  <c:v>756</c:v>
                </c:pt>
                <c:pt idx="4">
                  <c:v>1237</c:v>
                </c:pt>
                <c:pt idx="5">
                  <c:v>734</c:v>
                </c:pt>
                <c:pt idx="6">
                  <c:v>248</c:v>
                </c:pt>
                <c:pt idx="7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D-4906-BE3E-3AE5B0E74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9.16'!$U$8:$Y$8</c:f>
              <c:numCache>
                <c:formatCode>General</c:formatCode>
                <c:ptCount val="5"/>
                <c:pt idx="0">
                  <c:v>49178.09</c:v>
                </c:pt>
                <c:pt idx="1">
                  <c:v>48797</c:v>
                </c:pt>
                <c:pt idx="2">
                  <c:v>48760.68</c:v>
                </c:pt>
                <c:pt idx="3">
                  <c:v>50346</c:v>
                </c:pt>
                <c:pt idx="4">
                  <c:v>48511.96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E-4D7C-AD64-16742F0FE3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E-4D7C-AD64-16742F0FE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9.16'!$T$4:$Y$4</c:f>
              <c:numCache>
                <c:formatCode>#,##0</c:formatCode>
                <c:ptCount val="6"/>
                <c:pt idx="0">
                  <c:v>25411</c:v>
                </c:pt>
                <c:pt idx="1">
                  <c:v>23925</c:v>
                </c:pt>
                <c:pt idx="2">
                  <c:v>22544</c:v>
                </c:pt>
                <c:pt idx="3">
                  <c:v>21784</c:v>
                </c:pt>
                <c:pt idx="4">
                  <c:v>20343</c:v>
                </c:pt>
                <c:pt idx="5">
                  <c:v>22147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A3-438A-A5E4-36FA514E1B77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9.16'!$T$7:$Y$7</c:f>
              <c:numCache>
                <c:formatCode>#,##0</c:formatCode>
                <c:ptCount val="6"/>
                <c:pt idx="0">
                  <c:v>16732</c:v>
                </c:pt>
                <c:pt idx="1">
                  <c:v>16426</c:v>
                </c:pt>
                <c:pt idx="2">
                  <c:v>15833</c:v>
                </c:pt>
                <c:pt idx="3">
                  <c:v>15112</c:v>
                </c:pt>
                <c:pt idx="4">
                  <c:v>14209</c:v>
                </c:pt>
                <c:pt idx="5">
                  <c:v>15122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A3-438A-A5E4-36FA514E1B77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9.16'!$T$11:$Y$11</c:f>
              <c:numCache>
                <c:formatCode>#,##0</c:formatCode>
                <c:ptCount val="6"/>
                <c:pt idx="0">
                  <c:v>23132</c:v>
                </c:pt>
                <c:pt idx="1">
                  <c:v>21656</c:v>
                </c:pt>
                <c:pt idx="2">
                  <c:v>20318</c:v>
                </c:pt>
                <c:pt idx="3">
                  <c:v>19589</c:v>
                </c:pt>
                <c:pt idx="4">
                  <c:v>18373</c:v>
                </c:pt>
                <c:pt idx="5">
                  <c:v>19874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3-438A-A5E4-36FA514E1B77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9.16'!$T$12:$Y$12</c:f>
              <c:numCache>
                <c:formatCode>#,##0</c:formatCode>
                <c:ptCount val="6"/>
                <c:pt idx="0">
                  <c:v>2282</c:v>
                </c:pt>
                <c:pt idx="1">
                  <c:v>2272</c:v>
                </c:pt>
                <c:pt idx="2">
                  <c:v>2226</c:v>
                </c:pt>
                <c:pt idx="3">
                  <c:v>2195</c:v>
                </c:pt>
                <c:pt idx="4">
                  <c:v>1973</c:v>
                </c:pt>
                <c:pt idx="5">
                  <c:v>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A3-438A-A5E4-36FA514E1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9.16'!$AA$15:$AA$33</c:f>
              <c:numCache>
                <c:formatCode>0.0%</c:formatCode>
                <c:ptCount val="19"/>
                <c:pt idx="0">
                  <c:v>8.0688129317740553E-2</c:v>
                </c:pt>
                <c:pt idx="1">
                  <c:v>0.1029484806068542</c:v>
                </c:pt>
                <c:pt idx="2">
                  <c:v>3.3774326093827606E-2</c:v>
                </c:pt>
                <c:pt idx="3">
                  <c:v>7.3147604641712197E-3</c:v>
                </c:pt>
                <c:pt idx="4">
                  <c:v>6.7593805030026641E-2</c:v>
                </c:pt>
                <c:pt idx="5">
                  <c:v>3.4180701675170455E-2</c:v>
                </c:pt>
                <c:pt idx="6">
                  <c:v>8.8093195466654631E-2</c:v>
                </c:pt>
                <c:pt idx="7">
                  <c:v>7.8520792883912047E-2</c:v>
                </c:pt>
                <c:pt idx="8">
                  <c:v>3.2555199349799072E-2</c:v>
                </c:pt>
                <c:pt idx="9">
                  <c:v>2.9800875965142006E-3</c:v>
                </c:pt>
                <c:pt idx="10">
                  <c:v>1.7474149997742359E-2</c:v>
                </c:pt>
                <c:pt idx="11">
                  <c:v>3.3909784620941887E-2</c:v>
                </c:pt>
                <c:pt idx="12">
                  <c:v>4.3662798573170181E-2</c:v>
                </c:pt>
                <c:pt idx="13">
                  <c:v>8.6467693141283247E-2</c:v>
                </c:pt>
                <c:pt idx="14">
                  <c:v>4.2940353095227347E-2</c:v>
                </c:pt>
                <c:pt idx="15">
                  <c:v>6.6419831128369536E-2</c:v>
                </c:pt>
                <c:pt idx="16">
                  <c:v>4.6371969115455818E-2</c:v>
                </c:pt>
                <c:pt idx="17">
                  <c:v>4.8765069761141462E-3</c:v>
                </c:pt>
                <c:pt idx="18">
                  <c:v>4.2127601932541656E-2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6-4171-86DB-831AFCE0F0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6-4171-86DB-831AFCE0F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19</c:v>
                </c:pt>
                <c:pt idx="1">
                  <c:v>360</c:v>
                </c:pt>
                <c:pt idx="2">
                  <c:v>756</c:v>
                </c:pt>
                <c:pt idx="3">
                  <c:v>1200</c:v>
                </c:pt>
                <c:pt idx="4">
                  <c:v>1567</c:v>
                </c:pt>
                <c:pt idx="5">
                  <c:v>1605</c:v>
                </c:pt>
                <c:pt idx="6">
                  <c:v>1434</c:v>
                </c:pt>
                <c:pt idx="7">
                  <c:v>1236</c:v>
                </c:pt>
                <c:pt idx="8">
                  <c:v>1187</c:v>
                </c:pt>
                <c:pt idx="9">
                  <c:v>1029</c:v>
                </c:pt>
                <c:pt idx="10">
                  <c:v>916</c:v>
                </c:pt>
                <c:pt idx="11">
                  <c:v>547</c:v>
                </c:pt>
                <c:pt idx="12">
                  <c:v>240</c:v>
                </c:pt>
                <c:pt idx="13">
                  <c:v>118</c:v>
                </c:pt>
                <c:pt idx="14">
                  <c:v>43</c:v>
                </c:pt>
                <c:pt idx="15">
                  <c:v>20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2-47F4-868B-83AD7027B31D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45</c:v>
                </c:pt>
                <c:pt idx="1">
                  <c:v>330</c:v>
                </c:pt>
                <c:pt idx="2">
                  <c:v>687</c:v>
                </c:pt>
                <c:pt idx="3">
                  <c:v>1000</c:v>
                </c:pt>
                <c:pt idx="4">
                  <c:v>1234</c:v>
                </c:pt>
                <c:pt idx="5">
                  <c:v>1298</c:v>
                </c:pt>
                <c:pt idx="6">
                  <c:v>1117</c:v>
                </c:pt>
                <c:pt idx="7">
                  <c:v>996</c:v>
                </c:pt>
                <c:pt idx="8">
                  <c:v>982</c:v>
                </c:pt>
                <c:pt idx="9">
                  <c:v>855</c:v>
                </c:pt>
                <c:pt idx="10">
                  <c:v>705</c:v>
                </c:pt>
                <c:pt idx="11">
                  <c:v>346</c:v>
                </c:pt>
                <c:pt idx="12">
                  <c:v>158</c:v>
                </c:pt>
                <c:pt idx="13">
                  <c:v>59</c:v>
                </c:pt>
                <c:pt idx="14">
                  <c:v>23</c:v>
                </c:pt>
                <c:pt idx="15">
                  <c:v>20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2-47F4-868B-83AD7027B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513</c:v>
                </c:pt>
                <c:pt idx="1">
                  <c:v>544</c:v>
                </c:pt>
                <c:pt idx="2">
                  <c:v>1983</c:v>
                </c:pt>
                <c:pt idx="3">
                  <c:v>200</c:v>
                </c:pt>
                <c:pt idx="4">
                  <c:v>157</c:v>
                </c:pt>
                <c:pt idx="5">
                  <c:v>203</c:v>
                </c:pt>
                <c:pt idx="6">
                  <c:v>2065</c:v>
                </c:pt>
                <c:pt idx="7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1-4FC5-917E-B9EA53713F02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390</c:v>
                </c:pt>
                <c:pt idx="1">
                  <c:v>922</c:v>
                </c:pt>
                <c:pt idx="2">
                  <c:v>265</c:v>
                </c:pt>
                <c:pt idx="3">
                  <c:v>756</c:v>
                </c:pt>
                <c:pt idx="4">
                  <c:v>1237</c:v>
                </c:pt>
                <c:pt idx="5">
                  <c:v>734</c:v>
                </c:pt>
                <c:pt idx="6">
                  <c:v>248</c:v>
                </c:pt>
                <c:pt idx="7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1-4FC5-917E-B9EA53713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9.2'!$T$4:$Y$4</c:f>
              <c:numCache>
                <c:formatCode>#,##0</c:formatCode>
                <c:ptCount val="6"/>
                <c:pt idx="0">
                  <c:v>3718</c:v>
                </c:pt>
                <c:pt idx="1">
                  <c:v>3845</c:v>
                </c:pt>
                <c:pt idx="2">
                  <c:v>3804</c:v>
                </c:pt>
                <c:pt idx="3">
                  <c:v>3532</c:v>
                </c:pt>
                <c:pt idx="4">
                  <c:v>3395</c:v>
                </c:pt>
                <c:pt idx="5">
                  <c:v>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8-4E88-8B83-16037B23EF54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9.2'!$T$7:$Y$7</c:f>
              <c:numCache>
                <c:formatCode>#,##0</c:formatCode>
                <c:ptCount val="6"/>
                <c:pt idx="0">
                  <c:v>2366</c:v>
                </c:pt>
                <c:pt idx="1">
                  <c:v>2470</c:v>
                </c:pt>
                <c:pt idx="2">
                  <c:v>2413</c:v>
                </c:pt>
                <c:pt idx="3">
                  <c:v>2305</c:v>
                </c:pt>
                <c:pt idx="4">
                  <c:v>2208</c:v>
                </c:pt>
                <c:pt idx="5">
                  <c:v>2308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8-4E88-8B83-16037B23EF54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9.2'!$T$11:$Y$11</c:f>
              <c:numCache>
                <c:formatCode>#,##0</c:formatCode>
                <c:ptCount val="6"/>
                <c:pt idx="0">
                  <c:v>3122</c:v>
                </c:pt>
                <c:pt idx="1">
                  <c:v>3221</c:v>
                </c:pt>
                <c:pt idx="2">
                  <c:v>3189</c:v>
                </c:pt>
                <c:pt idx="3">
                  <c:v>2929</c:v>
                </c:pt>
                <c:pt idx="4">
                  <c:v>2822</c:v>
                </c:pt>
                <c:pt idx="5">
                  <c:v>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8-4E88-8B83-16037B23EF54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9.2'!$T$12:$Y$12</c:f>
              <c:numCache>
                <c:formatCode>#,##0</c:formatCode>
                <c:ptCount val="6"/>
                <c:pt idx="0">
                  <c:v>601</c:v>
                </c:pt>
                <c:pt idx="1">
                  <c:v>625</c:v>
                </c:pt>
                <c:pt idx="2">
                  <c:v>620</c:v>
                </c:pt>
                <c:pt idx="3">
                  <c:v>597</c:v>
                </c:pt>
                <c:pt idx="4">
                  <c:v>565</c:v>
                </c:pt>
                <c:pt idx="5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68-4E88-8B83-16037B23E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9.16'!$T$8:$Y$8</c:f>
              <c:numCache>
                <c:formatCode>General</c:formatCode>
                <c:ptCount val="6"/>
                <c:pt idx="0">
                  <c:v>47529.17</c:v>
                </c:pt>
                <c:pt idx="1">
                  <c:v>49178.09</c:v>
                </c:pt>
                <c:pt idx="2">
                  <c:v>48797</c:v>
                </c:pt>
                <c:pt idx="3">
                  <c:v>48760.68</c:v>
                </c:pt>
                <c:pt idx="4">
                  <c:v>50346</c:v>
                </c:pt>
                <c:pt idx="5">
                  <c:v>48511.96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F-466A-86E8-517EAE972A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6F-466A-86E8-517EAE97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9.17'!$U$4:$Y$4</c:f>
              <c:numCache>
                <c:formatCode>#,##0</c:formatCode>
                <c:ptCount val="5"/>
                <c:pt idx="0">
                  <c:v>7684</c:v>
                </c:pt>
                <c:pt idx="1">
                  <c:v>7316</c:v>
                </c:pt>
                <c:pt idx="2">
                  <c:v>7400</c:v>
                </c:pt>
                <c:pt idx="3">
                  <c:v>6582</c:v>
                </c:pt>
                <c:pt idx="4">
                  <c:v>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E-4B84-8009-FCC5ABF794BB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9.17'!$U$7:$Y$7</c:f>
              <c:numCache>
                <c:formatCode>#,##0</c:formatCode>
                <c:ptCount val="5"/>
                <c:pt idx="0">
                  <c:v>5419</c:v>
                </c:pt>
                <c:pt idx="1">
                  <c:v>5268</c:v>
                </c:pt>
                <c:pt idx="2">
                  <c:v>5188</c:v>
                </c:pt>
                <c:pt idx="3">
                  <c:v>4794</c:v>
                </c:pt>
                <c:pt idx="4">
                  <c:v>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E-4B84-8009-FCC5ABF794BB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9.17'!$U$11:$Y$11</c:f>
              <c:numCache>
                <c:formatCode>#,##0</c:formatCode>
                <c:ptCount val="5"/>
                <c:pt idx="0">
                  <c:v>6521</c:v>
                </c:pt>
                <c:pt idx="1">
                  <c:v>6196</c:v>
                </c:pt>
                <c:pt idx="2">
                  <c:v>6305</c:v>
                </c:pt>
                <c:pt idx="3">
                  <c:v>5629</c:v>
                </c:pt>
                <c:pt idx="4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E-4B84-8009-FCC5ABF794BB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9.17'!$U$12:$Y$12</c:f>
              <c:numCache>
                <c:formatCode>#,##0</c:formatCode>
                <c:ptCount val="5"/>
                <c:pt idx="0">
                  <c:v>1160</c:v>
                </c:pt>
                <c:pt idx="1">
                  <c:v>1117</c:v>
                </c:pt>
                <c:pt idx="2">
                  <c:v>1094</c:v>
                </c:pt>
                <c:pt idx="3">
                  <c:v>954</c:v>
                </c:pt>
                <c:pt idx="4">
                  <c:v>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E-4B84-8009-FCC5ABF79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9.17'!$AA$15:$AA$33</c:f>
              <c:numCache>
                <c:formatCode>0.0%</c:formatCode>
                <c:ptCount val="19"/>
                <c:pt idx="0">
                  <c:v>6.635718186783178E-2</c:v>
                </c:pt>
                <c:pt idx="1">
                  <c:v>7.2228290551611146E-2</c:v>
                </c:pt>
                <c:pt idx="2">
                  <c:v>3.15401419989077E-2</c:v>
                </c:pt>
                <c:pt idx="3">
                  <c:v>3.6865101037684327E-3</c:v>
                </c:pt>
                <c:pt idx="4">
                  <c:v>6.1168760240305847E-2</c:v>
                </c:pt>
                <c:pt idx="5">
                  <c:v>1.7886400873839432E-2</c:v>
                </c:pt>
                <c:pt idx="6">
                  <c:v>9.434735117422173E-2</c:v>
                </c:pt>
                <c:pt idx="7">
                  <c:v>6.7176406335335878E-2</c:v>
                </c:pt>
                <c:pt idx="8">
                  <c:v>2.9765155652648825E-2</c:v>
                </c:pt>
                <c:pt idx="9">
                  <c:v>4.3691971600218456E-3</c:v>
                </c:pt>
                <c:pt idx="10">
                  <c:v>1.7476788640087382E-2</c:v>
                </c:pt>
                <c:pt idx="11">
                  <c:v>1.4199890770071E-2</c:v>
                </c:pt>
                <c:pt idx="12">
                  <c:v>2.44401966138722E-2</c:v>
                </c:pt>
                <c:pt idx="13">
                  <c:v>5.830147460404151E-2</c:v>
                </c:pt>
                <c:pt idx="14">
                  <c:v>6.5128345166575646E-2</c:v>
                </c:pt>
                <c:pt idx="15">
                  <c:v>0.11073184052430365</c:v>
                </c:pt>
                <c:pt idx="16">
                  <c:v>0.10827416712179137</c:v>
                </c:pt>
                <c:pt idx="17">
                  <c:v>8.4653194975423274E-3</c:v>
                </c:pt>
                <c:pt idx="18">
                  <c:v>3.15401419989077E-2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D-45C8-85A7-AE0F8DCE05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D-45C8-85A7-AE0F8DCE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12</c:v>
                </c:pt>
                <c:pt idx="1">
                  <c:v>124</c:v>
                </c:pt>
                <c:pt idx="2">
                  <c:v>220</c:v>
                </c:pt>
                <c:pt idx="3">
                  <c:v>334</c:v>
                </c:pt>
                <c:pt idx="4">
                  <c:v>353</c:v>
                </c:pt>
                <c:pt idx="5">
                  <c:v>398</c:v>
                </c:pt>
                <c:pt idx="6">
                  <c:v>339</c:v>
                </c:pt>
                <c:pt idx="7">
                  <c:v>422</c:v>
                </c:pt>
                <c:pt idx="8">
                  <c:v>408</c:v>
                </c:pt>
                <c:pt idx="9">
                  <c:v>337</c:v>
                </c:pt>
                <c:pt idx="10">
                  <c:v>357</c:v>
                </c:pt>
                <c:pt idx="11">
                  <c:v>245</c:v>
                </c:pt>
                <c:pt idx="12">
                  <c:v>174</c:v>
                </c:pt>
                <c:pt idx="13">
                  <c:v>64</c:v>
                </c:pt>
                <c:pt idx="14">
                  <c:v>23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4-4B78-9A63-780691926DB5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13</c:v>
                </c:pt>
                <c:pt idx="1">
                  <c:v>123</c:v>
                </c:pt>
                <c:pt idx="2">
                  <c:v>238</c:v>
                </c:pt>
                <c:pt idx="3">
                  <c:v>322</c:v>
                </c:pt>
                <c:pt idx="4">
                  <c:v>298</c:v>
                </c:pt>
                <c:pt idx="5">
                  <c:v>281</c:v>
                </c:pt>
                <c:pt idx="6">
                  <c:v>349</c:v>
                </c:pt>
                <c:pt idx="7">
                  <c:v>355</c:v>
                </c:pt>
                <c:pt idx="8">
                  <c:v>429</c:v>
                </c:pt>
                <c:pt idx="9">
                  <c:v>339</c:v>
                </c:pt>
                <c:pt idx="10">
                  <c:v>351</c:v>
                </c:pt>
                <c:pt idx="11">
                  <c:v>222</c:v>
                </c:pt>
                <c:pt idx="12">
                  <c:v>110</c:v>
                </c:pt>
                <c:pt idx="13">
                  <c:v>34</c:v>
                </c:pt>
                <c:pt idx="14">
                  <c:v>18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4-4B78-9A63-780691926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173</c:v>
                </c:pt>
                <c:pt idx="1">
                  <c:v>214</c:v>
                </c:pt>
                <c:pt idx="2">
                  <c:v>497</c:v>
                </c:pt>
                <c:pt idx="3">
                  <c:v>125</c:v>
                </c:pt>
                <c:pt idx="4">
                  <c:v>33</c:v>
                </c:pt>
                <c:pt idx="5">
                  <c:v>87</c:v>
                </c:pt>
                <c:pt idx="6">
                  <c:v>495</c:v>
                </c:pt>
                <c:pt idx="7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6-48EA-9215-2ECF970422B7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156</c:v>
                </c:pt>
                <c:pt idx="1">
                  <c:v>443</c:v>
                </c:pt>
                <c:pt idx="2">
                  <c:v>80</c:v>
                </c:pt>
                <c:pt idx="3">
                  <c:v>382</c:v>
                </c:pt>
                <c:pt idx="4">
                  <c:v>393</c:v>
                </c:pt>
                <c:pt idx="5">
                  <c:v>227</c:v>
                </c:pt>
                <c:pt idx="6">
                  <c:v>48</c:v>
                </c:pt>
                <c:pt idx="7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6-48EA-9215-2ECF97042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9.17'!$U$8:$Y$8</c:f>
              <c:numCache>
                <c:formatCode>General</c:formatCode>
                <c:ptCount val="5"/>
                <c:pt idx="0">
                  <c:v>42172.24</c:v>
                </c:pt>
                <c:pt idx="1">
                  <c:v>41688</c:v>
                </c:pt>
                <c:pt idx="2">
                  <c:v>42679</c:v>
                </c:pt>
                <c:pt idx="3">
                  <c:v>42367.62</c:v>
                </c:pt>
                <c:pt idx="4">
                  <c:v>43025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9-47B6-8093-76113CDF21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9-47B6-8093-76113CDF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9.17'!$T$4:$Y$4</c:f>
              <c:numCache>
                <c:formatCode>#,##0</c:formatCode>
                <c:ptCount val="6"/>
                <c:pt idx="0">
                  <c:v>8132</c:v>
                </c:pt>
                <c:pt idx="1">
                  <c:v>7684</c:v>
                </c:pt>
                <c:pt idx="2">
                  <c:v>7316</c:v>
                </c:pt>
                <c:pt idx="3">
                  <c:v>7400</c:v>
                </c:pt>
                <c:pt idx="4">
                  <c:v>6582</c:v>
                </c:pt>
                <c:pt idx="5">
                  <c:v>7324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1-45FB-A2BA-3DEE4B5BDD6D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9.17'!$T$7:$Y$7</c:f>
              <c:numCache>
                <c:formatCode>#,##0</c:formatCode>
                <c:ptCount val="6"/>
                <c:pt idx="0">
                  <c:v>5520</c:v>
                </c:pt>
                <c:pt idx="1">
                  <c:v>5419</c:v>
                </c:pt>
                <c:pt idx="2">
                  <c:v>5268</c:v>
                </c:pt>
                <c:pt idx="3">
                  <c:v>5188</c:v>
                </c:pt>
                <c:pt idx="4">
                  <c:v>4794</c:v>
                </c:pt>
                <c:pt idx="5">
                  <c:v>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1-45FB-A2BA-3DEE4B5BDD6D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9.17'!$T$11:$Y$11</c:f>
              <c:numCache>
                <c:formatCode>#,##0</c:formatCode>
                <c:ptCount val="6"/>
                <c:pt idx="0">
                  <c:v>6951</c:v>
                </c:pt>
                <c:pt idx="1">
                  <c:v>6521</c:v>
                </c:pt>
                <c:pt idx="2">
                  <c:v>6196</c:v>
                </c:pt>
                <c:pt idx="3">
                  <c:v>6305</c:v>
                </c:pt>
                <c:pt idx="4">
                  <c:v>5629</c:v>
                </c:pt>
                <c:pt idx="5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1-45FB-A2BA-3DEE4B5BDD6D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9.17'!$T$12:$Y$12</c:f>
              <c:numCache>
                <c:formatCode>#,##0</c:formatCode>
                <c:ptCount val="6"/>
                <c:pt idx="0">
                  <c:v>1188</c:v>
                </c:pt>
                <c:pt idx="1">
                  <c:v>1160</c:v>
                </c:pt>
                <c:pt idx="2">
                  <c:v>1117</c:v>
                </c:pt>
                <c:pt idx="3">
                  <c:v>1094</c:v>
                </c:pt>
                <c:pt idx="4">
                  <c:v>954</c:v>
                </c:pt>
                <c:pt idx="5">
                  <c:v>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61-45FB-A2BA-3DEE4B5BD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9.17'!$AA$15:$AA$33</c:f>
              <c:numCache>
                <c:formatCode>0.0%</c:formatCode>
                <c:ptCount val="19"/>
                <c:pt idx="0">
                  <c:v>6.635718186783178E-2</c:v>
                </c:pt>
                <c:pt idx="1">
                  <c:v>7.2228290551611146E-2</c:v>
                </c:pt>
                <c:pt idx="2">
                  <c:v>3.15401419989077E-2</c:v>
                </c:pt>
                <c:pt idx="3">
                  <c:v>3.6865101037684327E-3</c:v>
                </c:pt>
                <c:pt idx="4">
                  <c:v>6.1168760240305847E-2</c:v>
                </c:pt>
                <c:pt idx="5">
                  <c:v>1.7886400873839432E-2</c:v>
                </c:pt>
                <c:pt idx="6">
                  <c:v>9.434735117422173E-2</c:v>
                </c:pt>
                <c:pt idx="7">
                  <c:v>6.7176406335335878E-2</c:v>
                </c:pt>
                <c:pt idx="8">
                  <c:v>2.9765155652648825E-2</c:v>
                </c:pt>
                <c:pt idx="9">
                  <c:v>4.3691971600218456E-3</c:v>
                </c:pt>
                <c:pt idx="10">
                  <c:v>1.7476788640087382E-2</c:v>
                </c:pt>
                <c:pt idx="11">
                  <c:v>1.4199890770071E-2</c:v>
                </c:pt>
                <c:pt idx="12">
                  <c:v>2.44401966138722E-2</c:v>
                </c:pt>
                <c:pt idx="13">
                  <c:v>5.830147460404151E-2</c:v>
                </c:pt>
                <c:pt idx="14">
                  <c:v>6.5128345166575646E-2</c:v>
                </c:pt>
                <c:pt idx="15">
                  <c:v>0.11073184052430365</c:v>
                </c:pt>
                <c:pt idx="16">
                  <c:v>0.10827416712179137</c:v>
                </c:pt>
                <c:pt idx="17">
                  <c:v>8.4653194975423274E-3</c:v>
                </c:pt>
                <c:pt idx="18">
                  <c:v>3.15401419989077E-2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D-4915-AA0F-44D2B0466D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D-4915-AA0F-44D2B0466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12</c:v>
                </c:pt>
                <c:pt idx="1">
                  <c:v>124</c:v>
                </c:pt>
                <c:pt idx="2">
                  <c:v>220</c:v>
                </c:pt>
                <c:pt idx="3">
                  <c:v>334</c:v>
                </c:pt>
                <c:pt idx="4">
                  <c:v>353</c:v>
                </c:pt>
                <c:pt idx="5">
                  <c:v>398</c:v>
                </c:pt>
                <c:pt idx="6">
                  <c:v>339</c:v>
                </c:pt>
                <c:pt idx="7">
                  <c:v>422</c:v>
                </c:pt>
                <c:pt idx="8">
                  <c:v>408</c:v>
                </c:pt>
                <c:pt idx="9">
                  <c:v>337</c:v>
                </c:pt>
                <c:pt idx="10">
                  <c:v>357</c:v>
                </c:pt>
                <c:pt idx="11">
                  <c:v>245</c:v>
                </c:pt>
                <c:pt idx="12">
                  <c:v>174</c:v>
                </c:pt>
                <c:pt idx="13">
                  <c:v>64</c:v>
                </c:pt>
                <c:pt idx="14">
                  <c:v>23</c:v>
                </c:pt>
                <c:pt idx="15">
                  <c:v>11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C9-42B2-8C1C-BAA58D2EC68D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13</c:v>
                </c:pt>
                <c:pt idx="1">
                  <c:v>123</c:v>
                </c:pt>
                <c:pt idx="2">
                  <c:v>238</c:v>
                </c:pt>
                <c:pt idx="3">
                  <c:v>322</c:v>
                </c:pt>
                <c:pt idx="4">
                  <c:v>298</c:v>
                </c:pt>
                <c:pt idx="5">
                  <c:v>281</c:v>
                </c:pt>
                <c:pt idx="6">
                  <c:v>349</c:v>
                </c:pt>
                <c:pt idx="7">
                  <c:v>355</c:v>
                </c:pt>
                <c:pt idx="8">
                  <c:v>429</c:v>
                </c:pt>
                <c:pt idx="9">
                  <c:v>339</c:v>
                </c:pt>
                <c:pt idx="10">
                  <c:v>351</c:v>
                </c:pt>
                <c:pt idx="11">
                  <c:v>222</c:v>
                </c:pt>
                <c:pt idx="12">
                  <c:v>110</c:v>
                </c:pt>
                <c:pt idx="13">
                  <c:v>34</c:v>
                </c:pt>
                <c:pt idx="14">
                  <c:v>18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C9-42B2-8C1C-BAA58D2EC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173</c:v>
                </c:pt>
                <c:pt idx="1">
                  <c:v>214</c:v>
                </c:pt>
                <c:pt idx="2">
                  <c:v>497</c:v>
                </c:pt>
                <c:pt idx="3">
                  <c:v>125</c:v>
                </c:pt>
                <c:pt idx="4">
                  <c:v>33</c:v>
                </c:pt>
                <c:pt idx="5">
                  <c:v>87</c:v>
                </c:pt>
                <c:pt idx="6">
                  <c:v>495</c:v>
                </c:pt>
                <c:pt idx="7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D-46C8-BCBB-FC3152BB04D6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156</c:v>
                </c:pt>
                <c:pt idx="1">
                  <c:v>443</c:v>
                </c:pt>
                <c:pt idx="2">
                  <c:v>80</c:v>
                </c:pt>
                <c:pt idx="3">
                  <c:v>382</c:v>
                </c:pt>
                <c:pt idx="4">
                  <c:v>393</c:v>
                </c:pt>
                <c:pt idx="5">
                  <c:v>227</c:v>
                </c:pt>
                <c:pt idx="6">
                  <c:v>48</c:v>
                </c:pt>
                <c:pt idx="7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D-46C8-BCBB-FC3152BB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9.2'!$AA$15:$AA$33</c:f>
              <c:numCache>
                <c:formatCode>0.0%</c:formatCode>
                <c:ptCount val="19"/>
                <c:pt idx="0">
                  <c:v>0.28152173913043477</c:v>
                </c:pt>
                <c:pt idx="1">
                  <c:v>4.6195652173913046E-3</c:v>
                </c:pt>
                <c:pt idx="2">
                  <c:v>1.6304347826086956E-2</c:v>
                </c:pt>
                <c:pt idx="3">
                  <c:v>6.5217391304347823E-3</c:v>
                </c:pt>
                <c:pt idx="4">
                  <c:v>4.8369565217391303E-2</c:v>
                </c:pt>
                <c:pt idx="5">
                  <c:v>4.5380434782608697E-2</c:v>
                </c:pt>
                <c:pt idx="6">
                  <c:v>6.4945652173913043E-2</c:v>
                </c:pt>
                <c:pt idx="7">
                  <c:v>4.2663043478260866E-2</c:v>
                </c:pt>
                <c:pt idx="8">
                  <c:v>2.6630434782608695E-2</c:v>
                </c:pt>
                <c:pt idx="9">
                  <c:v>1.0869565217391304E-3</c:v>
                </c:pt>
                <c:pt idx="10">
                  <c:v>1.5217391304347827E-2</c:v>
                </c:pt>
                <c:pt idx="11">
                  <c:v>7.6086956521739134E-3</c:v>
                </c:pt>
                <c:pt idx="12">
                  <c:v>2.5543478260869567E-2</c:v>
                </c:pt>
                <c:pt idx="13">
                  <c:v>3.777173913043478E-2</c:v>
                </c:pt>
                <c:pt idx="14">
                  <c:v>5.8152173913043476E-2</c:v>
                </c:pt>
                <c:pt idx="15">
                  <c:v>7.3369565217391311E-2</c:v>
                </c:pt>
                <c:pt idx="16">
                  <c:v>8.3152173913043484E-2</c:v>
                </c:pt>
                <c:pt idx="17">
                  <c:v>2.9891304347826088E-3</c:v>
                </c:pt>
                <c:pt idx="18">
                  <c:v>2.8532608695652172E-2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C-43E4-A84A-BACA0F8D4A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C-43E4-A84A-BACA0F8D4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9.17'!$T$8:$Y$8</c:f>
              <c:numCache>
                <c:formatCode>General</c:formatCode>
                <c:ptCount val="6"/>
                <c:pt idx="0">
                  <c:v>41673.89</c:v>
                </c:pt>
                <c:pt idx="1">
                  <c:v>42172.24</c:v>
                </c:pt>
                <c:pt idx="2">
                  <c:v>41688</c:v>
                </c:pt>
                <c:pt idx="3">
                  <c:v>42679</c:v>
                </c:pt>
                <c:pt idx="4">
                  <c:v>42367.62</c:v>
                </c:pt>
                <c:pt idx="5">
                  <c:v>43025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B-4449-B970-C7A104927C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B-4449-B970-C7A104927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9.18'!$U$4:$Y$4</c:f>
              <c:numCache>
                <c:formatCode>#,##0</c:formatCode>
                <c:ptCount val="5"/>
                <c:pt idx="0">
                  <c:v>353</c:v>
                </c:pt>
                <c:pt idx="1">
                  <c:v>365</c:v>
                </c:pt>
                <c:pt idx="2">
                  <c:v>336</c:v>
                </c:pt>
                <c:pt idx="3">
                  <c:v>298</c:v>
                </c:pt>
                <c:pt idx="4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D-47F1-BED7-A965833A85AF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9.18'!$U$7:$Y$7</c:f>
              <c:numCache>
                <c:formatCode>#,##0</c:formatCode>
                <c:ptCount val="5"/>
                <c:pt idx="0">
                  <c:v>282</c:v>
                </c:pt>
                <c:pt idx="1">
                  <c:v>278</c:v>
                </c:pt>
                <c:pt idx="2">
                  <c:v>253</c:v>
                </c:pt>
                <c:pt idx="3">
                  <c:v>250</c:v>
                </c:pt>
                <c:pt idx="4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D-47F1-BED7-A965833A85AF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9.18'!$U$11:$Y$11</c:f>
              <c:numCache>
                <c:formatCode>#,##0</c:formatCode>
                <c:ptCount val="5"/>
                <c:pt idx="0">
                  <c:v>354</c:v>
                </c:pt>
                <c:pt idx="1">
                  <c:v>364</c:v>
                </c:pt>
                <c:pt idx="2">
                  <c:v>338</c:v>
                </c:pt>
                <c:pt idx="3">
                  <c:v>294</c:v>
                </c:pt>
                <c:pt idx="4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D-47F1-BED7-A965833A85AF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8D-47F1-BED7-A965833A8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9.18'!$AA$15:$AA$33</c:f>
              <c:numCache>
                <c:formatCode>0.0%</c:formatCode>
                <c:ptCount val="19"/>
                <c:pt idx="0">
                  <c:v>1.7142857142857144E-2</c:v>
                </c:pt>
                <c:pt idx="1">
                  <c:v>0</c:v>
                </c:pt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1.1428571428571429E-2</c:v>
                </c:pt>
                <c:pt idx="8">
                  <c:v>0</c:v>
                </c:pt>
                <c:pt idx="9">
                  <c:v>1.4285714285714285E-2</c:v>
                </c:pt>
                <c:pt idx="10">
                  <c:v>0</c:v>
                </c:pt>
                <c:pt idx="11">
                  <c:v>0</c:v>
                </c:pt>
                <c:pt idx="12">
                  <c:v>5.4285714285714284E-2</c:v>
                </c:pt>
                <c:pt idx="13">
                  <c:v>4.8571428571428571E-2</c:v>
                </c:pt>
                <c:pt idx="14">
                  <c:v>0.24571428571428572</c:v>
                </c:pt>
                <c:pt idx="15">
                  <c:v>0.11714285714285715</c:v>
                </c:pt>
                <c:pt idx="16">
                  <c:v>0.24857142857142858</c:v>
                </c:pt>
                <c:pt idx="17">
                  <c:v>0.11714285714285715</c:v>
                </c:pt>
                <c:pt idx="18">
                  <c:v>4.5714285714285714E-2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E-4348-93A8-C672B60307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E-4348-93A8-C672B6030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18</c:v>
                </c:pt>
                <c:pt idx="4">
                  <c:v>17</c:v>
                </c:pt>
                <c:pt idx="5">
                  <c:v>21</c:v>
                </c:pt>
                <c:pt idx="6">
                  <c:v>14</c:v>
                </c:pt>
                <c:pt idx="7">
                  <c:v>16</c:v>
                </c:pt>
                <c:pt idx="8">
                  <c:v>29</c:v>
                </c:pt>
                <c:pt idx="9">
                  <c:v>12</c:v>
                </c:pt>
                <c:pt idx="10">
                  <c:v>24</c:v>
                </c:pt>
                <c:pt idx="11">
                  <c:v>11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6-4DF2-96C0-F3CD98416E34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22</c:v>
                </c:pt>
                <c:pt idx="4">
                  <c:v>19</c:v>
                </c:pt>
                <c:pt idx="5">
                  <c:v>14</c:v>
                </c:pt>
                <c:pt idx="6">
                  <c:v>16</c:v>
                </c:pt>
                <c:pt idx="7">
                  <c:v>31</c:v>
                </c:pt>
                <c:pt idx="8">
                  <c:v>14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6-4DF2-96C0-F3CD98416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9</c:v>
                </c:pt>
                <c:pt idx="1">
                  <c:v>0</c:v>
                </c:pt>
                <c:pt idx="2">
                  <c:v>15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C-4938-AE0F-C05CD4F4CEA3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38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C-4938-AE0F-C05CD4F4C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9.18'!$U$8:$Y$8</c:f>
              <c:numCache>
                <c:formatCode>General</c:formatCode>
                <c:ptCount val="5"/>
                <c:pt idx="0">
                  <c:v>25193.97</c:v>
                </c:pt>
                <c:pt idx="1">
                  <c:v>27233.75</c:v>
                </c:pt>
                <c:pt idx="2">
                  <c:v>28301.73</c:v>
                </c:pt>
                <c:pt idx="3">
                  <c:v>24108</c:v>
                </c:pt>
                <c:pt idx="4">
                  <c:v>21192.98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E-412E-A1BB-ED0FC64D56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E-412E-A1BB-ED0FC64D5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9.18'!$T$4:$Y$4</c:f>
              <c:numCache>
                <c:formatCode>#,##0</c:formatCode>
                <c:ptCount val="6"/>
                <c:pt idx="0">
                  <c:v>452</c:v>
                </c:pt>
                <c:pt idx="1">
                  <c:v>353</c:v>
                </c:pt>
                <c:pt idx="2">
                  <c:v>365</c:v>
                </c:pt>
                <c:pt idx="3">
                  <c:v>336</c:v>
                </c:pt>
                <c:pt idx="4">
                  <c:v>298</c:v>
                </c:pt>
                <c:pt idx="5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7-4874-9378-5077AF2F8C13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9.18'!$T$7:$Y$7</c:f>
              <c:numCache>
                <c:formatCode>#,##0</c:formatCode>
                <c:ptCount val="6"/>
                <c:pt idx="0">
                  <c:v>336</c:v>
                </c:pt>
                <c:pt idx="1">
                  <c:v>282</c:v>
                </c:pt>
                <c:pt idx="2">
                  <c:v>278</c:v>
                </c:pt>
                <c:pt idx="3">
                  <c:v>253</c:v>
                </c:pt>
                <c:pt idx="4">
                  <c:v>250</c:v>
                </c:pt>
                <c:pt idx="5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7-4874-9378-5077AF2F8C13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9.18'!$T$11:$Y$11</c:f>
              <c:numCache>
                <c:formatCode>#,##0</c:formatCode>
                <c:ptCount val="6"/>
                <c:pt idx="0">
                  <c:v>452</c:v>
                </c:pt>
                <c:pt idx="1">
                  <c:v>354</c:v>
                </c:pt>
                <c:pt idx="2">
                  <c:v>364</c:v>
                </c:pt>
                <c:pt idx="3">
                  <c:v>338</c:v>
                </c:pt>
                <c:pt idx="4">
                  <c:v>294</c:v>
                </c:pt>
                <c:pt idx="5">
                  <c:v>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7-4874-9378-5077AF2F8C13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9.18'!$T$12:$Y$12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B7-4874-9378-5077AF2F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9.18'!$AA$15:$AA$33</c:f>
              <c:numCache>
                <c:formatCode>0.0%</c:formatCode>
                <c:ptCount val="19"/>
                <c:pt idx="0">
                  <c:v>1.7142857142857144E-2</c:v>
                </c:pt>
                <c:pt idx="1">
                  <c:v>0</c:v>
                </c:pt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1.1428571428571429E-2</c:v>
                </c:pt>
                <c:pt idx="8">
                  <c:v>0</c:v>
                </c:pt>
                <c:pt idx="9">
                  <c:v>1.4285714285714285E-2</c:v>
                </c:pt>
                <c:pt idx="10">
                  <c:v>0</c:v>
                </c:pt>
                <c:pt idx="11">
                  <c:v>0</c:v>
                </c:pt>
                <c:pt idx="12">
                  <c:v>5.4285714285714284E-2</c:v>
                </c:pt>
                <c:pt idx="13">
                  <c:v>4.8571428571428571E-2</c:v>
                </c:pt>
                <c:pt idx="14">
                  <c:v>0.24571428571428572</c:v>
                </c:pt>
                <c:pt idx="15">
                  <c:v>0.11714285714285715</c:v>
                </c:pt>
                <c:pt idx="16">
                  <c:v>0.24857142857142858</c:v>
                </c:pt>
                <c:pt idx="17">
                  <c:v>0.11714285714285715</c:v>
                </c:pt>
                <c:pt idx="18">
                  <c:v>4.5714285714285714E-2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A-4DC8-B191-8E1A8420BA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A-4DC8-B191-8E1A8420B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18</c:v>
                </c:pt>
                <c:pt idx="4">
                  <c:v>17</c:v>
                </c:pt>
                <c:pt idx="5">
                  <c:v>21</c:v>
                </c:pt>
                <c:pt idx="6">
                  <c:v>14</c:v>
                </c:pt>
                <c:pt idx="7">
                  <c:v>16</c:v>
                </c:pt>
                <c:pt idx="8">
                  <c:v>29</c:v>
                </c:pt>
                <c:pt idx="9">
                  <c:v>12</c:v>
                </c:pt>
                <c:pt idx="10">
                  <c:v>24</c:v>
                </c:pt>
                <c:pt idx="11">
                  <c:v>11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7-469A-BABD-E4634ECB03F8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22</c:v>
                </c:pt>
                <c:pt idx="4">
                  <c:v>19</c:v>
                </c:pt>
                <c:pt idx="5">
                  <c:v>14</c:v>
                </c:pt>
                <c:pt idx="6">
                  <c:v>16</c:v>
                </c:pt>
                <c:pt idx="7">
                  <c:v>31</c:v>
                </c:pt>
                <c:pt idx="8">
                  <c:v>14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C7-469A-BABD-E4634ECB0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9</c:v>
                </c:pt>
                <c:pt idx="1">
                  <c:v>0</c:v>
                </c:pt>
                <c:pt idx="2">
                  <c:v>15</c:v>
                </c:pt>
                <c:pt idx="3">
                  <c:v>20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3-4EEF-A48C-19E4D72D7709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38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3-4EEF-A48C-19E4D72D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13</c:v>
                </c:pt>
                <c:pt idx="1">
                  <c:v>53</c:v>
                </c:pt>
                <c:pt idx="2">
                  <c:v>174</c:v>
                </c:pt>
                <c:pt idx="3">
                  <c:v>235</c:v>
                </c:pt>
                <c:pt idx="4">
                  <c:v>208</c:v>
                </c:pt>
                <c:pt idx="5">
                  <c:v>233</c:v>
                </c:pt>
                <c:pt idx="6">
                  <c:v>142</c:v>
                </c:pt>
                <c:pt idx="7">
                  <c:v>172</c:v>
                </c:pt>
                <c:pt idx="8">
                  <c:v>176</c:v>
                </c:pt>
                <c:pt idx="9">
                  <c:v>167</c:v>
                </c:pt>
                <c:pt idx="10">
                  <c:v>133</c:v>
                </c:pt>
                <c:pt idx="11">
                  <c:v>119</c:v>
                </c:pt>
                <c:pt idx="12">
                  <c:v>75</c:v>
                </c:pt>
                <c:pt idx="13">
                  <c:v>28</c:v>
                </c:pt>
                <c:pt idx="14">
                  <c:v>14</c:v>
                </c:pt>
                <c:pt idx="15">
                  <c:v>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E8-4932-A166-AB99DD20AE9E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11</c:v>
                </c:pt>
                <c:pt idx="1">
                  <c:v>59</c:v>
                </c:pt>
                <c:pt idx="2">
                  <c:v>135</c:v>
                </c:pt>
                <c:pt idx="3">
                  <c:v>173</c:v>
                </c:pt>
                <c:pt idx="4">
                  <c:v>233</c:v>
                </c:pt>
                <c:pt idx="5">
                  <c:v>179</c:v>
                </c:pt>
                <c:pt idx="6">
                  <c:v>142</c:v>
                </c:pt>
                <c:pt idx="7">
                  <c:v>145</c:v>
                </c:pt>
                <c:pt idx="8">
                  <c:v>190</c:v>
                </c:pt>
                <c:pt idx="9">
                  <c:v>140</c:v>
                </c:pt>
                <c:pt idx="10">
                  <c:v>144</c:v>
                </c:pt>
                <c:pt idx="11">
                  <c:v>94</c:v>
                </c:pt>
                <c:pt idx="12">
                  <c:v>39</c:v>
                </c:pt>
                <c:pt idx="13">
                  <c:v>18</c:v>
                </c:pt>
                <c:pt idx="14">
                  <c:v>11</c:v>
                </c:pt>
                <c:pt idx="15">
                  <c:v>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E8-4932-A166-AB99DD20A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9.18'!$T$8:$Y$8</c:f>
              <c:numCache>
                <c:formatCode>General</c:formatCode>
                <c:ptCount val="6"/>
                <c:pt idx="0">
                  <c:v>24828.42</c:v>
                </c:pt>
                <c:pt idx="1">
                  <c:v>25193.97</c:v>
                </c:pt>
                <c:pt idx="2">
                  <c:v>27233.75</c:v>
                </c:pt>
                <c:pt idx="3">
                  <c:v>28301.73</c:v>
                </c:pt>
                <c:pt idx="4">
                  <c:v>24108</c:v>
                </c:pt>
                <c:pt idx="5">
                  <c:v>21192.98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0-4298-837D-E13F63322B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0-4298-837D-E13F6332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9.19'!$U$4:$Y$4</c:f>
              <c:numCache>
                <c:formatCode>#,##0</c:formatCode>
                <c:ptCount val="5"/>
                <c:pt idx="0">
                  <c:v>2435</c:v>
                </c:pt>
                <c:pt idx="1">
                  <c:v>2255</c:v>
                </c:pt>
                <c:pt idx="2">
                  <c:v>2168</c:v>
                </c:pt>
                <c:pt idx="3">
                  <c:v>2021</c:v>
                </c:pt>
                <c:pt idx="4">
                  <c:v>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6-4E3B-934A-E5A8E86293CB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9.19'!$U$7:$Y$7</c:f>
              <c:numCache>
                <c:formatCode>#,##0</c:formatCode>
                <c:ptCount val="5"/>
                <c:pt idx="0">
                  <c:v>1569</c:v>
                </c:pt>
                <c:pt idx="1">
                  <c:v>1540</c:v>
                </c:pt>
                <c:pt idx="2">
                  <c:v>1497</c:v>
                </c:pt>
                <c:pt idx="3">
                  <c:v>1386</c:v>
                </c:pt>
                <c:pt idx="4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76-4E3B-934A-E5A8E86293CB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9.19'!$U$11:$Y$11</c:f>
              <c:numCache>
                <c:formatCode>#,##0</c:formatCode>
                <c:ptCount val="5"/>
                <c:pt idx="0">
                  <c:v>2223</c:v>
                </c:pt>
                <c:pt idx="1">
                  <c:v>2066</c:v>
                </c:pt>
                <c:pt idx="2">
                  <c:v>1999</c:v>
                </c:pt>
                <c:pt idx="3">
                  <c:v>1856</c:v>
                </c:pt>
                <c:pt idx="4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6-4E3B-934A-E5A8E86293CB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9.19'!$U$12:$Y$12</c:f>
              <c:numCache>
                <c:formatCode>#,##0</c:formatCode>
                <c:ptCount val="5"/>
                <c:pt idx="0">
                  <c:v>220</c:v>
                </c:pt>
                <c:pt idx="1">
                  <c:v>198</c:v>
                </c:pt>
                <c:pt idx="2">
                  <c:v>167</c:v>
                </c:pt>
                <c:pt idx="3">
                  <c:v>165</c:v>
                </c:pt>
                <c:pt idx="4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76-4E3B-934A-E5A8E8629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9.19'!$AA$15:$AA$33</c:f>
              <c:numCache>
                <c:formatCode>0.0%</c:formatCode>
                <c:ptCount val="19"/>
                <c:pt idx="0">
                  <c:v>6.0235507246376808E-2</c:v>
                </c:pt>
                <c:pt idx="1">
                  <c:v>0.10235507246376811</c:v>
                </c:pt>
                <c:pt idx="2">
                  <c:v>1.7663043478260868E-2</c:v>
                </c:pt>
                <c:pt idx="3">
                  <c:v>1.2681159420289856E-2</c:v>
                </c:pt>
                <c:pt idx="4">
                  <c:v>8.7409420289855072E-2</c:v>
                </c:pt>
                <c:pt idx="5">
                  <c:v>1.1322463768115942E-2</c:v>
                </c:pt>
                <c:pt idx="6">
                  <c:v>7.9710144927536225E-2</c:v>
                </c:pt>
                <c:pt idx="7">
                  <c:v>7.4275362318840576E-2</c:v>
                </c:pt>
                <c:pt idx="8">
                  <c:v>7.4275362318840576E-2</c:v>
                </c:pt>
                <c:pt idx="9">
                  <c:v>2.717391304347826E-3</c:v>
                </c:pt>
                <c:pt idx="10">
                  <c:v>1.177536231884058E-2</c:v>
                </c:pt>
                <c:pt idx="11">
                  <c:v>1.9927536231884056E-2</c:v>
                </c:pt>
                <c:pt idx="12">
                  <c:v>1.6757246376811596E-2</c:v>
                </c:pt>
                <c:pt idx="13">
                  <c:v>8.2427536231884063E-2</c:v>
                </c:pt>
                <c:pt idx="14">
                  <c:v>0.10009057971014493</c:v>
                </c:pt>
                <c:pt idx="15">
                  <c:v>6.6123188405797104E-2</c:v>
                </c:pt>
                <c:pt idx="16">
                  <c:v>6.1594202898550728E-2</c:v>
                </c:pt>
                <c:pt idx="17">
                  <c:v>1.0869565217391304E-2</c:v>
                </c:pt>
                <c:pt idx="18">
                  <c:v>2.5815217391304348E-2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3-4778-8A26-BB5AEF068C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3-4778-8A26-BB5AEF068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50</c:v>
                </c:pt>
                <c:pt idx="3">
                  <c:v>116</c:v>
                </c:pt>
                <c:pt idx="4">
                  <c:v>149</c:v>
                </c:pt>
                <c:pt idx="5">
                  <c:v>158</c:v>
                </c:pt>
                <c:pt idx="6">
                  <c:v>126</c:v>
                </c:pt>
                <c:pt idx="7">
                  <c:v>125</c:v>
                </c:pt>
                <c:pt idx="8">
                  <c:v>122</c:v>
                </c:pt>
                <c:pt idx="9">
                  <c:v>106</c:v>
                </c:pt>
                <c:pt idx="10">
                  <c:v>108</c:v>
                </c:pt>
                <c:pt idx="11">
                  <c:v>71</c:v>
                </c:pt>
                <c:pt idx="12">
                  <c:v>35</c:v>
                </c:pt>
                <c:pt idx="13">
                  <c:v>15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2-40F8-B794-A1720A0467A6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0</c:v>
                </c:pt>
                <c:pt idx="1">
                  <c:v>29</c:v>
                </c:pt>
                <c:pt idx="2">
                  <c:v>74</c:v>
                </c:pt>
                <c:pt idx="3">
                  <c:v>127</c:v>
                </c:pt>
                <c:pt idx="4">
                  <c:v>149</c:v>
                </c:pt>
                <c:pt idx="5">
                  <c:v>143</c:v>
                </c:pt>
                <c:pt idx="6">
                  <c:v>96</c:v>
                </c:pt>
                <c:pt idx="7">
                  <c:v>87</c:v>
                </c:pt>
                <c:pt idx="8">
                  <c:v>88</c:v>
                </c:pt>
                <c:pt idx="9">
                  <c:v>73</c:v>
                </c:pt>
                <c:pt idx="10">
                  <c:v>60</c:v>
                </c:pt>
                <c:pt idx="11">
                  <c:v>43</c:v>
                </c:pt>
                <c:pt idx="12">
                  <c:v>13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2-40F8-B794-A1720A046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71</c:v>
                </c:pt>
                <c:pt idx="1">
                  <c:v>61</c:v>
                </c:pt>
                <c:pt idx="2">
                  <c:v>131</c:v>
                </c:pt>
                <c:pt idx="3">
                  <c:v>28</c:v>
                </c:pt>
                <c:pt idx="4">
                  <c:v>26</c:v>
                </c:pt>
                <c:pt idx="5">
                  <c:v>10</c:v>
                </c:pt>
                <c:pt idx="6">
                  <c:v>181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2-4770-93A1-C4F2373C9156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43</c:v>
                </c:pt>
                <c:pt idx="1">
                  <c:v>96</c:v>
                </c:pt>
                <c:pt idx="2">
                  <c:v>25</c:v>
                </c:pt>
                <c:pt idx="3">
                  <c:v>80</c:v>
                </c:pt>
                <c:pt idx="4">
                  <c:v>132</c:v>
                </c:pt>
                <c:pt idx="5">
                  <c:v>52</c:v>
                </c:pt>
                <c:pt idx="6">
                  <c:v>26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2-4770-93A1-C4F2373C9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9.19'!$U$8:$Y$8</c:f>
              <c:numCache>
                <c:formatCode>General</c:formatCode>
                <c:ptCount val="5"/>
                <c:pt idx="0">
                  <c:v>49564.12</c:v>
                </c:pt>
                <c:pt idx="1">
                  <c:v>51274.720000000001</c:v>
                </c:pt>
                <c:pt idx="2">
                  <c:v>53307</c:v>
                </c:pt>
                <c:pt idx="3">
                  <c:v>53402</c:v>
                </c:pt>
                <c:pt idx="4">
                  <c:v>51024.43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A-47A8-B4D2-D676384F4A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A-47A8-B4D2-D676384F4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9.19'!$T$4:$Y$4</c:f>
              <c:numCache>
                <c:formatCode>#,##0</c:formatCode>
                <c:ptCount val="6"/>
                <c:pt idx="0">
                  <c:v>2244</c:v>
                </c:pt>
                <c:pt idx="1">
                  <c:v>2435</c:v>
                </c:pt>
                <c:pt idx="2">
                  <c:v>2255</c:v>
                </c:pt>
                <c:pt idx="3">
                  <c:v>2168</c:v>
                </c:pt>
                <c:pt idx="4">
                  <c:v>2021</c:v>
                </c:pt>
                <c:pt idx="5">
                  <c:v>2208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5-44E7-84A5-00645B918D25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9.19'!$T$7:$Y$7</c:f>
              <c:numCache>
                <c:formatCode>#,##0</c:formatCode>
                <c:ptCount val="6"/>
                <c:pt idx="0">
                  <c:v>1500</c:v>
                </c:pt>
                <c:pt idx="1">
                  <c:v>1569</c:v>
                </c:pt>
                <c:pt idx="2">
                  <c:v>1540</c:v>
                </c:pt>
                <c:pt idx="3">
                  <c:v>1497</c:v>
                </c:pt>
                <c:pt idx="4">
                  <c:v>1386</c:v>
                </c:pt>
                <c:pt idx="5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5-44E7-84A5-00645B918D25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9.19'!$T$11:$Y$11</c:f>
              <c:numCache>
                <c:formatCode>#,##0</c:formatCode>
                <c:ptCount val="6"/>
                <c:pt idx="0">
                  <c:v>2046</c:v>
                </c:pt>
                <c:pt idx="1">
                  <c:v>2223</c:v>
                </c:pt>
                <c:pt idx="2">
                  <c:v>2066</c:v>
                </c:pt>
                <c:pt idx="3">
                  <c:v>1999</c:v>
                </c:pt>
                <c:pt idx="4">
                  <c:v>1856</c:v>
                </c:pt>
                <c:pt idx="5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15-44E7-84A5-00645B918D25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9.19'!$T$12:$Y$12</c:f>
              <c:numCache>
                <c:formatCode>#,##0</c:formatCode>
                <c:ptCount val="6"/>
                <c:pt idx="0">
                  <c:v>194</c:v>
                </c:pt>
                <c:pt idx="1">
                  <c:v>220</c:v>
                </c:pt>
                <c:pt idx="2">
                  <c:v>198</c:v>
                </c:pt>
                <c:pt idx="3">
                  <c:v>167</c:v>
                </c:pt>
                <c:pt idx="4">
                  <c:v>165</c:v>
                </c:pt>
                <c:pt idx="5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15-44E7-84A5-00645B91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9.19'!$AA$15:$AA$33</c:f>
              <c:numCache>
                <c:formatCode>0.0%</c:formatCode>
                <c:ptCount val="19"/>
                <c:pt idx="0">
                  <c:v>6.0235507246376808E-2</c:v>
                </c:pt>
                <c:pt idx="1">
                  <c:v>0.10235507246376811</c:v>
                </c:pt>
                <c:pt idx="2">
                  <c:v>1.7663043478260868E-2</c:v>
                </c:pt>
                <c:pt idx="3">
                  <c:v>1.2681159420289856E-2</c:v>
                </c:pt>
                <c:pt idx="4">
                  <c:v>8.7409420289855072E-2</c:v>
                </c:pt>
                <c:pt idx="5">
                  <c:v>1.1322463768115942E-2</c:v>
                </c:pt>
                <c:pt idx="6">
                  <c:v>7.9710144927536225E-2</c:v>
                </c:pt>
                <c:pt idx="7">
                  <c:v>7.4275362318840576E-2</c:v>
                </c:pt>
                <c:pt idx="8">
                  <c:v>7.4275362318840576E-2</c:v>
                </c:pt>
                <c:pt idx="9">
                  <c:v>2.717391304347826E-3</c:v>
                </c:pt>
                <c:pt idx="10">
                  <c:v>1.177536231884058E-2</c:v>
                </c:pt>
                <c:pt idx="11">
                  <c:v>1.9927536231884056E-2</c:v>
                </c:pt>
                <c:pt idx="12">
                  <c:v>1.6757246376811596E-2</c:v>
                </c:pt>
                <c:pt idx="13">
                  <c:v>8.2427536231884063E-2</c:v>
                </c:pt>
                <c:pt idx="14">
                  <c:v>0.10009057971014493</c:v>
                </c:pt>
                <c:pt idx="15">
                  <c:v>6.6123188405797104E-2</c:v>
                </c:pt>
                <c:pt idx="16">
                  <c:v>6.1594202898550728E-2</c:v>
                </c:pt>
                <c:pt idx="17">
                  <c:v>1.0869565217391304E-2</c:v>
                </c:pt>
                <c:pt idx="18">
                  <c:v>2.5815217391304348E-2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B-4A83-A4A0-A2E7C842E7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AB-4A83-A4A0-A2E7C842E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50</c:v>
                </c:pt>
                <c:pt idx="3">
                  <c:v>116</c:v>
                </c:pt>
                <c:pt idx="4">
                  <c:v>149</c:v>
                </c:pt>
                <c:pt idx="5">
                  <c:v>158</c:v>
                </c:pt>
                <c:pt idx="6">
                  <c:v>126</c:v>
                </c:pt>
                <c:pt idx="7">
                  <c:v>125</c:v>
                </c:pt>
                <c:pt idx="8">
                  <c:v>122</c:v>
                </c:pt>
                <c:pt idx="9">
                  <c:v>106</c:v>
                </c:pt>
                <c:pt idx="10">
                  <c:v>108</c:v>
                </c:pt>
                <c:pt idx="11">
                  <c:v>71</c:v>
                </c:pt>
                <c:pt idx="12">
                  <c:v>35</c:v>
                </c:pt>
                <c:pt idx="13">
                  <c:v>15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F-47D8-8B5A-D567C3596509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0</c:v>
                </c:pt>
                <c:pt idx="1">
                  <c:v>29</c:v>
                </c:pt>
                <c:pt idx="2">
                  <c:v>74</c:v>
                </c:pt>
                <c:pt idx="3">
                  <c:v>127</c:v>
                </c:pt>
                <c:pt idx="4">
                  <c:v>149</c:v>
                </c:pt>
                <c:pt idx="5">
                  <c:v>143</c:v>
                </c:pt>
                <c:pt idx="6">
                  <c:v>96</c:v>
                </c:pt>
                <c:pt idx="7">
                  <c:v>87</c:v>
                </c:pt>
                <c:pt idx="8">
                  <c:v>88</c:v>
                </c:pt>
                <c:pt idx="9">
                  <c:v>73</c:v>
                </c:pt>
                <c:pt idx="10">
                  <c:v>60</c:v>
                </c:pt>
                <c:pt idx="11">
                  <c:v>43</c:v>
                </c:pt>
                <c:pt idx="12">
                  <c:v>13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F-47D8-8B5A-D567C359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71</c:v>
                </c:pt>
                <c:pt idx="1">
                  <c:v>61</c:v>
                </c:pt>
                <c:pt idx="2">
                  <c:v>131</c:v>
                </c:pt>
                <c:pt idx="3">
                  <c:v>28</c:v>
                </c:pt>
                <c:pt idx="4">
                  <c:v>26</c:v>
                </c:pt>
                <c:pt idx="5">
                  <c:v>10</c:v>
                </c:pt>
                <c:pt idx="6">
                  <c:v>181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E-4C70-90C4-2B513922E093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43</c:v>
                </c:pt>
                <c:pt idx="1">
                  <c:v>96</c:v>
                </c:pt>
                <c:pt idx="2">
                  <c:v>25</c:v>
                </c:pt>
                <c:pt idx="3">
                  <c:v>80</c:v>
                </c:pt>
                <c:pt idx="4">
                  <c:v>132</c:v>
                </c:pt>
                <c:pt idx="5">
                  <c:v>52</c:v>
                </c:pt>
                <c:pt idx="6">
                  <c:v>26</c:v>
                </c:pt>
                <c:pt idx="7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E-4C70-90C4-2B513922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132</c:v>
                </c:pt>
                <c:pt idx="1">
                  <c:v>59</c:v>
                </c:pt>
                <c:pt idx="2">
                  <c:v>172</c:v>
                </c:pt>
                <c:pt idx="3">
                  <c:v>38</c:v>
                </c:pt>
                <c:pt idx="4">
                  <c:v>24</c:v>
                </c:pt>
                <c:pt idx="5">
                  <c:v>35</c:v>
                </c:pt>
                <c:pt idx="6">
                  <c:v>140</c:v>
                </c:pt>
                <c:pt idx="7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B-4628-A980-210E7A73517D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68</c:v>
                </c:pt>
                <c:pt idx="1">
                  <c:v>151</c:v>
                </c:pt>
                <c:pt idx="2">
                  <c:v>27</c:v>
                </c:pt>
                <c:pt idx="3">
                  <c:v>169</c:v>
                </c:pt>
                <c:pt idx="4">
                  <c:v>190</c:v>
                </c:pt>
                <c:pt idx="5">
                  <c:v>107</c:v>
                </c:pt>
                <c:pt idx="6">
                  <c:v>10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B-4628-A980-210E7A735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9.19'!$T$8:$Y$8</c:f>
              <c:numCache>
                <c:formatCode>General</c:formatCode>
                <c:ptCount val="6"/>
                <c:pt idx="0">
                  <c:v>47199.59</c:v>
                </c:pt>
                <c:pt idx="1">
                  <c:v>49564.12</c:v>
                </c:pt>
                <c:pt idx="2">
                  <c:v>51274.720000000001</c:v>
                </c:pt>
                <c:pt idx="3">
                  <c:v>53307</c:v>
                </c:pt>
                <c:pt idx="4">
                  <c:v>53402</c:v>
                </c:pt>
                <c:pt idx="5">
                  <c:v>51024.43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E-43F3-B3D9-FF92F83D73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E-43F3-B3D9-FF92F83D7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9.20'!$U$4:$Y$4</c:f>
              <c:numCache>
                <c:formatCode>#,##0</c:formatCode>
                <c:ptCount val="5"/>
                <c:pt idx="0">
                  <c:v>2850</c:v>
                </c:pt>
                <c:pt idx="1">
                  <c:v>2955</c:v>
                </c:pt>
                <c:pt idx="2">
                  <c:v>3051</c:v>
                </c:pt>
                <c:pt idx="3">
                  <c:v>2803</c:v>
                </c:pt>
                <c:pt idx="4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D-418E-B80E-B33F3288662E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9.20'!$U$7:$Y$7</c:f>
              <c:numCache>
                <c:formatCode>#,##0</c:formatCode>
                <c:ptCount val="5"/>
                <c:pt idx="0">
                  <c:v>1960</c:v>
                </c:pt>
                <c:pt idx="1">
                  <c:v>2008</c:v>
                </c:pt>
                <c:pt idx="2">
                  <c:v>2082</c:v>
                </c:pt>
                <c:pt idx="3">
                  <c:v>1919</c:v>
                </c:pt>
                <c:pt idx="4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D-418E-B80E-B33F3288662E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9.20'!$U$11:$Y$11</c:f>
              <c:numCache>
                <c:formatCode>#,##0</c:formatCode>
                <c:ptCount val="5"/>
                <c:pt idx="0">
                  <c:v>2461</c:v>
                </c:pt>
                <c:pt idx="1">
                  <c:v>2547</c:v>
                </c:pt>
                <c:pt idx="2">
                  <c:v>2670</c:v>
                </c:pt>
                <c:pt idx="3">
                  <c:v>2463</c:v>
                </c:pt>
                <c:pt idx="4">
                  <c:v>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ED-418E-B80E-B33F3288662E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9.20'!$U$12:$Y$12</c:f>
              <c:numCache>
                <c:formatCode>#,##0</c:formatCode>
                <c:ptCount val="5"/>
                <c:pt idx="0">
                  <c:v>389</c:v>
                </c:pt>
                <c:pt idx="1">
                  <c:v>405</c:v>
                </c:pt>
                <c:pt idx="2">
                  <c:v>380</c:v>
                </c:pt>
                <c:pt idx="3">
                  <c:v>335</c:v>
                </c:pt>
                <c:pt idx="4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ED-418E-B80E-B33F3288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9.20'!$AA$15:$AA$33</c:f>
              <c:numCache>
                <c:formatCode>0.0%</c:formatCode>
                <c:ptCount val="19"/>
                <c:pt idx="0">
                  <c:v>0.1522036682179031</c:v>
                </c:pt>
                <c:pt idx="1">
                  <c:v>5.2012044894607168E-3</c:v>
                </c:pt>
                <c:pt idx="2">
                  <c:v>1.8614837120175198E-2</c:v>
                </c:pt>
                <c:pt idx="3">
                  <c:v>1.0676156583629894E-2</c:v>
                </c:pt>
                <c:pt idx="4">
                  <c:v>6.7615658362989328E-2</c:v>
                </c:pt>
                <c:pt idx="5">
                  <c:v>1.9162332329592115E-2</c:v>
                </c:pt>
                <c:pt idx="6">
                  <c:v>5.0369559266356417E-2</c:v>
                </c:pt>
                <c:pt idx="7">
                  <c:v>7.9660552970161516E-2</c:v>
                </c:pt>
                <c:pt idx="8">
                  <c:v>1.5329865863673693E-2</c:v>
                </c:pt>
                <c:pt idx="9">
                  <c:v>2.4637284423761293E-3</c:v>
                </c:pt>
                <c:pt idx="10">
                  <c:v>1.9162332329592115E-2</c:v>
                </c:pt>
                <c:pt idx="11">
                  <c:v>2.5458527237886667E-2</c:v>
                </c:pt>
                <c:pt idx="12">
                  <c:v>4.790583082398029E-2</c:v>
                </c:pt>
                <c:pt idx="13">
                  <c:v>0.10375034218450589</c:v>
                </c:pt>
                <c:pt idx="14">
                  <c:v>7.5006843690117717E-2</c:v>
                </c:pt>
                <c:pt idx="15">
                  <c:v>7.1721872433616204E-2</c:v>
                </c:pt>
                <c:pt idx="16">
                  <c:v>8.1850533807829182E-2</c:v>
                </c:pt>
                <c:pt idx="17">
                  <c:v>1.587736107309061E-2</c:v>
                </c:pt>
                <c:pt idx="18">
                  <c:v>4.0240897892143447E-2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E-431B-84C0-9480ADF7E4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E-431B-84C0-9480ADF7E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3</c:v>
                </c:pt>
                <c:pt idx="1">
                  <c:v>27</c:v>
                </c:pt>
                <c:pt idx="2">
                  <c:v>127</c:v>
                </c:pt>
                <c:pt idx="3">
                  <c:v>224</c:v>
                </c:pt>
                <c:pt idx="4">
                  <c:v>335</c:v>
                </c:pt>
                <c:pt idx="5">
                  <c:v>230</c:v>
                </c:pt>
                <c:pt idx="6">
                  <c:v>168</c:v>
                </c:pt>
                <c:pt idx="7">
                  <c:v>187</c:v>
                </c:pt>
                <c:pt idx="8">
                  <c:v>183</c:v>
                </c:pt>
                <c:pt idx="9">
                  <c:v>168</c:v>
                </c:pt>
                <c:pt idx="10">
                  <c:v>140</c:v>
                </c:pt>
                <c:pt idx="11">
                  <c:v>117</c:v>
                </c:pt>
                <c:pt idx="12">
                  <c:v>67</c:v>
                </c:pt>
                <c:pt idx="13">
                  <c:v>29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5-4A2F-9936-955480C304BC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0</c:v>
                </c:pt>
                <c:pt idx="1">
                  <c:v>46</c:v>
                </c:pt>
                <c:pt idx="2">
                  <c:v>77</c:v>
                </c:pt>
                <c:pt idx="3">
                  <c:v>150</c:v>
                </c:pt>
                <c:pt idx="4">
                  <c:v>246</c:v>
                </c:pt>
                <c:pt idx="5">
                  <c:v>174</c:v>
                </c:pt>
                <c:pt idx="6">
                  <c:v>127</c:v>
                </c:pt>
                <c:pt idx="7">
                  <c:v>163</c:v>
                </c:pt>
                <c:pt idx="8">
                  <c:v>137</c:v>
                </c:pt>
                <c:pt idx="9">
                  <c:v>162</c:v>
                </c:pt>
                <c:pt idx="10">
                  <c:v>202</c:v>
                </c:pt>
                <c:pt idx="11">
                  <c:v>89</c:v>
                </c:pt>
                <c:pt idx="12">
                  <c:v>49</c:v>
                </c:pt>
                <c:pt idx="13">
                  <c:v>15</c:v>
                </c:pt>
                <c:pt idx="14">
                  <c:v>5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85-4A2F-9936-955480C3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99</c:v>
                </c:pt>
                <c:pt idx="1">
                  <c:v>140</c:v>
                </c:pt>
                <c:pt idx="2">
                  <c:v>152</c:v>
                </c:pt>
                <c:pt idx="3">
                  <c:v>66</c:v>
                </c:pt>
                <c:pt idx="4">
                  <c:v>23</c:v>
                </c:pt>
                <c:pt idx="5">
                  <c:v>47</c:v>
                </c:pt>
                <c:pt idx="6">
                  <c:v>108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7-4DF5-9E57-BF5ACE53804B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60</c:v>
                </c:pt>
                <c:pt idx="1">
                  <c:v>178</c:v>
                </c:pt>
                <c:pt idx="2">
                  <c:v>34</c:v>
                </c:pt>
                <c:pt idx="3">
                  <c:v>143</c:v>
                </c:pt>
                <c:pt idx="4">
                  <c:v>166</c:v>
                </c:pt>
                <c:pt idx="5">
                  <c:v>72</c:v>
                </c:pt>
                <c:pt idx="6">
                  <c:v>11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7-4DF5-9E57-BF5ACE538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9.20'!$U$8:$Y$8</c:f>
              <c:numCache>
                <c:formatCode>General</c:formatCode>
                <c:ptCount val="5"/>
                <c:pt idx="0">
                  <c:v>32898.19</c:v>
                </c:pt>
                <c:pt idx="1">
                  <c:v>33142</c:v>
                </c:pt>
                <c:pt idx="2">
                  <c:v>34676.5</c:v>
                </c:pt>
                <c:pt idx="3">
                  <c:v>33647.599999999999</c:v>
                </c:pt>
                <c:pt idx="4">
                  <c:v>36828.5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7-4A68-8C86-FB80E91436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7-4A68-8C86-FB80E9143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9.20'!$T$4:$Y$4</c:f>
              <c:numCache>
                <c:formatCode>#,##0</c:formatCode>
                <c:ptCount val="6"/>
                <c:pt idx="0">
                  <c:v>2724</c:v>
                </c:pt>
                <c:pt idx="1">
                  <c:v>2850</c:v>
                </c:pt>
                <c:pt idx="2">
                  <c:v>2955</c:v>
                </c:pt>
                <c:pt idx="3">
                  <c:v>3051</c:v>
                </c:pt>
                <c:pt idx="4">
                  <c:v>2803</c:v>
                </c:pt>
                <c:pt idx="5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7-4DE0-A692-388B4CC78A6C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9.20'!$T$7:$Y$7</c:f>
              <c:numCache>
                <c:formatCode>#,##0</c:formatCode>
                <c:ptCount val="6"/>
                <c:pt idx="0">
                  <c:v>1838</c:v>
                </c:pt>
                <c:pt idx="1">
                  <c:v>1960</c:v>
                </c:pt>
                <c:pt idx="2">
                  <c:v>2008</c:v>
                </c:pt>
                <c:pt idx="3">
                  <c:v>2082</c:v>
                </c:pt>
                <c:pt idx="4">
                  <c:v>1919</c:v>
                </c:pt>
                <c:pt idx="5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C7-4DE0-A692-388B4CC78A6C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9.20'!$T$11:$Y$11</c:f>
              <c:numCache>
                <c:formatCode>#,##0</c:formatCode>
                <c:ptCount val="6"/>
                <c:pt idx="0">
                  <c:v>2339</c:v>
                </c:pt>
                <c:pt idx="1">
                  <c:v>2461</c:v>
                </c:pt>
                <c:pt idx="2">
                  <c:v>2547</c:v>
                </c:pt>
                <c:pt idx="3">
                  <c:v>2670</c:v>
                </c:pt>
                <c:pt idx="4">
                  <c:v>2463</c:v>
                </c:pt>
                <c:pt idx="5">
                  <c:v>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7-4DE0-A692-388B4CC78A6C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9.20'!$T$12:$Y$12</c:f>
              <c:numCache>
                <c:formatCode>#,##0</c:formatCode>
                <c:ptCount val="6"/>
                <c:pt idx="0">
                  <c:v>386</c:v>
                </c:pt>
                <c:pt idx="1">
                  <c:v>389</c:v>
                </c:pt>
                <c:pt idx="2">
                  <c:v>405</c:v>
                </c:pt>
                <c:pt idx="3">
                  <c:v>380</c:v>
                </c:pt>
                <c:pt idx="4">
                  <c:v>335</c:v>
                </c:pt>
                <c:pt idx="5">
                  <c:v>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C7-4DE0-A692-388B4CC78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9.20'!$AA$15:$AA$33</c:f>
              <c:numCache>
                <c:formatCode>0.0%</c:formatCode>
                <c:ptCount val="19"/>
                <c:pt idx="0">
                  <c:v>0.1522036682179031</c:v>
                </c:pt>
                <c:pt idx="1">
                  <c:v>5.2012044894607168E-3</c:v>
                </c:pt>
                <c:pt idx="2">
                  <c:v>1.8614837120175198E-2</c:v>
                </c:pt>
                <c:pt idx="3">
                  <c:v>1.0676156583629894E-2</c:v>
                </c:pt>
                <c:pt idx="4">
                  <c:v>6.7615658362989328E-2</c:v>
                </c:pt>
                <c:pt idx="5">
                  <c:v>1.9162332329592115E-2</c:v>
                </c:pt>
                <c:pt idx="6">
                  <c:v>5.0369559266356417E-2</c:v>
                </c:pt>
                <c:pt idx="7">
                  <c:v>7.9660552970161516E-2</c:v>
                </c:pt>
                <c:pt idx="8">
                  <c:v>1.5329865863673693E-2</c:v>
                </c:pt>
                <c:pt idx="9">
                  <c:v>2.4637284423761293E-3</c:v>
                </c:pt>
                <c:pt idx="10">
                  <c:v>1.9162332329592115E-2</c:v>
                </c:pt>
                <c:pt idx="11">
                  <c:v>2.5458527237886667E-2</c:v>
                </c:pt>
                <c:pt idx="12">
                  <c:v>4.790583082398029E-2</c:v>
                </c:pt>
                <c:pt idx="13">
                  <c:v>0.10375034218450589</c:v>
                </c:pt>
                <c:pt idx="14">
                  <c:v>7.5006843690117717E-2</c:v>
                </c:pt>
                <c:pt idx="15">
                  <c:v>7.1721872433616204E-2</c:v>
                </c:pt>
                <c:pt idx="16">
                  <c:v>8.1850533807829182E-2</c:v>
                </c:pt>
                <c:pt idx="17">
                  <c:v>1.587736107309061E-2</c:v>
                </c:pt>
                <c:pt idx="18">
                  <c:v>4.0240897892143447E-2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D-4F48-8B9A-917A15BF8C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D-4F48-8B9A-917A15BF8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3</c:v>
                </c:pt>
                <c:pt idx="1">
                  <c:v>27</c:v>
                </c:pt>
                <c:pt idx="2">
                  <c:v>127</c:v>
                </c:pt>
                <c:pt idx="3">
                  <c:v>224</c:v>
                </c:pt>
                <c:pt idx="4">
                  <c:v>335</c:v>
                </c:pt>
                <c:pt idx="5">
                  <c:v>230</c:v>
                </c:pt>
                <c:pt idx="6">
                  <c:v>168</c:v>
                </c:pt>
                <c:pt idx="7">
                  <c:v>187</c:v>
                </c:pt>
                <c:pt idx="8">
                  <c:v>183</c:v>
                </c:pt>
                <c:pt idx="9">
                  <c:v>168</c:v>
                </c:pt>
                <c:pt idx="10">
                  <c:v>140</c:v>
                </c:pt>
                <c:pt idx="11">
                  <c:v>117</c:v>
                </c:pt>
                <c:pt idx="12">
                  <c:v>67</c:v>
                </c:pt>
                <c:pt idx="13">
                  <c:v>29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5-446D-893E-D50B86C08F63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0</c:v>
                </c:pt>
                <c:pt idx="1">
                  <c:v>46</c:v>
                </c:pt>
                <c:pt idx="2">
                  <c:v>77</c:v>
                </c:pt>
                <c:pt idx="3">
                  <c:v>150</c:v>
                </c:pt>
                <c:pt idx="4">
                  <c:v>246</c:v>
                </c:pt>
                <c:pt idx="5">
                  <c:v>174</c:v>
                </c:pt>
                <c:pt idx="6">
                  <c:v>127</c:v>
                </c:pt>
                <c:pt idx="7">
                  <c:v>163</c:v>
                </c:pt>
                <c:pt idx="8">
                  <c:v>137</c:v>
                </c:pt>
                <c:pt idx="9">
                  <c:v>162</c:v>
                </c:pt>
                <c:pt idx="10">
                  <c:v>202</c:v>
                </c:pt>
                <c:pt idx="11">
                  <c:v>89</c:v>
                </c:pt>
                <c:pt idx="12">
                  <c:v>49</c:v>
                </c:pt>
                <c:pt idx="13">
                  <c:v>15</c:v>
                </c:pt>
                <c:pt idx="14">
                  <c:v>5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5-446D-893E-D50B86C08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99</c:v>
                </c:pt>
                <c:pt idx="1">
                  <c:v>140</c:v>
                </c:pt>
                <c:pt idx="2">
                  <c:v>152</c:v>
                </c:pt>
                <c:pt idx="3">
                  <c:v>66</c:v>
                </c:pt>
                <c:pt idx="4">
                  <c:v>23</c:v>
                </c:pt>
                <c:pt idx="5">
                  <c:v>47</c:v>
                </c:pt>
                <c:pt idx="6">
                  <c:v>108</c:v>
                </c:pt>
                <c:pt idx="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6-40A6-A6BE-C572DEE2F61C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60</c:v>
                </c:pt>
                <c:pt idx="1">
                  <c:v>178</c:v>
                </c:pt>
                <c:pt idx="2">
                  <c:v>34</c:v>
                </c:pt>
                <c:pt idx="3">
                  <c:v>143</c:v>
                </c:pt>
                <c:pt idx="4">
                  <c:v>166</c:v>
                </c:pt>
                <c:pt idx="5">
                  <c:v>72</c:v>
                </c:pt>
                <c:pt idx="6">
                  <c:v>11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6-40A6-A6BE-C572DEE2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9.1'!$AA$15:$AA$33</c:f>
              <c:numCache>
                <c:formatCode>0.0%</c:formatCode>
                <c:ptCount val="19"/>
                <c:pt idx="0">
                  <c:v>2.0338983050847456E-2</c:v>
                </c:pt>
                <c:pt idx="1">
                  <c:v>0</c:v>
                </c:pt>
                <c:pt idx="2">
                  <c:v>6.7796610169491523E-3</c:v>
                </c:pt>
                <c:pt idx="3">
                  <c:v>6.7796610169491523E-3</c:v>
                </c:pt>
                <c:pt idx="4">
                  <c:v>0.10677966101694915</c:v>
                </c:pt>
                <c:pt idx="5">
                  <c:v>0</c:v>
                </c:pt>
                <c:pt idx="6">
                  <c:v>0.11694915254237288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8.4745762711864406E-3</c:v>
                </c:pt>
                <c:pt idx="11">
                  <c:v>1.0169491525423728E-2</c:v>
                </c:pt>
                <c:pt idx="12">
                  <c:v>2.2033898305084745E-2</c:v>
                </c:pt>
                <c:pt idx="13">
                  <c:v>6.1016949152542375E-2</c:v>
                </c:pt>
                <c:pt idx="14">
                  <c:v>0.27627118644067794</c:v>
                </c:pt>
                <c:pt idx="15">
                  <c:v>0.17457627118644067</c:v>
                </c:pt>
                <c:pt idx="16">
                  <c:v>8.4745762711864403E-2</c:v>
                </c:pt>
                <c:pt idx="17">
                  <c:v>1.0169491525423728E-2</c:v>
                </c:pt>
                <c:pt idx="18">
                  <c:v>8.6440677966101692E-2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7-4E7D-B47C-F22ECD1810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7-4E7D-B47C-F22ECD181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9.2'!$T$8:$Y$8</c:f>
              <c:numCache>
                <c:formatCode>General</c:formatCode>
                <c:ptCount val="6"/>
                <c:pt idx="0">
                  <c:v>30624.25</c:v>
                </c:pt>
                <c:pt idx="1">
                  <c:v>32394.47</c:v>
                </c:pt>
                <c:pt idx="2">
                  <c:v>32253.69</c:v>
                </c:pt>
                <c:pt idx="3">
                  <c:v>33133.93</c:v>
                </c:pt>
                <c:pt idx="4">
                  <c:v>32116.5</c:v>
                </c:pt>
                <c:pt idx="5">
                  <c:v>33276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3-48F9-8B71-D903EF9871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3-48F9-8B71-D903EF987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9.20'!$T$8:$Y$8</c:f>
              <c:numCache>
                <c:formatCode>General</c:formatCode>
                <c:ptCount val="6"/>
                <c:pt idx="0">
                  <c:v>29612</c:v>
                </c:pt>
                <c:pt idx="1">
                  <c:v>32898.19</c:v>
                </c:pt>
                <c:pt idx="2">
                  <c:v>33142</c:v>
                </c:pt>
                <c:pt idx="3">
                  <c:v>34676.5</c:v>
                </c:pt>
                <c:pt idx="4">
                  <c:v>33647.599999999999</c:v>
                </c:pt>
                <c:pt idx="5">
                  <c:v>36828.5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2-4D26-89A4-DEB5BA2555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2-4D26-89A4-DEB5BA255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9.21'!$U$4:$Y$4</c:f>
              <c:numCache>
                <c:formatCode>#,##0</c:formatCode>
                <c:ptCount val="5"/>
                <c:pt idx="0">
                  <c:v>138</c:v>
                </c:pt>
                <c:pt idx="1">
                  <c:v>140</c:v>
                </c:pt>
                <c:pt idx="2">
                  <c:v>139</c:v>
                </c:pt>
                <c:pt idx="3">
                  <c:v>133</c:v>
                </c:pt>
                <c:pt idx="4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F-446C-86F7-022AB426D28A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9.21'!$U$7:$Y$7</c:f>
              <c:numCache>
                <c:formatCode>#,##0</c:formatCode>
                <c:ptCount val="5"/>
                <c:pt idx="0">
                  <c:v>94</c:v>
                </c:pt>
                <c:pt idx="1">
                  <c:v>94</c:v>
                </c:pt>
                <c:pt idx="2">
                  <c:v>90</c:v>
                </c:pt>
                <c:pt idx="3">
                  <c:v>89</c:v>
                </c:pt>
                <c:pt idx="4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F-446C-86F7-022AB426D28A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9.21'!$U$11:$Y$11</c:f>
              <c:numCache>
                <c:formatCode>#,##0</c:formatCode>
                <c:ptCount val="5"/>
                <c:pt idx="0">
                  <c:v>104</c:v>
                </c:pt>
                <c:pt idx="1">
                  <c:v>112</c:v>
                </c:pt>
                <c:pt idx="2">
                  <c:v>116</c:v>
                </c:pt>
                <c:pt idx="3">
                  <c:v>114</c:v>
                </c:pt>
                <c:pt idx="4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F-446C-86F7-022AB426D28A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9.21'!$U$12:$Y$12</c:f>
              <c:numCache>
                <c:formatCode>#,##0</c:formatCode>
                <c:ptCount val="5"/>
                <c:pt idx="0">
                  <c:v>28</c:v>
                </c:pt>
                <c:pt idx="1">
                  <c:v>27</c:v>
                </c:pt>
                <c:pt idx="2">
                  <c:v>17</c:v>
                </c:pt>
                <c:pt idx="3">
                  <c:v>21</c:v>
                </c:pt>
                <c:pt idx="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F-446C-86F7-022AB426D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9.21'!$AA$15:$AA$33</c:f>
              <c:numCache>
                <c:formatCode>0.0%</c:formatCode>
                <c:ptCount val="19"/>
                <c:pt idx="0">
                  <c:v>0.12837837837837837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5.4054054054054057E-2</c:v>
                </c:pt>
                <c:pt idx="5">
                  <c:v>0</c:v>
                </c:pt>
                <c:pt idx="6">
                  <c:v>0</c:v>
                </c:pt>
                <c:pt idx="7">
                  <c:v>0.12837837837837837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4.0540540540540543E-2</c:v>
                </c:pt>
                <c:pt idx="12">
                  <c:v>0</c:v>
                </c:pt>
                <c:pt idx="13">
                  <c:v>0</c:v>
                </c:pt>
                <c:pt idx="14">
                  <c:v>0.27702702702702703</c:v>
                </c:pt>
                <c:pt idx="15">
                  <c:v>6.7567567567567571E-2</c:v>
                </c:pt>
                <c:pt idx="16">
                  <c:v>6.7567567567567571E-2</c:v>
                </c:pt>
                <c:pt idx="17">
                  <c:v>0</c:v>
                </c:pt>
                <c:pt idx="18">
                  <c:v>4.0540540540540543E-2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6-4F9E-97C9-85F122766C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6-4F9E-97C9-85F122766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9</c:v>
                </c:pt>
                <c:pt idx="6">
                  <c:v>0</c:v>
                </c:pt>
                <c:pt idx="7">
                  <c:v>10</c:v>
                </c:pt>
                <c:pt idx="8">
                  <c:v>9</c:v>
                </c:pt>
                <c:pt idx="9">
                  <c:v>4</c:v>
                </c:pt>
                <c:pt idx="10">
                  <c:v>8</c:v>
                </c:pt>
                <c:pt idx="11">
                  <c:v>14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A-4B38-B1F8-8654572F8675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A-4B38-B1F8-8654572F8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B-4F64-A32C-BD461507765F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B-4F64-A32C-BD4615077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9.21'!$U$8:$Y$8</c:f>
              <c:numCache>
                <c:formatCode>General</c:formatCode>
                <c:ptCount val="5"/>
                <c:pt idx="0">
                  <c:v>35593.58</c:v>
                </c:pt>
                <c:pt idx="1">
                  <c:v>32850</c:v>
                </c:pt>
                <c:pt idx="2">
                  <c:v>35638.6</c:v>
                </c:pt>
                <c:pt idx="3">
                  <c:v>29752.98</c:v>
                </c:pt>
                <c:pt idx="4">
                  <c:v>48206.39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0-4F8F-8029-67F40BD642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0-4F8F-8029-67F40BD64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9.21'!$T$4:$Y$4</c:f>
              <c:numCache>
                <c:formatCode>#,##0</c:formatCode>
                <c:ptCount val="6"/>
                <c:pt idx="0">
                  <c:v>130</c:v>
                </c:pt>
                <c:pt idx="1">
                  <c:v>138</c:v>
                </c:pt>
                <c:pt idx="2">
                  <c:v>140</c:v>
                </c:pt>
                <c:pt idx="3">
                  <c:v>139</c:v>
                </c:pt>
                <c:pt idx="4">
                  <c:v>133</c:v>
                </c:pt>
                <c:pt idx="5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2-4EE3-8F83-3E9E9EBF2B1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9.21'!$T$7:$Y$7</c:f>
              <c:numCache>
                <c:formatCode>#,##0</c:formatCode>
                <c:ptCount val="6"/>
                <c:pt idx="0">
                  <c:v>83</c:v>
                </c:pt>
                <c:pt idx="1">
                  <c:v>94</c:v>
                </c:pt>
                <c:pt idx="2">
                  <c:v>94</c:v>
                </c:pt>
                <c:pt idx="3">
                  <c:v>90</c:v>
                </c:pt>
                <c:pt idx="4">
                  <c:v>89</c:v>
                </c:pt>
                <c:pt idx="5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72-4EE3-8F83-3E9E9EBF2B1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9.21'!$T$11:$Y$11</c:f>
              <c:numCache>
                <c:formatCode>#,##0</c:formatCode>
                <c:ptCount val="6"/>
                <c:pt idx="0">
                  <c:v>106</c:v>
                </c:pt>
                <c:pt idx="1">
                  <c:v>104</c:v>
                </c:pt>
                <c:pt idx="2">
                  <c:v>112</c:v>
                </c:pt>
                <c:pt idx="3">
                  <c:v>116</c:v>
                </c:pt>
                <c:pt idx="4">
                  <c:v>114</c:v>
                </c:pt>
                <c:pt idx="5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2-4EE3-8F83-3E9E9EBF2B1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9.21'!$T$12:$Y$12</c:f>
              <c:numCache>
                <c:formatCode>#,##0</c:formatCode>
                <c:ptCount val="6"/>
                <c:pt idx="0">
                  <c:v>25</c:v>
                </c:pt>
                <c:pt idx="1">
                  <c:v>28</c:v>
                </c:pt>
                <c:pt idx="2">
                  <c:v>27</c:v>
                </c:pt>
                <c:pt idx="3">
                  <c:v>17</c:v>
                </c:pt>
                <c:pt idx="4">
                  <c:v>21</c:v>
                </c:pt>
                <c:pt idx="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72-4EE3-8F83-3E9E9EBF2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9.21'!$AA$15:$AA$33</c:f>
              <c:numCache>
                <c:formatCode>0.0%</c:formatCode>
                <c:ptCount val="19"/>
                <c:pt idx="0">
                  <c:v>0.12837837837837837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5.4054054054054057E-2</c:v>
                </c:pt>
                <c:pt idx="5">
                  <c:v>0</c:v>
                </c:pt>
                <c:pt idx="6">
                  <c:v>0</c:v>
                </c:pt>
                <c:pt idx="7">
                  <c:v>0.12837837837837837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4.0540540540540543E-2</c:v>
                </c:pt>
                <c:pt idx="12">
                  <c:v>0</c:v>
                </c:pt>
                <c:pt idx="13">
                  <c:v>0</c:v>
                </c:pt>
                <c:pt idx="14">
                  <c:v>0.27702702702702703</c:v>
                </c:pt>
                <c:pt idx="15">
                  <c:v>6.7567567567567571E-2</c:v>
                </c:pt>
                <c:pt idx="16">
                  <c:v>6.7567567567567571E-2</c:v>
                </c:pt>
                <c:pt idx="17">
                  <c:v>0</c:v>
                </c:pt>
                <c:pt idx="18">
                  <c:v>4.0540540540540543E-2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4-4697-B262-EFDCBBFACE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4-4697-B262-EFDCBBFAC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11</c:v>
                </c:pt>
                <c:pt idx="5">
                  <c:v>9</c:v>
                </c:pt>
                <c:pt idx="6">
                  <c:v>0</c:v>
                </c:pt>
                <c:pt idx="7">
                  <c:v>10</c:v>
                </c:pt>
                <c:pt idx="8">
                  <c:v>9</c:v>
                </c:pt>
                <c:pt idx="9">
                  <c:v>4</c:v>
                </c:pt>
                <c:pt idx="10">
                  <c:v>8</c:v>
                </c:pt>
                <c:pt idx="11">
                  <c:v>14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2-4C16-988C-EA2D77FFF29F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2-4C16-988C-EA2D77FFF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1-452F-A30E-6AFE38F7E98F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01-452F-A30E-6AFE38F7E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9.3'!$U$4:$Y$4</c:f>
              <c:numCache>
                <c:formatCode>#,##0</c:formatCode>
                <c:ptCount val="5"/>
                <c:pt idx="0">
                  <c:v>10960</c:v>
                </c:pt>
                <c:pt idx="1">
                  <c:v>10923</c:v>
                </c:pt>
                <c:pt idx="2">
                  <c:v>10623</c:v>
                </c:pt>
                <c:pt idx="3">
                  <c:v>9741</c:v>
                </c:pt>
                <c:pt idx="4">
                  <c:v>10487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6-46B6-8EB7-86ED3B66B11C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9.3'!$U$7:$Y$7</c:f>
              <c:numCache>
                <c:formatCode>#,##0</c:formatCode>
                <c:ptCount val="5"/>
                <c:pt idx="0">
                  <c:v>7571</c:v>
                </c:pt>
                <c:pt idx="1">
                  <c:v>7486</c:v>
                </c:pt>
                <c:pt idx="2">
                  <c:v>7311</c:v>
                </c:pt>
                <c:pt idx="3">
                  <c:v>6806</c:v>
                </c:pt>
                <c:pt idx="4">
                  <c:v>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96-46B6-8EB7-86ED3B66B11C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9.3'!$U$11:$Y$11</c:f>
              <c:numCache>
                <c:formatCode>#,##0</c:formatCode>
                <c:ptCount val="5"/>
                <c:pt idx="0">
                  <c:v>9171</c:v>
                </c:pt>
                <c:pt idx="1">
                  <c:v>9122</c:v>
                </c:pt>
                <c:pt idx="2">
                  <c:v>8833</c:v>
                </c:pt>
                <c:pt idx="3">
                  <c:v>8020</c:v>
                </c:pt>
                <c:pt idx="4">
                  <c:v>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96-46B6-8EB7-86ED3B66B11C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9.3'!$U$12:$Y$12</c:f>
              <c:numCache>
                <c:formatCode>#,##0</c:formatCode>
                <c:ptCount val="5"/>
                <c:pt idx="0">
                  <c:v>1788</c:v>
                </c:pt>
                <c:pt idx="1">
                  <c:v>1798</c:v>
                </c:pt>
                <c:pt idx="2">
                  <c:v>1793</c:v>
                </c:pt>
                <c:pt idx="3">
                  <c:v>1726</c:v>
                </c:pt>
                <c:pt idx="4">
                  <c:v>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96-46B6-8EB7-86ED3B66B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9.21'!$T$8:$Y$8</c:f>
              <c:numCache>
                <c:formatCode>General</c:formatCode>
                <c:ptCount val="6"/>
                <c:pt idx="0">
                  <c:v>32963</c:v>
                </c:pt>
                <c:pt idx="1">
                  <c:v>35593.58</c:v>
                </c:pt>
                <c:pt idx="2">
                  <c:v>32850</c:v>
                </c:pt>
                <c:pt idx="3">
                  <c:v>35638.6</c:v>
                </c:pt>
                <c:pt idx="4">
                  <c:v>29752.98</c:v>
                </c:pt>
                <c:pt idx="5">
                  <c:v>48206.39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A-439A-AFB5-F6D68E3E3B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A-439A-AFB5-F6D68E3E3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9.22'!$U$4:$Y$4</c:f>
              <c:numCache>
                <c:formatCode>#,##0</c:formatCode>
                <c:ptCount val="5"/>
                <c:pt idx="0">
                  <c:v>305</c:v>
                </c:pt>
                <c:pt idx="1">
                  <c:v>276</c:v>
                </c:pt>
                <c:pt idx="2">
                  <c:v>271</c:v>
                </c:pt>
                <c:pt idx="3">
                  <c:v>173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F6-40FB-8AD9-F26CC8332751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9.22'!$U$7:$Y$7</c:f>
              <c:numCache>
                <c:formatCode>#,##0</c:formatCode>
                <c:ptCount val="5"/>
                <c:pt idx="0">
                  <c:v>191</c:v>
                </c:pt>
                <c:pt idx="1">
                  <c:v>187</c:v>
                </c:pt>
                <c:pt idx="2">
                  <c:v>171</c:v>
                </c:pt>
                <c:pt idx="3">
                  <c:v>127</c:v>
                </c:pt>
                <c:pt idx="4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F6-40FB-8AD9-F26CC8332751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9.22'!$U$11:$Y$11</c:f>
              <c:numCache>
                <c:formatCode>#,##0</c:formatCode>
                <c:ptCount val="5"/>
                <c:pt idx="0">
                  <c:v>268</c:v>
                </c:pt>
                <c:pt idx="1">
                  <c:v>240</c:v>
                </c:pt>
                <c:pt idx="2">
                  <c:v>234</c:v>
                </c:pt>
                <c:pt idx="3">
                  <c:v>151</c:v>
                </c:pt>
                <c:pt idx="4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6-40FB-8AD9-F26CC8332751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9.22'!$U$12:$Y$12</c:f>
              <c:numCache>
                <c:formatCode>#,##0</c:formatCode>
                <c:ptCount val="5"/>
                <c:pt idx="0">
                  <c:v>40</c:v>
                </c:pt>
                <c:pt idx="1">
                  <c:v>36</c:v>
                </c:pt>
                <c:pt idx="2">
                  <c:v>34</c:v>
                </c:pt>
                <c:pt idx="3">
                  <c:v>24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F6-40FB-8AD9-F26CC8332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9.22'!$AA$15:$AA$33</c:f>
              <c:numCache>
                <c:formatCode>0.0%</c:formatCode>
                <c:ptCount val="19"/>
                <c:pt idx="0">
                  <c:v>0.21843003412969283</c:v>
                </c:pt>
                <c:pt idx="1">
                  <c:v>3.7542662116040959E-2</c:v>
                </c:pt>
                <c:pt idx="2">
                  <c:v>0</c:v>
                </c:pt>
                <c:pt idx="3">
                  <c:v>0</c:v>
                </c:pt>
                <c:pt idx="4">
                  <c:v>2.7303754266211604E-2</c:v>
                </c:pt>
                <c:pt idx="5">
                  <c:v>2.0477815699658702E-2</c:v>
                </c:pt>
                <c:pt idx="6">
                  <c:v>4.778156996587031E-2</c:v>
                </c:pt>
                <c:pt idx="7">
                  <c:v>0.10238907849829351</c:v>
                </c:pt>
                <c:pt idx="8">
                  <c:v>2.7303754266211604E-2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4.4368600682593858E-2</c:v>
                </c:pt>
                <c:pt idx="13">
                  <c:v>4.4368600682593858E-2</c:v>
                </c:pt>
                <c:pt idx="14">
                  <c:v>0.21160409556313994</c:v>
                </c:pt>
                <c:pt idx="15">
                  <c:v>6.8259385665529013E-2</c:v>
                </c:pt>
                <c:pt idx="16">
                  <c:v>2.0477815699658702E-2</c:v>
                </c:pt>
                <c:pt idx="17">
                  <c:v>1.7064846416382253E-2</c:v>
                </c:pt>
                <c:pt idx="18">
                  <c:v>4.0955631399317405E-2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0-4E5B-B945-F1EC5F7002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0-4E5B-B945-F1EC5F700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6</c:v>
                </c:pt>
                <c:pt idx="9">
                  <c:v>22</c:v>
                </c:pt>
                <c:pt idx="10">
                  <c:v>11</c:v>
                </c:pt>
                <c:pt idx="11">
                  <c:v>13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A-41E8-A924-24F1A84C7B7B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10</c:v>
                </c:pt>
                <c:pt idx="4">
                  <c:v>25</c:v>
                </c:pt>
                <c:pt idx="5">
                  <c:v>13</c:v>
                </c:pt>
                <c:pt idx="6">
                  <c:v>3</c:v>
                </c:pt>
                <c:pt idx="7">
                  <c:v>8</c:v>
                </c:pt>
                <c:pt idx="8">
                  <c:v>0</c:v>
                </c:pt>
                <c:pt idx="9">
                  <c:v>27</c:v>
                </c:pt>
                <c:pt idx="10">
                  <c:v>3</c:v>
                </c:pt>
                <c:pt idx="11">
                  <c:v>16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A-41E8-A924-24F1A84C7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14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12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2-4BD2-B984-B63CF9CE9478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2-4BD2-B984-B63CF9CE9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9.22'!$U$8:$Y$8</c:f>
              <c:numCache>
                <c:formatCode>General</c:formatCode>
                <c:ptCount val="5"/>
                <c:pt idx="0">
                  <c:v>42023.45</c:v>
                </c:pt>
                <c:pt idx="1">
                  <c:v>43251</c:v>
                </c:pt>
                <c:pt idx="2">
                  <c:v>44460</c:v>
                </c:pt>
                <c:pt idx="3">
                  <c:v>46604</c:v>
                </c:pt>
                <c:pt idx="4">
                  <c:v>40087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26-4236-A29F-675BC6AADA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26-4236-A29F-675BC6AA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9.22'!$T$4:$Y$4</c:f>
              <c:numCache>
                <c:formatCode>#,##0</c:formatCode>
                <c:ptCount val="6"/>
                <c:pt idx="0">
                  <c:v>260</c:v>
                </c:pt>
                <c:pt idx="1">
                  <c:v>305</c:v>
                </c:pt>
                <c:pt idx="2">
                  <c:v>276</c:v>
                </c:pt>
                <c:pt idx="3">
                  <c:v>271</c:v>
                </c:pt>
                <c:pt idx="4">
                  <c:v>173</c:v>
                </c:pt>
                <c:pt idx="5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0-4804-809D-38BD0A98DB38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9.22'!$T$7:$Y$7</c:f>
              <c:numCache>
                <c:formatCode>#,##0</c:formatCode>
                <c:ptCount val="6"/>
                <c:pt idx="0">
                  <c:v>179</c:v>
                </c:pt>
                <c:pt idx="1">
                  <c:v>191</c:v>
                </c:pt>
                <c:pt idx="2">
                  <c:v>187</c:v>
                </c:pt>
                <c:pt idx="3">
                  <c:v>171</c:v>
                </c:pt>
                <c:pt idx="4">
                  <c:v>127</c:v>
                </c:pt>
                <c:pt idx="5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0-4804-809D-38BD0A98DB38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9.22'!$T$11:$Y$11</c:f>
              <c:numCache>
                <c:formatCode>#,##0</c:formatCode>
                <c:ptCount val="6"/>
                <c:pt idx="0">
                  <c:v>225</c:v>
                </c:pt>
                <c:pt idx="1">
                  <c:v>268</c:v>
                </c:pt>
                <c:pt idx="2">
                  <c:v>240</c:v>
                </c:pt>
                <c:pt idx="3">
                  <c:v>234</c:v>
                </c:pt>
                <c:pt idx="4">
                  <c:v>151</c:v>
                </c:pt>
                <c:pt idx="5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0-4804-809D-38BD0A98DB38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9.22'!$T$12:$Y$12</c:f>
              <c:numCache>
                <c:formatCode>#,##0</c:formatCode>
                <c:ptCount val="6"/>
                <c:pt idx="0">
                  <c:v>38</c:v>
                </c:pt>
                <c:pt idx="1">
                  <c:v>40</c:v>
                </c:pt>
                <c:pt idx="2">
                  <c:v>36</c:v>
                </c:pt>
                <c:pt idx="3">
                  <c:v>34</c:v>
                </c:pt>
                <c:pt idx="4">
                  <c:v>24</c:v>
                </c:pt>
                <c:pt idx="5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0-4804-809D-38BD0A98D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9.22'!$AA$15:$AA$33</c:f>
              <c:numCache>
                <c:formatCode>0.0%</c:formatCode>
                <c:ptCount val="19"/>
                <c:pt idx="0">
                  <c:v>0.21843003412969283</c:v>
                </c:pt>
                <c:pt idx="1">
                  <c:v>3.7542662116040959E-2</c:v>
                </c:pt>
                <c:pt idx="2">
                  <c:v>0</c:v>
                </c:pt>
                <c:pt idx="3">
                  <c:v>0</c:v>
                </c:pt>
                <c:pt idx="4">
                  <c:v>2.7303754266211604E-2</c:v>
                </c:pt>
                <c:pt idx="5">
                  <c:v>2.0477815699658702E-2</c:v>
                </c:pt>
                <c:pt idx="6">
                  <c:v>4.778156996587031E-2</c:v>
                </c:pt>
                <c:pt idx="7">
                  <c:v>0.10238907849829351</c:v>
                </c:pt>
                <c:pt idx="8">
                  <c:v>2.7303754266211604E-2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4.4368600682593858E-2</c:v>
                </c:pt>
                <c:pt idx="13">
                  <c:v>4.4368600682593858E-2</c:v>
                </c:pt>
                <c:pt idx="14">
                  <c:v>0.21160409556313994</c:v>
                </c:pt>
                <c:pt idx="15">
                  <c:v>6.8259385665529013E-2</c:v>
                </c:pt>
                <c:pt idx="16">
                  <c:v>2.0477815699658702E-2</c:v>
                </c:pt>
                <c:pt idx="17">
                  <c:v>1.7064846416382253E-2</c:v>
                </c:pt>
                <c:pt idx="18">
                  <c:v>4.0955631399317405E-2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3-467B-AA16-02C158DEA5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3-467B-AA16-02C158DEA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6</c:v>
                </c:pt>
                <c:pt idx="9">
                  <c:v>22</c:v>
                </c:pt>
                <c:pt idx="10">
                  <c:v>11</c:v>
                </c:pt>
                <c:pt idx="11">
                  <c:v>13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B-426D-8B60-AC53766BD1F1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10</c:v>
                </c:pt>
                <c:pt idx="4">
                  <c:v>25</c:v>
                </c:pt>
                <c:pt idx="5">
                  <c:v>13</c:v>
                </c:pt>
                <c:pt idx="6">
                  <c:v>3</c:v>
                </c:pt>
                <c:pt idx="7">
                  <c:v>8</c:v>
                </c:pt>
                <c:pt idx="8">
                  <c:v>0</c:v>
                </c:pt>
                <c:pt idx="9">
                  <c:v>27</c:v>
                </c:pt>
                <c:pt idx="10">
                  <c:v>3</c:v>
                </c:pt>
                <c:pt idx="11">
                  <c:v>16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B-426D-8B60-AC53766BD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14</c:v>
                </c:pt>
                <c:pt idx="1">
                  <c:v>0</c:v>
                </c:pt>
                <c:pt idx="2">
                  <c:v>13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12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F-41E1-A22F-5802ACED9EF2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EF-41E1-A22F-5802ACED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9.3'!$AA$15:$AA$33</c:f>
              <c:numCache>
                <c:formatCode>0.0%</c:formatCode>
                <c:ptCount val="19"/>
                <c:pt idx="0">
                  <c:v>0.10403356536664442</c:v>
                </c:pt>
                <c:pt idx="1">
                  <c:v>8.0385238867168876E-2</c:v>
                </c:pt>
                <c:pt idx="2">
                  <c:v>6.2648993992562213E-2</c:v>
                </c:pt>
                <c:pt idx="3">
                  <c:v>2.6795079622389625E-2</c:v>
                </c:pt>
                <c:pt idx="4">
                  <c:v>5.8739391627729572E-2</c:v>
                </c:pt>
                <c:pt idx="5">
                  <c:v>2.34576141889959E-2</c:v>
                </c:pt>
                <c:pt idx="6">
                  <c:v>7.3710308000381419E-2</c:v>
                </c:pt>
                <c:pt idx="7">
                  <c:v>5.311337846858015E-2</c:v>
                </c:pt>
                <c:pt idx="8">
                  <c:v>2.2217984170878231E-2</c:v>
                </c:pt>
                <c:pt idx="9">
                  <c:v>2.479260036235339E-3</c:v>
                </c:pt>
                <c:pt idx="10">
                  <c:v>1.5447697148850959E-2</c:v>
                </c:pt>
                <c:pt idx="11">
                  <c:v>1.3826642509774006E-2</c:v>
                </c:pt>
                <c:pt idx="12">
                  <c:v>2.3648326499475542E-2</c:v>
                </c:pt>
                <c:pt idx="13">
                  <c:v>9.1446552874988082E-2</c:v>
                </c:pt>
                <c:pt idx="14">
                  <c:v>4.6343091446552874E-2</c:v>
                </c:pt>
                <c:pt idx="15">
                  <c:v>5.7785830075331363E-2</c:v>
                </c:pt>
                <c:pt idx="16">
                  <c:v>5.5306570039096024E-2</c:v>
                </c:pt>
                <c:pt idx="17">
                  <c:v>6.8656431772670928E-3</c:v>
                </c:pt>
                <c:pt idx="18">
                  <c:v>3.2516448936778866E-2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7C-4C90-8335-2454EF78B5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7C-4C90-8335-2454EF78B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9.22'!$T$8:$Y$8</c:f>
              <c:numCache>
                <c:formatCode>General</c:formatCode>
                <c:ptCount val="6"/>
                <c:pt idx="0">
                  <c:v>40000</c:v>
                </c:pt>
                <c:pt idx="1">
                  <c:v>42023.45</c:v>
                </c:pt>
                <c:pt idx="2">
                  <c:v>43251</c:v>
                </c:pt>
                <c:pt idx="3">
                  <c:v>44460</c:v>
                </c:pt>
                <c:pt idx="4">
                  <c:v>46604</c:v>
                </c:pt>
                <c:pt idx="5">
                  <c:v>40087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6-4048-9AFA-E9DD61F85E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6-4048-9AFA-E9DD61F85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9.23'!$U$4:$Y$4</c:f>
              <c:numCache>
                <c:formatCode>#,##0</c:formatCode>
                <c:ptCount val="5"/>
                <c:pt idx="0">
                  <c:v>584</c:v>
                </c:pt>
                <c:pt idx="1">
                  <c:v>616</c:v>
                </c:pt>
                <c:pt idx="2">
                  <c:v>646</c:v>
                </c:pt>
                <c:pt idx="3">
                  <c:v>571</c:v>
                </c:pt>
                <c:pt idx="4">
                  <c:v>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4-4BBD-AA3D-8644391E7FAF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9.23'!$U$7:$Y$7</c:f>
              <c:numCache>
                <c:formatCode>#,##0</c:formatCode>
                <c:ptCount val="5"/>
                <c:pt idx="0">
                  <c:v>403</c:v>
                </c:pt>
                <c:pt idx="1">
                  <c:v>445</c:v>
                </c:pt>
                <c:pt idx="2">
                  <c:v>447</c:v>
                </c:pt>
                <c:pt idx="3">
                  <c:v>416</c:v>
                </c:pt>
                <c:pt idx="4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4-4BBD-AA3D-8644391E7FAF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9.23'!$U$11:$Y$11</c:f>
              <c:numCache>
                <c:formatCode>#,##0</c:formatCode>
                <c:ptCount val="5"/>
                <c:pt idx="0">
                  <c:v>579</c:v>
                </c:pt>
                <c:pt idx="1">
                  <c:v>604</c:v>
                </c:pt>
                <c:pt idx="2">
                  <c:v>645</c:v>
                </c:pt>
                <c:pt idx="3">
                  <c:v>566</c:v>
                </c:pt>
                <c:pt idx="4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4-4BBD-AA3D-8644391E7FAF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9.23'!$U$12:$Y$12</c:f>
              <c:numCache>
                <c:formatCode>#,##0</c:formatCode>
                <c:ptCount val="5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D4-4BBD-AA3D-8644391E7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9.23'!$AA$15:$AA$33</c:f>
              <c:numCache>
                <c:formatCode>0.0%</c:formatCode>
                <c:ptCount val="19"/>
                <c:pt idx="0">
                  <c:v>2.0967741935483872E-2</c:v>
                </c:pt>
                <c:pt idx="1">
                  <c:v>4.8387096774193551E-3</c:v>
                </c:pt>
                <c:pt idx="2">
                  <c:v>0</c:v>
                </c:pt>
                <c:pt idx="3">
                  <c:v>4.8387096774193551E-3</c:v>
                </c:pt>
                <c:pt idx="4">
                  <c:v>1.6129032258064516E-2</c:v>
                </c:pt>
                <c:pt idx="5">
                  <c:v>0</c:v>
                </c:pt>
                <c:pt idx="6">
                  <c:v>0.1435483870967742</c:v>
                </c:pt>
                <c:pt idx="7">
                  <c:v>1.4516129032258065E-2</c:v>
                </c:pt>
                <c:pt idx="8">
                  <c:v>6.4516129032258064E-3</c:v>
                </c:pt>
                <c:pt idx="9">
                  <c:v>0</c:v>
                </c:pt>
                <c:pt idx="10">
                  <c:v>4.8387096774193551E-3</c:v>
                </c:pt>
                <c:pt idx="11">
                  <c:v>3.2258064516129031E-2</c:v>
                </c:pt>
                <c:pt idx="12">
                  <c:v>0.1</c:v>
                </c:pt>
                <c:pt idx="13">
                  <c:v>2.4193548387096774E-2</c:v>
                </c:pt>
                <c:pt idx="14">
                  <c:v>6.9354838709677416E-2</c:v>
                </c:pt>
                <c:pt idx="15">
                  <c:v>0.22258064516129034</c:v>
                </c:pt>
                <c:pt idx="16">
                  <c:v>0.18870967741935485</c:v>
                </c:pt>
                <c:pt idx="17">
                  <c:v>2.4193548387096774E-2</c:v>
                </c:pt>
                <c:pt idx="18">
                  <c:v>4.8387096774193547E-2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3-4C48-A8EA-5F0417D0BA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3-4C48-A8EA-5F0417D0B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21</c:v>
                </c:pt>
                <c:pt idx="3">
                  <c:v>32</c:v>
                </c:pt>
                <c:pt idx="4">
                  <c:v>43</c:v>
                </c:pt>
                <c:pt idx="5">
                  <c:v>28</c:v>
                </c:pt>
                <c:pt idx="6">
                  <c:v>41</c:v>
                </c:pt>
                <c:pt idx="7">
                  <c:v>47</c:v>
                </c:pt>
                <c:pt idx="8">
                  <c:v>39</c:v>
                </c:pt>
                <c:pt idx="9">
                  <c:v>18</c:v>
                </c:pt>
                <c:pt idx="10">
                  <c:v>16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DAC-BEE5-9DA7B268F697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30</c:v>
                </c:pt>
                <c:pt idx="4">
                  <c:v>53</c:v>
                </c:pt>
                <c:pt idx="5">
                  <c:v>36</c:v>
                </c:pt>
                <c:pt idx="6">
                  <c:v>44</c:v>
                </c:pt>
                <c:pt idx="7">
                  <c:v>46</c:v>
                </c:pt>
                <c:pt idx="8">
                  <c:v>26</c:v>
                </c:pt>
                <c:pt idx="9">
                  <c:v>19</c:v>
                </c:pt>
                <c:pt idx="10">
                  <c:v>27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DAC-BEE5-9DA7B268F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9</c:v>
                </c:pt>
                <c:pt idx="1">
                  <c:v>18</c:v>
                </c:pt>
                <c:pt idx="2">
                  <c:v>31</c:v>
                </c:pt>
                <c:pt idx="3">
                  <c:v>43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3-4538-B847-05FC736DB4A7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11</c:v>
                </c:pt>
                <c:pt idx="3">
                  <c:v>60</c:v>
                </c:pt>
                <c:pt idx="4">
                  <c:v>26</c:v>
                </c:pt>
                <c:pt idx="5">
                  <c:v>11</c:v>
                </c:pt>
                <c:pt idx="6">
                  <c:v>10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3-4538-B847-05FC736DB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9.23'!$U$8:$Y$8</c:f>
              <c:numCache>
                <c:formatCode>General</c:formatCode>
                <c:ptCount val="5"/>
                <c:pt idx="0">
                  <c:v>23316.42</c:v>
                </c:pt>
                <c:pt idx="1">
                  <c:v>25983.22</c:v>
                </c:pt>
                <c:pt idx="2">
                  <c:v>25241.64</c:v>
                </c:pt>
                <c:pt idx="3">
                  <c:v>26344.94</c:v>
                </c:pt>
                <c:pt idx="4">
                  <c:v>23968.26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D-4167-98BB-63E7714736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D-4167-98BB-63E7714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9.23'!$T$4:$Y$4</c:f>
              <c:numCache>
                <c:formatCode>#,##0</c:formatCode>
                <c:ptCount val="6"/>
                <c:pt idx="0">
                  <c:v>563</c:v>
                </c:pt>
                <c:pt idx="1">
                  <c:v>584</c:v>
                </c:pt>
                <c:pt idx="2">
                  <c:v>616</c:v>
                </c:pt>
                <c:pt idx="3">
                  <c:v>646</c:v>
                </c:pt>
                <c:pt idx="4">
                  <c:v>571</c:v>
                </c:pt>
                <c:pt idx="5">
                  <c:v>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8-4872-A313-3E4484BA234D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9.23'!$T$7:$Y$7</c:f>
              <c:numCache>
                <c:formatCode>#,##0</c:formatCode>
                <c:ptCount val="6"/>
                <c:pt idx="0">
                  <c:v>391</c:v>
                </c:pt>
                <c:pt idx="1">
                  <c:v>403</c:v>
                </c:pt>
                <c:pt idx="2">
                  <c:v>445</c:v>
                </c:pt>
                <c:pt idx="3">
                  <c:v>447</c:v>
                </c:pt>
                <c:pt idx="4">
                  <c:v>416</c:v>
                </c:pt>
                <c:pt idx="5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8-4872-A313-3E4484BA234D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9.23'!$T$11:$Y$11</c:f>
              <c:numCache>
                <c:formatCode>#,##0</c:formatCode>
                <c:ptCount val="6"/>
                <c:pt idx="0">
                  <c:v>561</c:v>
                </c:pt>
                <c:pt idx="1">
                  <c:v>579</c:v>
                </c:pt>
                <c:pt idx="2">
                  <c:v>604</c:v>
                </c:pt>
                <c:pt idx="3">
                  <c:v>645</c:v>
                </c:pt>
                <c:pt idx="4">
                  <c:v>566</c:v>
                </c:pt>
                <c:pt idx="5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8-4872-A313-3E4484BA234D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9.23'!$T$12:$Y$12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78-4872-A313-3E4484BA2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9.23'!$AA$15:$AA$33</c:f>
              <c:numCache>
                <c:formatCode>0.0%</c:formatCode>
                <c:ptCount val="19"/>
                <c:pt idx="0">
                  <c:v>2.0967741935483872E-2</c:v>
                </c:pt>
                <c:pt idx="1">
                  <c:v>4.8387096774193551E-3</c:v>
                </c:pt>
                <c:pt idx="2">
                  <c:v>0</c:v>
                </c:pt>
                <c:pt idx="3">
                  <c:v>4.8387096774193551E-3</c:v>
                </c:pt>
                <c:pt idx="4">
                  <c:v>1.6129032258064516E-2</c:v>
                </c:pt>
                <c:pt idx="5">
                  <c:v>0</c:v>
                </c:pt>
                <c:pt idx="6">
                  <c:v>0.1435483870967742</c:v>
                </c:pt>
                <c:pt idx="7">
                  <c:v>1.4516129032258065E-2</c:v>
                </c:pt>
                <c:pt idx="8">
                  <c:v>6.4516129032258064E-3</c:v>
                </c:pt>
                <c:pt idx="9">
                  <c:v>0</c:v>
                </c:pt>
                <c:pt idx="10">
                  <c:v>4.8387096774193551E-3</c:v>
                </c:pt>
                <c:pt idx="11">
                  <c:v>3.2258064516129031E-2</c:v>
                </c:pt>
                <c:pt idx="12">
                  <c:v>0.1</c:v>
                </c:pt>
                <c:pt idx="13">
                  <c:v>2.4193548387096774E-2</c:v>
                </c:pt>
                <c:pt idx="14">
                  <c:v>6.9354838709677416E-2</c:v>
                </c:pt>
                <c:pt idx="15">
                  <c:v>0.22258064516129034</c:v>
                </c:pt>
                <c:pt idx="16">
                  <c:v>0.18870967741935485</c:v>
                </c:pt>
                <c:pt idx="17">
                  <c:v>2.4193548387096774E-2</c:v>
                </c:pt>
                <c:pt idx="18">
                  <c:v>4.8387096774193547E-2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C-4811-B4B3-F21ADA8B56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C-4811-B4B3-F21ADA8B5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21</c:v>
                </c:pt>
                <c:pt idx="3">
                  <c:v>32</c:v>
                </c:pt>
                <c:pt idx="4">
                  <c:v>43</c:v>
                </c:pt>
                <c:pt idx="5">
                  <c:v>28</c:v>
                </c:pt>
                <c:pt idx="6">
                  <c:v>41</c:v>
                </c:pt>
                <c:pt idx="7">
                  <c:v>47</c:v>
                </c:pt>
                <c:pt idx="8">
                  <c:v>39</c:v>
                </c:pt>
                <c:pt idx="9">
                  <c:v>18</c:v>
                </c:pt>
                <c:pt idx="10">
                  <c:v>16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C-4772-9FE3-2B70C0A938AD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30</c:v>
                </c:pt>
                <c:pt idx="4">
                  <c:v>53</c:v>
                </c:pt>
                <c:pt idx="5">
                  <c:v>36</c:v>
                </c:pt>
                <c:pt idx="6">
                  <c:v>44</c:v>
                </c:pt>
                <c:pt idx="7">
                  <c:v>46</c:v>
                </c:pt>
                <c:pt idx="8">
                  <c:v>26</c:v>
                </c:pt>
                <c:pt idx="9">
                  <c:v>19</c:v>
                </c:pt>
                <c:pt idx="10">
                  <c:v>27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C-4772-9FE3-2B70C0A9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9</c:v>
                </c:pt>
                <c:pt idx="1">
                  <c:v>18</c:v>
                </c:pt>
                <c:pt idx="2">
                  <c:v>31</c:v>
                </c:pt>
                <c:pt idx="3">
                  <c:v>43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C-4EA0-B442-AFCD964DEC95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10</c:v>
                </c:pt>
                <c:pt idx="1">
                  <c:v>28</c:v>
                </c:pt>
                <c:pt idx="2">
                  <c:v>11</c:v>
                </c:pt>
                <c:pt idx="3">
                  <c:v>60</c:v>
                </c:pt>
                <c:pt idx="4">
                  <c:v>26</c:v>
                </c:pt>
                <c:pt idx="5">
                  <c:v>11</c:v>
                </c:pt>
                <c:pt idx="6">
                  <c:v>10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C-4EA0-B442-AFCD964DE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20</c:v>
                </c:pt>
                <c:pt idx="1">
                  <c:v>170</c:v>
                </c:pt>
                <c:pt idx="2">
                  <c:v>334</c:v>
                </c:pt>
                <c:pt idx="3">
                  <c:v>562</c:v>
                </c:pt>
                <c:pt idx="4">
                  <c:v>672</c:v>
                </c:pt>
                <c:pt idx="5">
                  <c:v>677</c:v>
                </c:pt>
                <c:pt idx="6">
                  <c:v>606</c:v>
                </c:pt>
                <c:pt idx="7">
                  <c:v>542</c:v>
                </c:pt>
                <c:pt idx="8">
                  <c:v>508</c:v>
                </c:pt>
                <c:pt idx="9">
                  <c:v>471</c:v>
                </c:pt>
                <c:pt idx="10">
                  <c:v>475</c:v>
                </c:pt>
                <c:pt idx="11">
                  <c:v>336</c:v>
                </c:pt>
                <c:pt idx="12">
                  <c:v>177</c:v>
                </c:pt>
                <c:pt idx="13">
                  <c:v>91</c:v>
                </c:pt>
                <c:pt idx="14">
                  <c:v>61</c:v>
                </c:pt>
                <c:pt idx="15">
                  <c:v>20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0-419A-B12F-8719C284A05E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19</c:v>
                </c:pt>
                <c:pt idx="1">
                  <c:v>164</c:v>
                </c:pt>
                <c:pt idx="2">
                  <c:v>347</c:v>
                </c:pt>
                <c:pt idx="3">
                  <c:v>409</c:v>
                </c:pt>
                <c:pt idx="4">
                  <c:v>489</c:v>
                </c:pt>
                <c:pt idx="5">
                  <c:v>509</c:v>
                </c:pt>
                <c:pt idx="6">
                  <c:v>519</c:v>
                </c:pt>
                <c:pt idx="7">
                  <c:v>478</c:v>
                </c:pt>
                <c:pt idx="8">
                  <c:v>455</c:v>
                </c:pt>
                <c:pt idx="9">
                  <c:v>487</c:v>
                </c:pt>
                <c:pt idx="10">
                  <c:v>410</c:v>
                </c:pt>
                <c:pt idx="11">
                  <c:v>219</c:v>
                </c:pt>
                <c:pt idx="12">
                  <c:v>121</c:v>
                </c:pt>
                <c:pt idx="13">
                  <c:v>59</c:v>
                </c:pt>
                <c:pt idx="14">
                  <c:v>33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0-419A-B12F-8719C284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9.23'!$T$8:$Y$8</c:f>
              <c:numCache>
                <c:formatCode>General</c:formatCode>
                <c:ptCount val="6"/>
                <c:pt idx="0">
                  <c:v>22529.29</c:v>
                </c:pt>
                <c:pt idx="1">
                  <c:v>23316.42</c:v>
                </c:pt>
                <c:pt idx="2">
                  <c:v>25983.22</c:v>
                </c:pt>
                <c:pt idx="3">
                  <c:v>25241.64</c:v>
                </c:pt>
                <c:pt idx="4">
                  <c:v>26344.94</c:v>
                </c:pt>
                <c:pt idx="5">
                  <c:v>23968.26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F-4906-B5FB-5502D20828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F-4906-B5FB-5502D2082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9.24'!$U$4:$Y$4</c:f>
              <c:numCache>
                <c:formatCode>#,##0</c:formatCode>
                <c:ptCount val="5"/>
                <c:pt idx="0">
                  <c:v>10632</c:v>
                </c:pt>
                <c:pt idx="1">
                  <c:v>10853</c:v>
                </c:pt>
                <c:pt idx="2">
                  <c:v>10703</c:v>
                </c:pt>
                <c:pt idx="3">
                  <c:v>10828</c:v>
                </c:pt>
                <c:pt idx="4">
                  <c:v>11915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1-4F54-B1F0-322E156AE835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9.24'!$U$7:$Y$7</c:f>
              <c:numCache>
                <c:formatCode>#,##0</c:formatCode>
                <c:ptCount val="5"/>
                <c:pt idx="0">
                  <c:v>6763</c:v>
                </c:pt>
                <c:pt idx="1">
                  <c:v>6810</c:v>
                </c:pt>
                <c:pt idx="2">
                  <c:v>6917</c:v>
                </c:pt>
                <c:pt idx="3">
                  <c:v>6940</c:v>
                </c:pt>
                <c:pt idx="4">
                  <c:v>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1-4F54-B1F0-322E156AE835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9.24'!$U$11:$Y$11</c:f>
              <c:numCache>
                <c:formatCode>#,##0</c:formatCode>
                <c:ptCount val="5"/>
                <c:pt idx="0">
                  <c:v>9194</c:v>
                </c:pt>
                <c:pt idx="1">
                  <c:v>9425</c:v>
                </c:pt>
                <c:pt idx="2">
                  <c:v>9305</c:v>
                </c:pt>
                <c:pt idx="3">
                  <c:v>9514</c:v>
                </c:pt>
                <c:pt idx="4">
                  <c:v>10506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1-4F54-B1F0-322E156AE835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9.24'!$U$12:$Y$12</c:f>
              <c:numCache>
                <c:formatCode>#,##0</c:formatCode>
                <c:ptCount val="5"/>
                <c:pt idx="0">
                  <c:v>1440</c:v>
                </c:pt>
                <c:pt idx="1">
                  <c:v>1428</c:v>
                </c:pt>
                <c:pt idx="2">
                  <c:v>1397</c:v>
                </c:pt>
                <c:pt idx="3">
                  <c:v>1316</c:v>
                </c:pt>
                <c:pt idx="4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1-4F54-B1F0-322E156AE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9.24'!$AA$15:$AA$33</c:f>
              <c:numCache>
                <c:formatCode>0.0%</c:formatCode>
                <c:ptCount val="19"/>
                <c:pt idx="0">
                  <c:v>4.473352916491817E-2</c:v>
                </c:pt>
                <c:pt idx="1">
                  <c:v>5.9588753671842212E-3</c:v>
                </c:pt>
                <c:pt idx="2">
                  <c:v>3.9026437263953002E-2</c:v>
                </c:pt>
                <c:pt idx="3">
                  <c:v>2.7696181284095679E-3</c:v>
                </c:pt>
                <c:pt idx="4">
                  <c:v>5.2119177507343684E-2</c:v>
                </c:pt>
                <c:pt idx="5">
                  <c:v>1.3260595887536718E-2</c:v>
                </c:pt>
                <c:pt idx="6">
                  <c:v>6.6974402014267728E-2</c:v>
                </c:pt>
                <c:pt idx="7">
                  <c:v>0.26126731011330256</c:v>
                </c:pt>
                <c:pt idx="8">
                  <c:v>5.5979857322702477E-2</c:v>
                </c:pt>
                <c:pt idx="9">
                  <c:v>1.2085606378514477E-2</c:v>
                </c:pt>
                <c:pt idx="10">
                  <c:v>3.063365505665128E-2</c:v>
                </c:pt>
                <c:pt idx="11">
                  <c:v>3.3319345362987828E-2</c:v>
                </c:pt>
                <c:pt idx="12">
                  <c:v>3.6340746957616452E-2</c:v>
                </c:pt>
                <c:pt idx="13">
                  <c:v>7.1926143516575738E-2</c:v>
                </c:pt>
                <c:pt idx="14">
                  <c:v>3.2563994964330677E-2</c:v>
                </c:pt>
                <c:pt idx="15">
                  <c:v>4.3390684011749898E-2</c:v>
                </c:pt>
                <c:pt idx="16">
                  <c:v>5.0272765421737309E-2</c:v>
                </c:pt>
                <c:pt idx="17">
                  <c:v>1.7876626101552665E-2</c:v>
                </c:pt>
                <c:pt idx="18">
                  <c:v>2.9206882081409986E-2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F-4355-82FA-0826BF5C17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F-4355-82FA-0826BF5C1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10</c:v>
                </c:pt>
                <c:pt idx="1">
                  <c:v>142</c:v>
                </c:pt>
                <c:pt idx="2">
                  <c:v>268</c:v>
                </c:pt>
                <c:pt idx="3">
                  <c:v>530</c:v>
                </c:pt>
                <c:pt idx="4">
                  <c:v>924</c:v>
                </c:pt>
                <c:pt idx="5">
                  <c:v>723</c:v>
                </c:pt>
                <c:pt idx="6">
                  <c:v>531</c:v>
                </c:pt>
                <c:pt idx="7">
                  <c:v>574</c:v>
                </c:pt>
                <c:pt idx="8">
                  <c:v>537</c:v>
                </c:pt>
                <c:pt idx="9">
                  <c:v>469</c:v>
                </c:pt>
                <c:pt idx="10">
                  <c:v>495</c:v>
                </c:pt>
                <c:pt idx="11">
                  <c:v>378</c:v>
                </c:pt>
                <c:pt idx="12">
                  <c:v>192</c:v>
                </c:pt>
                <c:pt idx="13">
                  <c:v>74</c:v>
                </c:pt>
                <c:pt idx="14">
                  <c:v>35</c:v>
                </c:pt>
                <c:pt idx="15">
                  <c:v>14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B-45AC-BBDD-4CC1DCA4C021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6</c:v>
                </c:pt>
                <c:pt idx="1">
                  <c:v>124</c:v>
                </c:pt>
                <c:pt idx="2">
                  <c:v>353</c:v>
                </c:pt>
                <c:pt idx="3">
                  <c:v>697</c:v>
                </c:pt>
                <c:pt idx="4">
                  <c:v>1093</c:v>
                </c:pt>
                <c:pt idx="5">
                  <c:v>644</c:v>
                </c:pt>
                <c:pt idx="6">
                  <c:v>510</c:v>
                </c:pt>
                <c:pt idx="7">
                  <c:v>470</c:v>
                </c:pt>
                <c:pt idx="8">
                  <c:v>539</c:v>
                </c:pt>
                <c:pt idx="9">
                  <c:v>571</c:v>
                </c:pt>
                <c:pt idx="10">
                  <c:v>473</c:v>
                </c:pt>
                <c:pt idx="11">
                  <c:v>292</c:v>
                </c:pt>
                <c:pt idx="12">
                  <c:v>143</c:v>
                </c:pt>
                <c:pt idx="13">
                  <c:v>65</c:v>
                </c:pt>
                <c:pt idx="14">
                  <c:v>20</c:v>
                </c:pt>
                <c:pt idx="15">
                  <c:v>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B-45AC-BBDD-4CC1DCA4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374</c:v>
                </c:pt>
                <c:pt idx="1">
                  <c:v>229</c:v>
                </c:pt>
                <c:pt idx="2">
                  <c:v>773</c:v>
                </c:pt>
                <c:pt idx="3">
                  <c:v>358</c:v>
                </c:pt>
                <c:pt idx="4">
                  <c:v>56</c:v>
                </c:pt>
                <c:pt idx="5">
                  <c:v>121</c:v>
                </c:pt>
                <c:pt idx="6">
                  <c:v>283</c:v>
                </c:pt>
                <c:pt idx="7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5-48FC-8065-C4784FC8B1A5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358</c:v>
                </c:pt>
                <c:pt idx="1">
                  <c:v>375</c:v>
                </c:pt>
                <c:pt idx="2">
                  <c:v>141</c:v>
                </c:pt>
                <c:pt idx="3">
                  <c:v>698</c:v>
                </c:pt>
                <c:pt idx="4">
                  <c:v>458</c:v>
                </c:pt>
                <c:pt idx="5">
                  <c:v>366</c:v>
                </c:pt>
                <c:pt idx="6">
                  <c:v>24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85-48FC-8065-C4784FC8B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9.24'!$U$8:$Y$8</c:f>
              <c:numCache>
                <c:formatCode>General</c:formatCode>
                <c:ptCount val="5"/>
                <c:pt idx="0">
                  <c:v>30368.01</c:v>
                </c:pt>
                <c:pt idx="1">
                  <c:v>31344.53</c:v>
                </c:pt>
                <c:pt idx="2">
                  <c:v>32629.27</c:v>
                </c:pt>
                <c:pt idx="3">
                  <c:v>33971.449999999997</c:v>
                </c:pt>
                <c:pt idx="4">
                  <c:v>33603.4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7-45EA-AEAF-F85247345F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7-45EA-AEAF-F85247345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9.24'!$T$4:$Y$4</c:f>
              <c:numCache>
                <c:formatCode>#,##0</c:formatCode>
                <c:ptCount val="6"/>
                <c:pt idx="0">
                  <c:v>10565</c:v>
                </c:pt>
                <c:pt idx="1">
                  <c:v>10632</c:v>
                </c:pt>
                <c:pt idx="2">
                  <c:v>10853</c:v>
                </c:pt>
                <c:pt idx="3">
                  <c:v>10703</c:v>
                </c:pt>
                <c:pt idx="4">
                  <c:v>10828</c:v>
                </c:pt>
                <c:pt idx="5">
                  <c:v>11915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0-4D66-8882-25BB618BD4C9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9.24'!$T$7:$Y$7</c:f>
              <c:numCache>
                <c:formatCode>#,##0</c:formatCode>
                <c:ptCount val="6"/>
                <c:pt idx="0">
                  <c:v>6621</c:v>
                </c:pt>
                <c:pt idx="1">
                  <c:v>6763</c:v>
                </c:pt>
                <c:pt idx="2">
                  <c:v>6810</c:v>
                </c:pt>
                <c:pt idx="3">
                  <c:v>6917</c:v>
                </c:pt>
                <c:pt idx="4">
                  <c:v>6940</c:v>
                </c:pt>
                <c:pt idx="5">
                  <c:v>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0-4D66-8882-25BB618BD4C9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9.24'!$T$11:$Y$11</c:f>
              <c:numCache>
                <c:formatCode>#,##0</c:formatCode>
                <c:ptCount val="6"/>
                <c:pt idx="0">
                  <c:v>9134</c:v>
                </c:pt>
                <c:pt idx="1">
                  <c:v>9194</c:v>
                </c:pt>
                <c:pt idx="2">
                  <c:v>9425</c:v>
                </c:pt>
                <c:pt idx="3">
                  <c:v>9305</c:v>
                </c:pt>
                <c:pt idx="4">
                  <c:v>9514</c:v>
                </c:pt>
                <c:pt idx="5">
                  <c:v>10506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0-4D66-8882-25BB618BD4C9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9.24'!$T$12:$Y$12</c:f>
              <c:numCache>
                <c:formatCode>#,##0</c:formatCode>
                <c:ptCount val="6"/>
                <c:pt idx="0">
                  <c:v>1431</c:v>
                </c:pt>
                <c:pt idx="1">
                  <c:v>1440</c:v>
                </c:pt>
                <c:pt idx="2">
                  <c:v>1428</c:v>
                </c:pt>
                <c:pt idx="3">
                  <c:v>1397</c:v>
                </c:pt>
                <c:pt idx="4">
                  <c:v>1316</c:v>
                </c:pt>
                <c:pt idx="5">
                  <c:v>1409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70-4D66-8882-25BB618BD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9.24'!$AA$15:$AA$33</c:f>
              <c:numCache>
                <c:formatCode>0.0%</c:formatCode>
                <c:ptCount val="19"/>
                <c:pt idx="0">
                  <c:v>4.473352916491817E-2</c:v>
                </c:pt>
                <c:pt idx="1">
                  <c:v>5.9588753671842212E-3</c:v>
                </c:pt>
                <c:pt idx="2">
                  <c:v>3.9026437263953002E-2</c:v>
                </c:pt>
                <c:pt idx="3">
                  <c:v>2.7696181284095679E-3</c:v>
                </c:pt>
                <c:pt idx="4">
                  <c:v>5.2119177507343684E-2</c:v>
                </c:pt>
                <c:pt idx="5">
                  <c:v>1.3260595887536718E-2</c:v>
                </c:pt>
                <c:pt idx="6">
                  <c:v>6.6974402014267728E-2</c:v>
                </c:pt>
                <c:pt idx="7">
                  <c:v>0.26126731011330256</c:v>
                </c:pt>
                <c:pt idx="8">
                  <c:v>5.5979857322702477E-2</c:v>
                </c:pt>
                <c:pt idx="9">
                  <c:v>1.2085606378514477E-2</c:v>
                </c:pt>
                <c:pt idx="10">
                  <c:v>3.063365505665128E-2</c:v>
                </c:pt>
                <c:pt idx="11">
                  <c:v>3.3319345362987828E-2</c:v>
                </c:pt>
                <c:pt idx="12">
                  <c:v>3.6340746957616452E-2</c:v>
                </c:pt>
                <c:pt idx="13">
                  <c:v>7.1926143516575738E-2</c:v>
                </c:pt>
                <c:pt idx="14">
                  <c:v>3.2563994964330677E-2</c:v>
                </c:pt>
                <c:pt idx="15">
                  <c:v>4.3390684011749898E-2</c:v>
                </c:pt>
                <c:pt idx="16">
                  <c:v>5.0272765421737309E-2</c:v>
                </c:pt>
                <c:pt idx="17">
                  <c:v>1.7876626101552665E-2</c:v>
                </c:pt>
                <c:pt idx="18">
                  <c:v>2.9206882081409986E-2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2-47ED-BA8A-5A242B2C3E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2-47ED-BA8A-5A242B2C3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10</c:v>
                </c:pt>
                <c:pt idx="1">
                  <c:v>142</c:v>
                </c:pt>
                <c:pt idx="2">
                  <c:v>268</c:v>
                </c:pt>
                <c:pt idx="3">
                  <c:v>530</c:v>
                </c:pt>
                <c:pt idx="4">
                  <c:v>924</c:v>
                </c:pt>
                <c:pt idx="5">
                  <c:v>723</c:v>
                </c:pt>
                <c:pt idx="6">
                  <c:v>531</c:v>
                </c:pt>
                <c:pt idx="7">
                  <c:v>574</c:v>
                </c:pt>
                <c:pt idx="8">
                  <c:v>537</c:v>
                </c:pt>
                <c:pt idx="9">
                  <c:v>469</c:v>
                </c:pt>
                <c:pt idx="10">
                  <c:v>495</c:v>
                </c:pt>
                <c:pt idx="11">
                  <c:v>378</c:v>
                </c:pt>
                <c:pt idx="12">
                  <c:v>192</c:v>
                </c:pt>
                <c:pt idx="13">
                  <c:v>74</c:v>
                </c:pt>
                <c:pt idx="14">
                  <c:v>35</c:v>
                </c:pt>
                <c:pt idx="15">
                  <c:v>14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A-496A-B45F-4289861F0F29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6</c:v>
                </c:pt>
                <c:pt idx="1">
                  <c:v>124</c:v>
                </c:pt>
                <c:pt idx="2">
                  <c:v>353</c:v>
                </c:pt>
                <c:pt idx="3">
                  <c:v>697</c:v>
                </c:pt>
                <c:pt idx="4">
                  <c:v>1093</c:v>
                </c:pt>
                <c:pt idx="5">
                  <c:v>644</c:v>
                </c:pt>
                <c:pt idx="6">
                  <c:v>510</c:v>
                </c:pt>
                <c:pt idx="7">
                  <c:v>470</c:v>
                </c:pt>
                <c:pt idx="8">
                  <c:v>539</c:v>
                </c:pt>
                <c:pt idx="9">
                  <c:v>571</c:v>
                </c:pt>
                <c:pt idx="10">
                  <c:v>473</c:v>
                </c:pt>
                <c:pt idx="11">
                  <c:v>292</c:v>
                </c:pt>
                <c:pt idx="12">
                  <c:v>143</c:v>
                </c:pt>
                <c:pt idx="13">
                  <c:v>65</c:v>
                </c:pt>
                <c:pt idx="14">
                  <c:v>20</c:v>
                </c:pt>
                <c:pt idx="15">
                  <c:v>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A-496A-B45F-4289861F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374</c:v>
                </c:pt>
                <c:pt idx="1">
                  <c:v>229</c:v>
                </c:pt>
                <c:pt idx="2">
                  <c:v>773</c:v>
                </c:pt>
                <c:pt idx="3">
                  <c:v>358</c:v>
                </c:pt>
                <c:pt idx="4">
                  <c:v>56</c:v>
                </c:pt>
                <c:pt idx="5">
                  <c:v>121</c:v>
                </c:pt>
                <c:pt idx="6">
                  <c:v>283</c:v>
                </c:pt>
                <c:pt idx="7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D-4064-91EE-0C1E88111BD9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358</c:v>
                </c:pt>
                <c:pt idx="1">
                  <c:v>375</c:v>
                </c:pt>
                <c:pt idx="2">
                  <c:v>141</c:v>
                </c:pt>
                <c:pt idx="3">
                  <c:v>698</c:v>
                </c:pt>
                <c:pt idx="4">
                  <c:v>458</c:v>
                </c:pt>
                <c:pt idx="5">
                  <c:v>366</c:v>
                </c:pt>
                <c:pt idx="6">
                  <c:v>24</c:v>
                </c:pt>
                <c:pt idx="7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CD-4064-91EE-0C1E88111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213</c:v>
                </c:pt>
                <c:pt idx="1">
                  <c:v>191</c:v>
                </c:pt>
                <c:pt idx="2">
                  <c:v>838</c:v>
                </c:pt>
                <c:pt idx="3">
                  <c:v>75</c:v>
                </c:pt>
                <c:pt idx="4">
                  <c:v>70</c:v>
                </c:pt>
                <c:pt idx="5">
                  <c:v>83</c:v>
                </c:pt>
                <c:pt idx="6">
                  <c:v>763</c:v>
                </c:pt>
                <c:pt idx="7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F-455D-9686-5BFB6BDDCC28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157</c:v>
                </c:pt>
                <c:pt idx="1">
                  <c:v>456</c:v>
                </c:pt>
                <c:pt idx="2">
                  <c:v>91</c:v>
                </c:pt>
                <c:pt idx="3">
                  <c:v>375</c:v>
                </c:pt>
                <c:pt idx="4">
                  <c:v>560</c:v>
                </c:pt>
                <c:pt idx="5">
                  <c:v>330</c:v>
                </c:pt>
                <c:pt idx="6">
                  <c:v>84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F-455D-9686-5BFB6BDDC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9.24'!$T$8:$Y$8</c:f>
              <c:numCache>
                <c:formatCode>General</c:formatCode>
                <c:ptCount val="6"/>
                <c:pt idx="0">
                  <c:v>29391.82</c:v>
                </c:pt>
                <c:pt idx="1">
                  <c:v>30368.01</c:v>
                </c:pt>
                <c:pt idx="2">
                  <c:v>31344.53</c:v>
                </c:pt>
                <c:pt idx="3">
                  <c:v>32629.27</c:v>
                </c:pt>
                <c:pt idx="4">
                  <c:v>33971.449999999997</c:v>
                </c:pt>
                <c:pt idx="5">
                  <c:v>33603.4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9-4333-80B8-3105463F34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9-4333-80B8-3105463F3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9.25'!$U$4:$Y$4</c:f>
              <c:numCache>
                <c:formatCode>#,##0</c:formatCode>
                <c:ptCount val="5"/>
                <c:pt idx="0">
                  <c:v>348</c:v>
                </c:pt>
                <c:pt idx="1">
                  <c:v>340</c:v>
                </c:pt>
                <c:pt idx="2">
                  <c:v>326</c:v>
                </c:pt>
                <c:pt idx="3">
                  <c:v>227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8-4043-809E-F8DA44C9EBD5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9.25'!$U$7:$Y$7</c:f>
              <c:numCache>
                <c:formatCode>#,##0</c:formatCode>
                <c:ptCount val="5"/>
                <c:pt idx="0">
                  <c:v>230</c:v>
                </c:pt>
                <c:pt idx="1">
                  <c:v>225</c:v>
                </c:pt>
                <c:pt idx="2">
                  <c:v>231</c:v>
                </c:pt>
                <c:pt idx="3">
                  <c:v>161</c:v>
                </c:pt>
                <c:pt idx="4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8-4043-809E-F8DA44C9EBD5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9.25'!$U$11:$Y$11</c:f>
              <c:numCache>
                <c:formatCode>#,##0</c:formatCode>
                <c:ptCount val="5"/>
                <c:pt idx="0">
                  <c:v>270</c:v>
                </c:pt>
                <c:pt idx="1">
                  <c:v>267</c:v>
                </c:pt>
                <c:pt idx="2">
                  <c:v>242</c:v>
                </c:pt>
                <c:pt idx="3">
                  <c:v>171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18-4043-809E-F8DA44C9EBD5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9.25'!$U$12:$Y$12</c:f>
              <c:numCache>
                <c:formatCode>#,##0</c:formatCode>
                <c:ptCount val="5"/>
                <c:pt idx="0">
                  <c:v>84</c:v>
                </c:pt>
                <c:pt idx="1">
                  <c:v>81</c:v>
                </c:pt>
                <c:pt idx="2">
                  <c:v>82</c:v>
                </c:pt>
                <c:pt idx="3">
                  <c:v>57</c:v>
                </c:pt>
                <c:pt idx="4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18-4043-809E-F8DA44C9E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9.25'!$AA$15:$AA$33</c:f>
              <c:numCache>
                <c:formatCode>0.0%</c:formatCode>
                <c:ptCount val="19"/>
                <c:pt idx="0">
                  <c:v>0.22395833333333334</c:v>
                </c:pt>
                <c:pt idx="1">
                  <c:v>2.8645833333333332E-2</c:v>
                </c:pt>
                <c:pt idx="2">
                  <c:v>0</c:v>
                </c:pt>
                <c:pt idx="3">
                  <c:v>2.8645833333333332E-2</c:v>
                </c:pt>
                <c:pt idx="4">
                  <c:v>5.46875E-2</c:v>
                </c:pt>
                <c:pt idx="5">
                  <c:v>1.0416666666666666E-2</c:v>
                </c:pt>
                <c:pt idx="6">
                  <c:v>1.3020833333333334E-2</c:v>
                </c:pt>
                <c:pt idx="7">
                  <c:v>9.8958333333333329E-2</c:v>
                </c:pt>
                <c:pt idx="8">
                  <c:v>1.3020833333333334E-2</c:v>
                </c:pt>
                <c:pt idx="9">
                  <c:v>0</c:v>
                </c:pt>
                <c:pt idx="10">
                  <c:v>0</c:v>
                </c:pt>
                <c:pt idx="11">
                  <c:v>7.8125E-3</c:v>
                </c:pt>
                <c:pt idx="12">
                  <c:v>2.8645833333333332E-2</c:v>
                </c:pt>
                <c:pt idx="13">
                  <c:v>3.125E-2</c:v>
                </c:pt>
                <c:pt idx="14">
                  <c:v>0.15104166666666666</c:v>
                </c:pt>
                <c:pt idx="15">
                  <c:v>6.7708333333333329E-2</c:v>
                </c:pt>
                <c:pt idx="16">
                  <c:v>3.3854166666666664E-2</c:v>
                </c:pt>
                <c:pt idx="17">
                  <c:v>0</c:v>
                </c:pt>
                <c:pt idx="18">
                  <c:v>2.6041666666666668E-2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E-4A57-9A65-5D351EC9EA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E-4A57-9A65-5D351EC9E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14</c:v>
                </c:pt>
                <c:pt idx="4">
                  <c:v>29</c:v>
                </c:pt>
                <c:pt idx="5">
                  <c:v>31</c:v>
                </c:pt>
                <c:pt idx="6">
                  <c:v>18</c:v>
                </c:pt>
                <c:pt idx="7">
                  <c:v>24</c:v>
                </c:pt>
                <c:pt idx="8">
                  <c:v>18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4CD-B85E-87F0EE36D426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28</c:v>
                </c:pt>
                <c:pt idx="5">
                  <c:v>39</c:v>
                </c:pt>
                <c:pt idx="6">
                  <c:v>16</c:v>
                </c:pt>
                <c:pt idx="7">
                  <c:v>11</c:v>
                </c:pt>
                <c:pt idx="8">
                  <c:v>11</c:v>
                </c:pt>
                <c:pt idx="9">
                  <c:v>9</c:v>
                </c:pt>
                <c:pt idx="10">
                  <c:v>16</c:v>
                </c:pt>
                <c:pt idx="11">
                  <c:v>14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4CD-B85E-87F0EE36D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17</c:v>
                </c:pt>
                <c:pt idx="3">
                  <c:v>6</c:v>
                </c:pt>
                <c:pt idx="4">
                  <c:v>4</c:v>
                </c:pt>
                <c:pt idx="5">
                  <c:v>0</c:v>
                </c:pt>
                <c:pt idx="6">
                  <c:v>15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A-4BF5-8300-90E765AAE953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5</c:v>
                </c:pt>
                <c:pt idx="1">
                  <c:v>7</c:v>
                </c:pt>
                <c:pt idx="2">
                  <c:v>0</c:v>
                </c:pt>
                <c:pt idx="3">
                  <c:v>19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A-4BF5-8300-90E765AAE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9.25'!$U$8:$Y$8</c:f>
              <c:numCache>
                <c:formatCode>General</c:formatCode>
                <c:ptCount val="5"/>
                <c:pt idx="0">
                  <c:v>31035.43</c:v>
                </c:pt>
                <c:pt idx="1">
                  <c:v>32425.11</c:v>
                </c:pt>
                <c:pt idx="2">
                  <c:v>33592</c:v>
                </c:pt>
                <c:pt idx="3">
                  <c:v>36990</c:v>
                </c:pt>
                <c:pt idx="4">
                  <c:v>35018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C-4343-B2A8-1C9B677B56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2C-4343-B2A8-1C9B677B5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9.25'!$T$4:$Y$4</c:f>
              <c:numCache>
                <c:formatCode>#,##0</c:formatCode>
                <c:ptCount val="6"/>
                <c:pt idx="0">
                  <c:v>352</c:v>
                </c:pt>
                <c:pt idx="1">
                  <c:v>348</c:v>
                </c:pt>
                <c:pt idx="2">
                  <c:v>340</c:v>
                </c:pt>
                <c:pt idx="3">
                  <c:v>326</c:v>
                </c:pt>
                <c:pt idx="4">
                  <c:v>227</c:v>
                </c:pt>
                <c:pt idx="5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9-49E8-9D80-1779DE45CBB2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9.25'!$T$7:$Y$7</c:f>
              <c:numCache>
                <c:formatCode>#,##0</c:formatCode>
                <c:ptCount val="6"/>
                <c:pt idx="0">
                  <c:v>225</c:v>
                </c:pt>
                <c:pt idx="1">
                  <c:v>230</c:v>
                </c:pt>
                <c:pt idx="2">
                  <c:v>225</c:v>
                </c:pt>
                <c:pt idx="3">
                  <c:v>231</c:v>
                </c:pt>
                <c:pt idx="4">
                  <c:v>161</c:v>
                </c:pt>
                <c:pt idx="5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9-49E8-9D80-1779DE45CBB2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9.25'!$T$11:$Y$11</c:f>
              <c:numCache>
                <c:formatCode>#,##0</c:formatCode>
                <c:ptCount val="6"/>
                <c:pt idx="0">
                  <c:v>269</c:v>
                </c:pt>
                <c:pt idx="1">
                  <c:v>270</c:v>
                </c:pt>
                <c:pt idx="2">
                  <c:v>267</c:v>
                </c:pt>
                <c:pt idx="3">
                  <c:v>242</c:v>
                </c:pt>
                <c:pt idx="4">
                  <c:v>171</c:v>
                </c:pt>
                <c:pt idx="5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9-49E8-9D80-1779DE45CBB2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9.25'!$T$12:$Y$12</c:f>
              <c:numCache>
                <c:formatCode>#,##0</c:formatCode>
                <c:ptCount val="6"/>
                <c:pt idx="0">
                  <c:v>78</c:v>
                </c:pt>
                <c:pt idx="1">
                  <c:v>84</c:v>
                </c:pt>
                <c:pt idx="2">
                  <c:v>81</c:v>
                </c:pt>
                <c:pt idx="3">
                  <c:v>82</c:v>
                </c:pt>
                <c:pt idx="4">
                  <c:v>57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F9-49E8-9D80-1779DE45C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9.25'!$AA$15:$AA$33</c:f>
              <c:numCache>
                <c:formatCode>0.0%</c:formatCode>
                <c:ptCount val="19"/>
                <c:pt idx="0">
                  <c:v>0.22395833333333334</c:v>
                </c:pt>
                <c:pt idx="1">
                  <c:v>2.8645833333333332E-2</c:v>
                </c:pt>
                <c:pt idx="2">
                  <c:v>0</c:v>
                </c:pt>
                <c:pt idx="3">
                  <c:v>2.8645833333333332E-2</c:v>
                </c:pt>
                <c:pt idx="4">
                  <c:v>5.46875E-2</c:v>
                </c:pt>
                <c:pt idx="5">
                  <c:v>1.0416666666666666E-2</c:v>
                </c:pt>
                <c:pt idx="6">
                  <c:v>1.3020833333333334E-2</c:v>
                </c:pt>
                <c:pt idx="7">
                  <c:v>9.8958333333333329E-2</c:v>
                </c:pt>
                <c:pt idx="8">
                  <c:v>1.3020833333333334E-2</c:v>
                </c:pt>
                <c:pt idx="9">
                  <c:v>0</c:v>
                </c:pt>
                <c:pt idx="10">
                  <c:v>0</c:v>
                </c:pt>
                <c:pt idx="11">
                  <c:v>7.8125E-3</c:v>
                </c:pt>
                <c:pt idx="12">
                  <c:v>2.8645833333333332E-2</c:v>
                </c:pt>
                <c:pt idx="13">
                  <c:v>3.125E-2</c:v>
                </c:pt>
                <c:pt idx="14">
                  <c:v>0.15104166666666666</c:v>
                </c:pt>
                <c:pt idx="15">
                  <c:v>6.7708333333333329E-2</c:v>
                </c:pt>
                <c:pt idx="16">
                  <c:v>3.3854166666666664E-2</c:v>
                </c:pt>
                <c:pt idx="17">
                  <c:v>0</c:v>
                </c:pt>
                <c:pt idx="18">
                  <c:v>2.6041666666666668E-2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3-4BA4-A421-B02BF7B4AC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3-4BA4-A421-B02BF7B4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14</c:v>
                </c:pt>
                <c:pt idx="4">
                  <c:v>29</c:v>
                </c:pt>
                <c:pt idx="5">
                  <c:v>31</c:v>
                </c:pt>
                <c:pt idx="6">
                  <c:v>18</c:v>
                </c:pt>
                <c:pt idx="7">
                  <c:v>24</c:v>
                </c:pt>
                <c:pt idx="8">
                  <c:v>18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5-47DF-BEBF-5E20BD6CF72D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3</c:v>
                </c:pt>
                <c:pt idx="4">
                  <c:v>28</c:v>
                </c:pt>
                <c:pt idx="5">
                  <c:v>39</c:v>
                </c:pt>
                <c:pt idx="6">
                  <c:v>16</c:v>
                </c:pt>
                <c:pt idx="7">
                  <c:v>11</c:v>
                </c:pt>
                <c:pt idx="8">
                  <c:v>11</c:v>
                </c:pt>
                <c:pt idx="9">
                  <c:v>9</c:v>
                </c:pt>
                <c:pt idx="10">
                  <c:v>16</c:v>
                </c:pt>
                <c:pt idx="11">
                  <c:v>14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5-47DF-BEBF-5E20BD6C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12</c:v>
                </c:pt>
                <c:pt idx="1">
                  <c:v>12</c:v>
                </c:pt>
                <c:pt idx="2">
                  <c:v>17</c:v>
                </c:pt>
                <c:pt idx="3">
                  <c:v>6</c:v>
                </c:pt>
                <c:pt idx="4">
                  <c:v>4</c:v>
                </c:pt>
                <c:pt idx="5">
                  <c:v>0</c:v>
                </c:pt>
                <c:pt idx="6">
                  <c:v>15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B-4DFC-BFCA-549ADF3A7B76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5</c:v>
                </c:pt>
                <c:pt idx="1">
                  <c:v>7</c:v>
                </c:pt>
                <c:pt idx="2">
                  <c:v>0</c:v>
                </c:pt>
                <c:pt idx="3">
                  <c:v>19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B-4DFC-BFCA-549ADF3A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9.3'!$U$8:$Y$8</c:f>
              <c:numCache>
                <c:formatCode>General</c:formatCode>
                <c:ptCount val="5"/>
                <c:pt idx="0">
                  <c:v>44712.5</c:v>
                </c:pt>
                <c:pt idx="1">
                  <c:v>44498</c:v>
                </c:pt>
                <c:pt idx="2">
                  <c:v>44947.49</c:v>
                </c:pt>
                <c:pt idx="3">
                  <c:v>45660.11</c:v>
                </c:pt>
                <c:pt idx="4">
                  <c:v>45321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EB-4841-BC15-7A221E685A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B-4841-BC15-7A221E685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9.25'!$T$8:$Y$8</c:f>
              <c:numCache>
                <c:formatCode>General</c:formatCode>
                <c:ptCount val="6"/>
                <c:pt idx="0">
                  <c:v>29374.5</c:v>
                </c:pt>
                <c:pt idx="1">
                  <c:v>31035.43</c:v>
                </c:pt>
                <c:pt idx="2">
                  <c:v>32425.11</c:v>
                </c:pt>
                <c:pt idx="3">
                  <c:v>33592</c:v>
                </c:pt>
                <c:pt idx="4">
                  <c:v>36990</c:v>
                </c:pt>
                <c:pt idx="5">
                  <c:v>35018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9-4987-BBA0-019391B7F0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9-4987-BBA0-019391B7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9.26'!$U$4:$Y$4</c:f>
              <c:numCache>
                <c:formatCode>#,##0</c:formatCode>
                <c:ptCount val="5"/>
                <c:pt idx="0">
                  <c:v>1118</c:v>
                </c:pt>
                <c:pt idx="1">
                  <c:v>1045</c:v>
                </c:pt>
                <c:pt idx="2">
                  <c:v>969</c:v>
                </c:pt>
                <c:pt idx="3">
                  <c:v>901</c:v>
                </c:pt>
                <c:pt idx="4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6-4E2A-B0BA-579D7469ED40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9.26'!$U$7:$Y$7</c:f>
              <c:numCache>
                <c:formatCode>#,##0</c:formatCode>
                <c:ptCount val="5"/>
                <c:pt idx="0">
                  <c:v>753</c:v>
                </c:pt>
                <c:pt idx="1">
                  <c:v>735</c:v>
                </c:pt>
                <c:pt idx="2">
                  <c:v>698</c:v>
                </c:pt>
                <c:pt idx="3">
                  <c:v>647</c:v>
                </c:pt>
                <c:pt idx="4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16-4E2A-B0BA-579D7469ED40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9.26'!$U$11:$Y$11</c:f>
              <c:numCache>
                <c:formatCode>#,##0</c:formatCode>
                <c:ptCount val="5"/>
                <c:pt idx="0">
                  <c:v>890</c:v>
                </c:pt>
                <c:pt idx="1">
                  <c:v>822</c:v>
                </c:pt>
                <c:pt idx="2">
                  <c:v>758</c:v>
                </c:pt>
                <c:pt idx="3">
                  <c:v>735</c:v>
                </c:pt>
                <c:pt idx="4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16-4E2A-B0BA-579D7469ED40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9.26'!$U$12:$Y$12</c:f>
              <c:numCache>
                <c:formatCode>#,##0</c:formatCode>
                <c:ptCount val="5"/>
                <c:pt idx="0">
                  <c:v>223</c:v>
                </c:pt>
                <c:pt idx="1">
                  <c:v>221</c:v>
                </c:pt>
                <c:pt idx="2">
                  <c:v>214</c:v>
                </c:pt>
                <c:pt idx="3">
                  <c:v>168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16-4E2A-B0BA-579D7469E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9.26'!$AA$15:$AA$33</c:f>
              <c:numCache>
                <c:formatCode>0.0%</c:formatCode>
                <c:ptCount val="19"/>
                <c:pt idx="0">
                  <c:v>0.11804222648752399</c:v>
                </c:pt>
                <c:pt idx="1">
                  <c:v>1.8234165067178502E-2</c:v>
                </c:pt>
                <c:pt idx="2">
                  <c:v>2.9750479846449136E-2</c:v>
                </c:pt>
                <c:pt idx="3">
                  <c:v>1.6314779270633396E-2</c:v>
                </c:pt>
                <c:pt idx="4">
                  <c:v>6.1420345489443376E-2</c:v>
                </c:pt>
                <c:pt idx="5">
                  <c:v>1.4395393474088292E-2</c:v>
                </c:pt>
                <c:pt idx="6">
                  <c:v>4.7024952015355087E-2</c:v>
                </c:pt>
                <c:pt idx="7">
                  <c:v>4.9904030710172742E-2</c:v>
                </c:pt>
                <c:pt idx="8">
                  <c:v>4.6065259117082535E-2</c:v>
                </c:pt>
                <c:pt idx="9">
                  <c:v>0</c:v>
                </c:pt>
                <c:pt idx="10">
                  <c:v>1.4395393474088292E-2</c:v>
                </c:pt>
                <c:pt idx="11">
                  <c:v>2.3032629558541268E-2</c:v>
                </c:pt>
                <c:pt idx="12">
                  <c:v>3.2629558541266791E-2</c:v>
                </c:pt>
                <c:pt idx="13">
                  <c:v>4.0307101727447218E-2</c:v>
                </c:pt>
                <c:pt idx="14">
                  <c:v>0.1362763915547025</c:v>
                </c:pt>
                <c:pt idx="15">
                  <c:v>6.8138195777351251E-2</c:v>
                </c:pt>
                <c:pt idx="16">
                  <c:v>7.1976967370441458E-2</c:v>
                </c:pt>
                <c:pt idx="17">
                  <c:v>3.838771593090211E-3</c:v>
                </c:pt>
                <c:pt idx="18">
                  <c:v>2.4952015355086371E-2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A-40A7-9628-BD935DB84B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A-40A7-9628-BD935DB84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39</c:v>
                </c:pt>
                <c:pt idx="3">
                  <c:v>52</c:v>
                </c:pt>
                <c:pt idx="4">
                  <c:v>78</c:v>
                </c:pt>
                <c:pt idx="5">
                  <c:v>48</c:v>
                </c:pt>
                <c:pt idx="6">
                  <c:v>27</c:v>
                </c:pt>
                <c:pt idx="7">
                  <c:v>53</c:v>
                </c:pt>
                <c:pt idx="8">
                  <c:v>41</c:v>
                </c:pt>
                <c:pt idx="9">
                  <c:v>71</c:v>
                </c:pt>
                <c:pt idx="10">
                  <c:v>41</c:v>
                </c:pt>
                <c:pt idx="11">
                  <c:v>41</c:v>
                </c:pt>
                <c:pt idx="12">
                  <c:v>25</c:v>
                </c:pt>
                <c:pt idx="13">
                  <c:v>16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F-48C2-A14D-402F8D49622A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26</c:v>
                </c:pt>
                <c:pt idx="3">
                  <c:v>52</c:v>
                </c:pt>
                <c:pt idx="4">
                  <c:v>67</c:v>
                </c:pt>
                <c:pt idx="5">
                  <c:v>26</c:v>
                </c:pt>
                <c:pt idx="6">
                  <c:v>38</c:v>
                </c:pt>
                <c:pt idx="7">
                  <c:v>54</c:v>
                </c:pt>
                <c:pt idx="8">
                  <c:v>67</c:v>
                </c:pt>
                <c:pt idx="9">
                  <c:v>36</c:v>
                </c:pt>
                <c:pt idx="10">
                  <c:v>34</c:v>
                </c:pt>
                <c:pt idx="11">
                  <c:v>28</c:v>
                </c:pt>
                <c:pt idx="12">
                  <c:v>28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F-48C2-A14D-402F8D496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35</c:v>
                </c:pt>
                <c:pt idx="1">
                  <c:v>15</c:v>
                </c:pt>
                <c:pt idx="2">
                  <c:v>58</c:v>
                </c:pt>
                <c:pt idx="3">
                  <c:v>18</c:v>
                </c:pt>
                <c:pt idx="4">
                  <c:v>5</c:v>
                </c:pt>
                <c:pt idx="5">
                  <c:v>0</c:v>
                </c:pt>
                <c:pt idx="6">
                  <c:v>70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6-4417-9B74-1D3FB5DBFA82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25</c:v>
                </c:pt>
                <c:pt idx="1">
                  <c:v>36</c:v>
                </c:pt>
                <c:pt idx="2">
                  <c:v>11</c:v>
                </c:pt>
                <c:pt idx="3">
                  <c:v>47</c:v>
                </c:pt>
                <c:pt idx="4">
                  <c:v>54</c:v>
                </c:pt>
                <c:pt idx="5">
                  <c:v>21</c:v>
                </c:pt>
                <c:pt idx="6">
                  <c:v>5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6-4417-9B74-1D3FB5DBF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9.26'!$U$8:$Y$8</c:f>
              <c:numCache>
                <c:formatCode>General</c:formatCode>
                <c:ptCount val="5"/>
                <c:pt idx="0">
                  <c:v>39758.93</c:v>
                </c:pt>
                <c:pt idx="1">
                  <c:v>38805</c:v>
                </c:pt>
                <c:pt idx="2">
                  <c:v>41226.36</c:v>
                </c:pt>
                <c:pt idx="3">
                  <c:v>42716.76</c:v>
                </c:pt>
                <c:pt idx="4">
                  <c:v>41308.17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B-4E85-8738-3788FDB05C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B-4E85-8738-3788FDB0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9.26'!$T$4:$Y$4</c:f>
              <c:numCache>
                <c:formatCode>#,##0</c:formatCode>
                <c:ptCount val="6"/>
                <c:pt idx="0">
                  <c:v>1043</c:v>
                </c:pt>
                <c:pt idx="1">
                  <c:v>1118</c:v>
                </c:pt>
                <c:pt idx="2">
                  <c:v>1045</c:v>
                </c:pt>
                <c:pt idx="3">
                  <c:v>969</c:v>
                </c:pt>
                <c:pt idx="4">
                  <c:v>901</c:v>
                </c:pt>
                <c:pt idx="5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8-45EB-92E5-17B1723DDB13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9.26'!$T$7:$Y$7</c:f>
              <c:numCache>
                <c:formatCode>#,##0</c:formatCode>
                <c:ptCount val="6"/>
                <c:pt idx="0">
                  <c:v>740</c:v>
                </c:pt>
                <c:pt idx="1">
                  <c:v>753</c:v>
                </c:pt>
                <c:pt idx="2">
                  <c:v>735</c:v>
                </c:pt>
                <c:pt idx="3">
                  <c:v>698</c:v>
                </c:pt>
                <c:pt idx="4">
                  <c:v>647</c:v>
                </c:pt>
                <c:pt idx="5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8-45EB-92E5-17B1723DDB13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9.26'!$T$11:$Y$11</c:f>
              <c:numCache>
                <c:formatCode>#,##0</c:formatCode>
                <c:ptCount val="6"/>
                <c:pt idx="0">
                  <c:v>822</c:v>
                </c:pt>
                <c:pt idx="1">
                  <c:v>890</c:v>
                </c:pt>
                <c:pt idx="2">
                  <c:v>822</c:v>
                </c:pt>
                <c:pt idx="3">
                  <c:v>758</c:v>
                </c:pt>
                <c:pt idx="4">
                  <c:v>735</c:v>
                </c:pt>
                <c:pt idx="5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8-45EB-92E5-17B1723DDB13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9.26'!$T$12:$Y$12</c:f>
              <c:numCache>
                <c:formatCode>#,##0</c:formatCode>
                <c:ptCount val="6"/>
                <c:pt idx="0">
                  <c:v>218</c:v>
                </c:pt>
                <c:pt idx="1">
                  <c:v>223</c:v>
                </c:pt>
                <c:pt idx="2">
                  <c:v>221</c:v>
                </c:pt>
                <c:pt idx="3">
                  <c:v>214</c:v>
                </c:pt>
                <c:pt idx="4">
                  <c:v>168</c:v>
                </c:pt>
                <c:pt idx="5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28-45EB-92E5-17B1723D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9.26'!$AA$15:$AA$33</c:f>
              <c:numCache>
                <c:formatCode>0.0%</c:formatCode>
                <c:ptCount val="19"/>
                <c:pt idx="0">
                  <c:v>0.11804222648752399</c:v>
                </c:pt>
                <c:pt idx="1">
                  <c:v>1.8234165067178502E-2</c:v>
                </c:pt>
                <c:pt idx="2">
                  <c:v>2.9750479846449136E-2</c:v>
                </c:pt>
                <c:pt idx="3">
                  <c:v>1.6314779270633396E-2</c:v>
                </c:pt>
                <c:pt idx="4">
                  <c:v>6.1420345489443376E-2</c:v>
                </c:pt>
                <c:pt idx="5">
                  <c:v>1.4395393474088292E-2</c:v>
                </c:pt>
                <c:pt idx="6">
                  <c:v>4.7024952015355087E-2</c:v>
                </c:pt>
                <c:pt idx="7">
                  <c:v>4.9904030710172742E-2</c:v>
                </c:pt>
                <c:pt idx="8">
                  <c:v>4.6065259117082535E-2</c:v>
                </c:pt>
                <c:pt idx="9">
                  <c:v>0</c:v>
                </c:pt>
                <c:pt idx="10">
                  <c:v>1.4395393474088292E-2</c:v>
                </c:pt>
                <c:pt idx="11">
                  <c:v>2.3032629558541268E-2</c:v>
                </c:pt>
                <c:pt idx="12">
                  <c:v>3.2629558541266791E-2</c:v>
                </c:pt>
                <c:pt idx="13">
                  <c:v>4.0307101727447218E-2</c:v>
                </c:pt>
                <c:pt idx="14">
                  <c:v>0.1362763915547025</c:v>
                </c:pt>
                <c:pt idx="15">
                  <c:v>6.8138195777351251E-2</c:v>
                </c:pt>
                <c:pt idx="16">
                  <c:v>7.1976967370441458E-2</c:v>
                </c:pt>
                <c:pt idx="17">
                  <c:v>3.838771593090211E-3</c:v>
                </c:pt>
                <c:pt idx="18">
                  <c:v>2.4952015355086371E-2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7-485D-B6C5-A1920D9ADE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7-485D-B6C5-A1920D9A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39</c:v>
                </c:pt>
                <c:pt idx="3">
                  <c:v>52</c:v>
                </c:pt>
                <c:pt idx="4">
                  <c:v>78</c:v>
                </c:pt>
                <c:pt idx="5">
                  <c:v>48</c:v>
                </c:pt>
                <c:pt idx="6">
                  <c:v>27</c:v>
                </c:pt>
                <c:pt idx="7">
                  <c:v>53</c:v>
                </c:pt>
                <c:pt idx="8">
                  <c:v>41</c:v>
                </c:pt>
                <c:pt idx="9">
                  <c:v>71</c:v>
                </c:pt>
                <c:pt idx="10">
                  <c:v>41</c:v>
                </c:pt>
                <c:pt idx="11">
                  <c:v>41</c:v>
                </c:pt>
                <c:pt idx="12">
                  <c:v>25</c:v>
                </c:pt>
                <c:pt idx="13">
                  <c:v>16</c:v>
                </c:pt>
                <c:pt idx="14">
                  <c:v>4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3-4A5F-B874-A2D997A84FC4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26</c:v>
                </c:pt>
                <c:pt idx="3">
                  <c:v>52</c:v>
                </c:pt>
                <c:pt idx="4">
                  <c:v>67</c:v>
                </c:pt>
                <c:pt idx="5">
                  <c:v>26</c:v>
                </c:pt>
                <c:pt idx="6">
                  <c:v>38</c:v>
                </c:pt>
                <c:pt idx="7">
                  <c:v>54</c:v>
                </c:pt>
                <c:pt idx="8">
                  <c:v>67</c:v>
                </c:pt>
                <c:pt idx="9">
                  <c:v>36</c:v>
                </c:pt>
                <c:pt idx="10">
                  <c:v>34</c:v>
                </c:pt>
                <c:pt idx="11">
                  <c:v>28</c:v>
                </c:pt>
                <c:pt idx="12">
                  <c:v>28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13-4A5F-B874-A2D997A84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35</c:v>
                </c:pt>
                <c:pt idx="1">
                  <c:v>15</c:v>
                </c:pt>
                <c:pt idx="2">
                  <c:v>58</c:v>
                </c:pt>
                <c:pt idx="3">
                  <c:v>18</c:v>
                </c:pt>
                <c:pt idx="4">
                  <c:v>5</c:v>
                </c:pt>
                <c:pt idx="5">
                  <c:v>0</c:v>
                </c:pt>
                <c:pt idx="6">
                  <c:v>70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3-4A57-AA74-F78DD6879A4B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25</c:v>
                </c:pt>
                <c:pt idx="1">
                  <c:v>36</c:v>
                </c:pt>
                <c:pt idx="2">
                  <c:v>11</c:v>
                </c:pt>
                <c:pt idx="3">
                  <c:v>47</c:v>
                </c:pt>
                <c:pt idx="4">
                  <c:v>54</c:v>
                </c:pt>
                <c:pt idx="5">
                  <c:v>21</c:v>
                </c:pt>
                <c:pt idx="6">
                  <c:v>5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3-4A57-AA74-F78DD6879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9.3'!$T$4:$Y$4</c:f>
              <c:numCache>
                <c:formatCode>#,##0</c:formatCode>
                <c:ptCount val="6"/>
                <c:pt idx="0">
                  <c:v>11048</c:v>
                </c:pt>
                <c:pt idx="1">
                  <c:v>10960</c:v>
                </c:pt>
                <c:pt idx="2">
                  <c:v>10923</c:v>
                </c:pt>
                <c:pt idx="3">
                  <c:v>10623</c:v>
                </c:pt>
                <c:pt idx="4">
                  <c:v>9741</c:v>
                </c:pt>
                <c:pt idx="5">
                  <c:v>10487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4-429F-BCEB-3AAC8DE9AD5B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9.3'!$T$7:$Y$7</c:f>
              <c:numCache>
                <c:formatCode>#,##0</c:formatCode>
                <c:ptCount val="6"/>
                <c:pt idx="0">
                  <c:v>7366</c:v>
                </c:pt>
                <c:pt idx="1">
                  <c:v>7571</c:v>
                </c:pt>
                <c:pt idx="2">
                  <c:v>7486</c:v>
                </c:pt>
                <c:pt idx="3">
                  <c:v>7311</c:v>
                </c:pt>
                <c:pt idx="4">
                  <c:v>6806</c:v>
                </c:pt>
                <c:pt idx="5">
                  <c:v>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94-429F-BCEB-3AAC8DE9AD5B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9.3'!$T$11:$Y$11</c:f>
              <c:numCache>
                <c:formatCode>#,##0</c:formatCode>
                <c:ptCount val="6"/>
                <c:pt idx="0">
                  <c:v>9310</c:v>
                </c:pt>
                <c:pt idx="1">
                  <c:v>9171</c:v>
                </c:pt>
                <c:pt idx="2">
                  <c:v>9122</c:v>
                </c:pt>
                <c:pt idx="3">
                  <c:v>8833</c:v>
                </c:pt>
                <c:pt idx="4">
                  <c:v>8020</c:v>
                </c:pt>
                <c:pt idx="5">
                  <c:v>8474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94-429F-BCEB-3AAC8DE9AD5B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9.3'!$T$12:$Y$12</c:f>
              <c:numCache>
                <c:formatCode>#,##0</c:formatCode>
                <c:ptCount val="6"/>
                <c:pt idx="0">
                  <c:v>1738</c:v>
                </c:pt>
                <c:pt idx="1">
                  <c:v>1788</c:v>
                </c:pt>
                <c:pt idx="2">
                  <c:v>1798</c:v>
                </c:pt>
                <c:pt idx="3">
                  <c:v>1793</c:v>
                </c:pt>
                <c:pt idx="4">
                  <c:v>1726</c:v>
                </c:pt>
                <c:pt idx="5">
                  <c:v>2013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94-429F-BCEB-3AAC8DE9A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9.26'!$T$8:$Y$8</c:f>
              <c:numCache>
                <c:formatCode>General</c:formatCode>
                <c:ptCount val="6"/>
                <c:pt idx="0">
                  <c:v>41139</c:v>
                </c:pt>
                <c:pt idx="1">
                  <c:v>39758.93</c:v>
                </c:pt>
                <c:pt idx="2">
                  <c:v>38805</c:v>
                </c:pt>
                <c:pt idx="3">
                  <c:v>41226.36</c:v>
                </c:pt>
                <c:pt idx="4">
                  <c:v>42716.76</c:v>
                </c:pt>
                <c:pt idx="5">
                  <c:v>41308.17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A-4B43-92C4-DBF162C2B8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A-4B43-92C4-DBF162C2B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9.27'!$U$4:$Y$4</c:f>
              <c:numCache>
                <c:formatCode>#,##0</c:formatCode>
                <c:ptCount val="5"/>
                <c:pt idx="0">
                  <c:v>55601</c:v>
                </c:pt>
                <c:pt idx="1">
                  <c:v>55813</c:v>
                </c:pt>
                <c:pt idx="2">
                  <c:v>55880</c:v>
                </c:pt>
                <c:pt idx="3">
                  <c:v>53788</c:v>
                </c:pt>
                <c:pt idx="4">
                  <c:v>55761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A-44C0-88FD-7749FA4B8879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9.27'!$U$7:$Y$7</c:f>
              <c:numCache>
                <c:formatCode>#,##0</c:formatCode>
                <c:ptCount val="5"/>
                <c:pt idx="0">
                  <c:v>41133</c:v>
                </c:pt>
                <c:pt idx="1">
                  <c:v>41131</c:v>
                </c:pt>
                <c:pt idx="2">
                  <c:v>41075</c:v>
                </c:pt>
                <c:pt idx="3">
                  <c:v>40427</c:v>
                </c:pt>
                <c:pt idx="4">
                  <c:v>41652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A-44C0-88FD-7749FA4B8879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9.27'!$U$11:$Y$11</c:f>
              <c:numCache>
                <c:formatCode>#,##0</c:formatCode>
                <c:ptCount val="5"/>
                <c:pt idx="0">
                  <c:v>49130</c:v>
                </c:pt>
                <c:pt idx="1">
                  <c:v>49489</c:v>
                </c:pt>
                <c:pt idx="2">
                  <c:v>49816</c:v>
                </c:pt>
                <c:pt idx="3">
                  <c:v>47857</c:v>
                </c:pt>
                <c:pt idx="4">
                  <c:v>49558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A-44C0-88FD-7749FA4B8879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9.27'!$U$12:$Y$12</c:f>
              <c:numCache>
                <c:formatCode>#,##0</c:formatCode>
                <c:ptCount val="5"/>
                <c:pt idx="0">
                  <c:v>6474</c:v>
                </c:pt>
                <c:pt idx="1">
                  <c:v>6324</c:v>
                </c:pt>
                <c:pt idx="2">
                  <c:v>6064</c:v>
                </c:pt>
                <c:pt idx="3">
                  <c:v>5931</c:v>
                </c:pt>
                <c:pt idx="4">
                  <c:v>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A-44C0-88FD-7749FA4B8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9.27'!$AA$15:$AA$33</c:f>
              <c:numCache>
                <c:formatCode>0.0%</c:formatCode>
                <c:ptCount val="19"/>
                <c:pt idx="0">
                  <c:v>2.6434246157708792E-2</c:v>
                </c:pt>
                <c:pt idx="1">
                  <c:v>1.5082225928516347E-2</c:v>
                </c:pt>
                <c:pt idx="2">
                  <c:v>5.2294614515521601E-2</c:v>
                </c:pt>
                <c:pt idx="3">
                  <c:v>1.309158731012715E-2</c:v>
                </c:pt>
                <c:pt idx="4">
                  <c:v>7.9876616273022366E-2</c:v>
                </c:pt>
                <c:pt idx="5">
                  <c:v>1.8579293771632505E-2</c:v>
                </c:pt>
                <c:pt idx="6">
                  <c:v>0.10692060759312064</c:v>
                </c:pt>
                <c:pt idx="7">
                  <c:v>8.3570954609852768E-2</c:v>
                </c:pt>
                <c:pt idx="8">
                  <c:v>3.4145729093811084E-2</c:v>
                </c:pt>
                <c:pt idx="9">
                  <c:v>6.4919926113233264E-3</c:v>
                </c:pt>
                <c:pt idx="10">
                  <c:v>3.2244758881655636E-2</c:v>
                </c:pt>
                <c:pt idx="11">
                  <c:v>2.0838937608722942E-2</c:v>
                </c:pt>
                <c:pt idx="12">
                  <c:v>3.5831495131005545E-2</c:v>
                </c:pt>
                <c:pt idx="13">
                  <c:v>5.2456017646742348E-2</c:v>
                </c:pt>
                <c:pt idx="14">
                  <c:v>5.6616631695988233E-2</c:v>
                </c:pt>
                <c:pt idx="15">
                  <c:v>8.1687918078944072E-2</c:v>
                </c:pt>
                <c:pt idx="16">
                  <c:v>0.14599809902978783</c:v>
                </c:pt>
                <c:pt idx="17">
                  <c:v>7.7294166173490437E-3</c:v>
                </c:pt>
                <c:pt idx="18">
                  <c:v>3.9400297699108695E-2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A-4F3E-B5D8-E2D289E71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A-4F3E-B5D8-E2D289E7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51</c:v>
                </c:pt>
                <c:pt idx="1">
                  <c:v>786</c:v>
                </c:pt>
                <c:pt idx="2">
                  <c:v>1686</c:v>
                </c:pt>
                <c:pt idx="3">
                  <c:v>2155</c:v>
                </c:pt>
                <c:pt idx="4">
                  <c:v>2523</c:v>
                </c:pt>
                <c:pt idx="5">
                  <c:v>2605</c:v>
                </c:pt>
                <c:pt idx="6">
                  <c:v>2609</c:v>
                </c:pt>
                <c:pt idx="7">
                  <c:v>2890</c:v>
                </c:pt>
                <c:pt idx="8">
                  <c:v>3048</c:v>
                </c:pt>
                <c:pt idx="9">
                  <c:v>2877</c:v>
                </c:pt>
                <c:pt idx="10">
                  <c:v>2876</c:v>
                </c:pt>
                <c:pt idx="11">
                  <c:v>2319</c:v>
                </c:pt>
                <c:pt idx="12">
                  <c:v>1116</c:v>
                </c:pt>
                <c:pt idx="13">
                  <c:v>427</c:v>
                </c:pt>
                <c:pt idx="14">
                  <c:v>232</c:v>
                </c:pt>
                <c:pt idx="15">
                  <c:v>116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6-490E-BE2A-6A9564C2B3BC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66</c:v>
                </c:pt>
                <c:pt idx="1">
                  <c:v>906</c:v>
                </c:pt>
                <c:pt idx="2">
                  <c:v>1857</c:v>
                </c:pt>
                <c:pt idx="3">
                  <c:v>1903</c:v>
                </c:pt>
                <c:pt idx="4">
                  <c:v>2236</c:v>
                </c:pt>
                <c:pt idx="5">
                  <c:v>2203</c:v>
                </c:pt>
                <c:pt idx="6">
                  <c:v>2500</c:v>
                </c:pt>
                <c:pt idx="7">
                  <c:v>2933</c:v>
                </c:pt>
                <c:pt idx="8">
                  <c:v>3259</c:v>
                </c:pt>
                <c:pt idx="9">
                  <c:v>3181</c:v>
                </c:pt>
                <c:pt idx="10">
                  <c:v>2937</c:v>
                </c:pt>
                <c:pt idx="11">
                  <c:v>1926</c:v>
                </c:pt>
                <c:pt idx="12">
                  <c:v>836</c:v>
                </c:pt>
                <c:pt idx="13">
                  <c:v>295</c:v>
                </c:pt>
                <c:pt idx="14">
                  <c:v>178</c:v>
                </c:pt>
                <c:pt idx="15">
                  <c:v>95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6-490E-BE2A-6A9564C2B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1742</c:v>
                </c:pt>
                <c:pt idx="1">
                  <c:v>1862</c:v>
                </c:pt>
                <c:pt idx="2">
                  <c:v>3942</c:v>
                </c:pt>
                <c:pt idx="3">
                  <c:v>1528</c:v>
                </c:pt>
                <c:pt idx="4">
                  <c:v>715</c:v>
                </c:pt>
                <c:pt idx="5">
                  <c:v>1201</c:v>
                </c:pt>
                <c:pt idx="6">
                  <c:v>2339</c:v>
                </c:pt>
                <c:pt idx="7">
                  <c:v>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E-4328-8A95-63CE6474375D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1309</c:v>
                </c:pt>
                <c:pt idx="1">
                  <c:v>3469</c:v>
                </c:pt>
                <c:pt idx="2">
                  <c:v>623</c:v>
                </c:pt>
                <c:pt idx="3">
                  <c:v>3734</c:v>
                </c:pt>
                <c:pt idx="4">
                  <c:v>3528</c:v>
                </c:pt>
                <c:pt idx="5">
                  <c:v>2289</c:v>
                </c:pt>
                <c:pt idx="6">
                  <c:v>157</c:v>
                </c:pt>
                <c:pt idx="7">
                  <c:v>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E-4328-8A95-63CE64743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9.27'!$U$8:$Y$8</c:f>
              <c:numCache>
                <c:formatCode>General</c:formatCode>
                <c:ptCount val="5"/>
                <c:pt idx="0">
                  <c:v>37000</c:v>
                </c:pt>
                <c:pt idx="1">
                  <c:v>37362.54</c:v>
                </c:pt>
                <c:pt idx="2">
                  <c:v>37358</c:v>
                </c:pt>
                <c:pt idx="3">
                  <c:v>38707</c:v>
                </c:pt>
                <c:pt idx="4">
                  <c:v>39401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86-462A-B0D8-E03301E9DC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6-462A-B0D8-E03301E9D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9.27'!$T$4:$Y$4</c:f>
              <c:numCache>
                <c:formatCode>#,##0</c:formatCode>
                <c:ptCount val="6"/>
                <c:pt idx="0">
                  <c:v>55937</c:v>
                </c:pt>
                <c:pt idx="1">
                  <c:v>55601</c:v>
                </c:pt>
                <c:pt idx="2">
                  <c:v>55813</c:v>
                </c:pt>
                <c:pt idx="3">
                  <c:v>55880</c:v>
                </c:pt>
                <c:pt idx="4">
                  <c:v>53788</c:v>
                </c:pt>
                <c:pt idx="5">
                  <c:v>55761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AC3-9AFE-95C466EEE419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9.27'!$T$7:$Y$7</c:f>
              <c:numCache>
                <c:formatCode>#,##0</c:formatCode>
                <c:ptCount val="6"/>
                <c:pt idx="0">
                  <c:v>41040</c:v>
                </c:pt>
                <c:pt idx="1">
                  <c:v>41133</c:v>
                </c:pt>
                <c:pt idx="2">
                  <c:v>41131</c:v>
                </c:pt>
                <c:pt idx="3">
                  <c:v>41075</c:v>
                </c:pt>
                <c:pt idx="4">
                  <c:v>40427</c:v>
                </c:pt>
                <c:pt idx="5">
                  <c:v>41652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AC3-9AFE-95C466EEE419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9.27'!$T$11:$Y$11</c:f>
              <c:numCache>
                <c:formatCode>#,##0</c:formatCode>
                <c:ptCount val="6"/>
                <c:pt idx="0">
                  <c:v>49176</c:v>
                </c:pt>
                <c:pt idx="1">
                  <c:v>49130</c:v>
                </c:pt>
                <c:pt idx="2">
                  <c:v>49489</c:v>
                </c:pt>
                <c:pt idx="3">
                  <c:v>49816</c:v>
                </c:pt>
                <c:pt idx="4">
                  <c:v>47857</c:v>
                </c:pt>
                <c:pt idx="5">
                  <c:v>49558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4F-4AC3-9AFE-95C466EEE419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9.27'!$T$12:$Y$12</c:f>
              <c:numCache>
                <c:formatCode>#,##0</c:formatCode>
                <c:ptCount val="6"/>
                <c:pt idx="0">
                  <c:v>6761</c:v>
                </c:pt>
                <c:pt idx="1">
                  <c:v>6474</c:v>
                </c:pt>
                <c:pt idx="2">
                  <c:v>6324</c:v>
                </c:pt>
                <c:pt idx="3">
                  <c:v>6064</c:v>
                </c:pt>
                <c:pt idx="4">
                  <c:v>5931</c:v>
                </c:pt>
                <c:pt idx="5">
                  <c:v>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4F-4AC3-9AFE-95C466EE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9.27'!$AA$15:$AA$33</c:f>
              <c:numCache>
                <c:formatCode>0.0%</c:formatCode>
                <c:ptCount val="19"/>
                <c:pt idx="0">
                  <c:v>2.6434246157708792E-2</c:v>
                </c:pt>
                <c:pt idx="1">
                  <c:v>1.5082225928516347E-2</c:v>
                </c:pt>
                <c:pt idx="2">
                  <c:v>5.2294614515521601E-2</c:v>
                </c:pt>
                <c:pt idx="3">
                  <c:v>1.309158731012715E-2</c:v>
                </c:pt>
                <c:pt idx="4">
                  <c:v>7.9876616273022366E-2</c:v>
                </c:pt>
                <c:pt idx="5">
                  <c:v>1.8579293771632505E-2</c:v>
                </c:pt>
                <c:pt idx="6">
                  <c:v>0.10692060759312064</c:v>
                </c:pt>
                <c:pt idx="7">
                  <c:v>8.3570954609852768E-2</c:v>
                </c:pt>
                <c:pt idx="8">
                  <c:v>3.4145729093811084E-2</c:v>
                </c:pt>
                <c:pt idx="9">
                  <c:v>6.4919926113233264E-3</c:v>
                </c:pt>
                <c:pt idx="10">
                  <c:v>3.2244758881655636E-2</c:v>
                </c:pt>
                <c:pt idx="11">
                  <c:v>2.0838937608722942E-2</c:v>
                </c:pt>
                <c:pt idx="12">
                  <c:v>3.5831495131005545E-2</c:v>
                </c:pt>
                <c:pt idx="13">
                  <c:v>5.2456017646742348E-2</c:v>
                </c:pt>
                <c:pt idx="14">
                  <c:v>5.6616631695988233E-2</c:v>
                </c:pt>
                <c:pt idx="15">
                  <c:v>8.1687918078944072E-2</c:v>
                </c:pt>
                <c:pt idx="16">
                  <c:v>0.14599809902978783</c:v>
                </c:pt>
                <c:pt idx="17">
                  <c:v>7.7294166173490437E-3</c:v>
                </c:pt>
                <c:pt idx="18">
                  <c:v>3.9400297699108695E-2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3-42E0-A7F4-18351558AE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3-42E0-A7F4-18351558A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51</c:v>
                </c:pt>
                <c:pt idx="1">
                  <c:v>786</c:v>
                </c:pt>
                <c:pt idx="2">
                  <c:v>1686</c:v>
                </c:pt>
                <c:pt idx="3">
                  <c:v>2155</c:v>
                </c:pt>
                <c:pt idx="4">
                  <c:v>2523</c:v>
                </c:pt>
                <c:pt idx="5">
                  <c:v>2605</c:v>
                </c:pt>
                <c:pt idx="6">
                  <c:v>2609</c:v>
                </c:pt>
                <c:pt idx="7">
                  <c:v>2890</c:v>
                </c:pt>
                <c:pt idx="8">
                  <c:v>3048</c:v>
                </c:pt>
                <c:pt idx="9">
                  <c:v>2877</c:v>
                </c:pt>
                <c:pt idx="10">
                  <c:v>2876</c:v>
                </c:pt>
                <c:pt idx="11">
                  <c:v>2319</c:v>
                </c:pt>
                <c:pt idx="12">
                  <c:v>1116</c:v>
                </c:pt>
                <c:pt idx="13">
                  <c:v>427</c:v>
                </c:pt>
                <c:pt idx="14">
                  <c:v>232</c:v>
                </c:pt>
                <c:pt idx="15">
                  <c:v>116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F-40A1-B315-D35F2879C2B5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66</c:v>
                </c:pt>
                <c:pt idx="1">
                  <c:v>906</c:v>
                </c:pt>
                <c:pt idx="2">
                  <c:v>1857</c:v>
                </c:pt>
                <c:pt idx="3">
                  <c:v>1903</c:v>
                </c:pt>
                <c:pt idx="4">
                  <c:v>2236</c:v>
                </c:pt>
                <c:pt idx="5">
                  <c:v>2203</c:v>
                </c:pt>
                <c:pt idx="6">
                  <c:v>2500</c:v>
                </c:pt>
                <c:pt idx="7">
                  <c:v>2933</c:v>
                </c:pt>
                <c:pt idx="8">
                  <c:v>3259</c:v>
                </c:pt>
                <c:pt idx="9">
                  <c:v>3181</c:v>
                </c:pt>
                <c:pt idx="10">
                  <c:v>2937</c:v>
                </c:pt>
                <c:pt idx="11">
                  <c:v>1926</c:v>
                </c:pt>
                <c:pt idx="12">
                  <c:v>836</c:v>
                </c:pt>
                <c:pt idx="13">
                  <c:v>295</c:v>
                </c:pt>
                <c:pt idx="14">
                  <c:v>178</c:v>
                </c:pt>
                <c:pt idx="15">
                  <c:v>95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F-40A1-B315-D35F2879C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1742</c:v>
                </c:pt>
                <c:pt idx="1">
                  <c:v>1862</c:v>
                </c:pt>
                <c:pt idx="2">
                  <c:v>3942</c:v>
                </c:pt>
                <c:pt idx="3">
                  <c:v>1528</c:v>
                </c:pt>
                <c:pt idx="4">
                  <c:v>715</c:v>
                </c:pt>
                <c:pt idx="5">
                  <c:v>1201</c:v>
                </c:pt>
                <c:pt idx="6">
                  <c:v>2339</c:v>
                </c:pt>
                <c:pt idx="7">
                  <c:v>2922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46A4-A559-883F4F9D4ADA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1309</c:v>
                </c:pt>
                <c:pt idx="1">
                  <c:v>3469</c:v>
                </c:pt>
                <c:pt idx="2">
                  <c:v>623</c:v>
                </c:pt>
                <c:pt idx="3">
                  <c:v>3734</c:v>
                </c:pt>
                <c:pt idx="4">
                  <c:v>3528</c:v>
                </c:pt>
                <c:pt idx="5">
                  <c:v>2289</c:v>
                </c:pt>
                <c:pt idx="6">
                  <c:v>157</c:v>
                </c:pt>
                <c:pt idx="7">
                  <c:v>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2-46A4-A559-883F4F9D4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9.3'!$AA$15:$AA$33</c:f>
              <c:numCache>
                <c:formatCode>0.0%</c:formatCode>
                <c:ptCount val="19"/>
                <c:pt idx="0">
                  <c:v>0.10403356536664442</c:v>
                </c:pt>
                <c:pt idx="1">
                  <c:v>8.0385238867168876E-2</c:v>
                </c:pt>
                <c:pt idx="2">
                  <c:v>6.2648993992562213E-2</c:v>
                </c:pt>
                <c:pt idx="3">
                  <c:v>2.6795079622389625E-2</c:v>
                </c:pt>
                <c:pt idx="4">
                  <c:v>5.8739391627729572E-2</c:v>
                </c:pt>
                <c:pt idx="5">
                  <c:v>2.34576141889959E-2</c:v>
                </c:pt>
                <c:pt idx="6">
                  <c:v>7.3710308000381419E-2</c:v>
                </c:pt>
                <c:pt idx="7">
                  <c:v>5.311337846858015E-2</c:v>
                </c:pt>
                <c:pt idx="8">
                  <c:v>2.2217984170878231E-2</c:v>
                </c:pt>
                <c:pt idx="9">
                  <c:v>2.479260036235339E-3</c:v>
                </c:pt>
                <c:pt idx="10">
                  <c:v>1.5447697148850959E-2</c:v>
                </c:pt>
                <c:pt idx="11">
                  <c:v>1.3826642509774006E-2</c:v>
                </c:pt>
                <c:pt idx="12">
                  <c:v>2.3648326499475542E-2</c:v>
                </c:pt>
                <c:pt idx="13">
                  <c:v>9.1446552874988082E-2</c:v>
                </c:pt>
                <c:pt idx="14">
                  <c:v>4.6343091446552874E-2</c:v>
                </c:pt>
                <c:pt idx="15">
                  <c:v>5.7785830075331363E-2</c:v>
                </c:pt>
                <c:pt idx="16">
                  <c:v>5.5306570039096024E-2</c:v>
                </c:pt>
                <c:pt idx="17">
                  <c:v>6.8656431772670928E-3</c:v>
                </c:pt>
                <c:pt idx="18">
                  <c:v>3.2516448936778866E-2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2-430D-A6CE-EB392E0076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2-430D-A6CE-EB392E00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9.27'!$T$8:$Y$8</c:f>
              <c:numCache>
                <c:formatCode>General</c:formatCode>
                <c:ptCount val="6"/>
                <c:pt idx="0">
                  <c:v>35760.68</c:v>
                </c:pt>
                <c:pt idx="1">
                  <c:v>37000</c:v>
                </c:pt>
                <c:pt idx="2">
                  <c:v>37362.54</c:v>
                </c:pt>
                <c:pt idx="3">
                  <c:v>37358</c:v>
                </c:pt>
                <c:pt idx="4">
                  <c:v>38707</c:v>
                </c:pt>
                <c:pt idx="5">
                  <c:v>39401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4-4771-B4E5-2081181684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4-4771-B4E5-208118168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9.28'!$U$4:$Y$4</c:f>
              <c:numCache>
                <c:formatCode>#,##0</c:formatCode>
                <c:ptCount val="5"/>
                <c:pt idx="0">
                  <c:v>58052</c:v>
                </c:pt>
                <c:pt idx="1">
                  <c:v>56954</c:v>
                </c:pt>
                <c:pt idx="2">
                  <c:v>53492</c:v>
                </c:pt>
                <c:pt idx="3">
                  <c:v>48729</c:v>
                </c:pt>
                <c:pt idx="4">
                  <c:v>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5-475B-9BC0-CA6686E426E2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9.28'!$U$7:$Y$7</c:f>
              <c:numCache>
                <c:formatCode>#,##0</c:formatCode>
                <c:ptCount val="5"/>
                <c:pt idx="0">
                  <c:v>38717</c:v>
                </c:pt>
                <c:pt idx="1">
                  <c:v>39050</c:v>
                </c:pt>
                <c:pt idx="2">
                  <c:v>37606</c:v>
                </c:pt>
                <c:pt idx="3">
                  <c:v>34456</c:v>
                </c:pt>
                <c:pt idx="4">
                  <c:v>32875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5-475B-9BC0-CA6686E426E2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9.28'!$U$11:$Y$11</c:f>
              <c:numCache>
                <c:formatCode>#,##0</c:formatCode>
                <c:ptCount val="5"/>
                <c:pt idx="0">
                  <c:v>53629</c:v>
                </c:pt>
                <c:pt idx="1">
                  <c:v>52764</c:v>
                </c:pt>
                <c:pt idx="2">
                  <c:v>49449</c:v>
                </c:pt>
                <c:pt idx="3">
                  <c:v>44764</c:v>
                </c:pt>
                <c:pt idx="4">
                  <c:v>44956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5-475B-9BC0-CA6686E426E2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9.28'!$U$12:$Y$12</c:f>
              <c:numCache>
                <c:formatCode>#,##0</c:formatCode>
                <c:ptCount val="5"/>
                <c:pt idx="0">
                  <c:v>4420</c:v>
                </c:pt>
                <c:pt idx="1">
                  <c:v>4189</c:v>
                </c:pt>
                <c:pt idx="2">
                  <c:v>4040</c:v>
                </c:pt>
                <c:pt idx="3">
                  <c:v>3966</c:v>
                </c:pt>
                <c:pt idx="4">
                  <c:v>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35-475B-9BC0-CA6686E42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9.28'!$AA$15:$AA$33</c:f>
              <c:numCache>
                <c:formatCode>0.0%</c:formatCode>
                <c:ptCount val="19"/>
                <c:pt idx="0">
                  <c:v>1.8915381783976115E-2</c:v>
                </c:pt>
                <c:pt idx="1">
                  <c:v>3.4129483456709339E-2</c:v>
                </c:pt>
                <c:pt idx="2">
                  <c:v>8.891251891538178E-2</c:v>
                </c:pt>
                <c:pt idx="3">
                  <c:v>1.7729336223467344E-2</c:v>
                </c:pt>
                <c:pt idx="4">
                  <c:v>0.13696781317737516</c:v>
                </c:pt>
                <c:pt idx="5">
                  <c:v>1.7974724960124332E-2</c:v>
                </c:pt>
                <c:pt idx="6">
                  <c:v>7.7154308617234463E-2</c:v>
                </c:pt>
                <c:pt idx="7">
                  <c:v>6.4312298065518789E-2</c:v>
                </c:pt>
                <c:pt idx="8">
                  <c:v>6.3412539364443174E-2</c:v>
                </c:pt>
                <c:pt idx="9">
                  <c:v>3.6808310498548115E-3</c:v>
                </c:pt>
                <c:pt idx="10">
                  <c:v>2.4702466156803403E-2</c:v>
                </c:pt>
                <c:pt idx="11">
                  <c:v>2.0510408572246532E-2</c:v>
                </c:pt>
                <c:pt idx="12">
                  <c:v>5.9159134595722057E-2</c:v>
                </c:pt>
                <c:pt idx="13">
                  <c:v>9.5865199787329755E-2</c:v>
                </c:pt>
                <c:pt idx="14">
                  <c:v>3.9446239417610732E-2</c:v>
                </c:pt>
                <c:pt idx="15">
                  <c:v>6.0181587665126171E-2</c:v>
                </c:pt>
                <c:pt idx="16">
                  <c:v>5.8259375894646435E-2</c:v>
                </c:pt>
                <c:pt idx="17">
                  <c:v>6.0733712322604393E-3</c:v>
                </c:pt>
                <c:pt idx="18">
                  <c:v>4.2268209889166089E-2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2-4ED7-A79A-A6ACC153AF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2-4ED7-A79A-A6ACC153A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31</c:v>
                </c:pt>
                <c:pt idx="1">
                  <c:v>534</c:v>
                </c:pt>
                <c:pt idx="2">
                  <c:v>1399</c:v>
                </c:pt>
                <c:pt idx="3">
                  <c:v>2363</c:v>
                </c:pt>
                <c:pt idx="4">
                  <c:v>3293</c:v>
                </c:pt>
                <c:pt idx="5">
                  <c:v>3462</c:v>
                </c:pt>
                <c:pt idx="6">
                  <c:v>3222</c:v>
                </c:pt>
                <c:pt idx="7">
                  <c:v>3295</c:v>
                </c:pt>
                <c:pt idx="8">
                  <c:v>3328</c:v>
                </c:pt>
                <c:pt idx="9">
                  <c:v>2895</c:v>
                </c:pt>
                <c:pt idx="10">
                  <c:v>2538</c:v>
                </c:pt>
                <c:pt idx="11">
                  <c:v>1661</c:v>
                </c:pt>
                <c:pt idx="12">
                  <c:v>676</c:v>
                </c:pt>
                <c:pt idx="13">
                  <c:v>223</c:v>
                </c:pt>
                <c:pt idx="14">
                  <c:v>89</c:v>
                </c:pt>
                <c:pt idx="15">
                  <c:v>38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3FA-87CA-29E9FE0D35C2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43</c:v>
                </c:pt>
                <c:pt idx="1">
                  <c:v>657</c:v>
                </c:pt>
                <c:pt idx="2">
                  <c:v>1248</c:v>
                </c:pt>
                <c:pt idx="3">
                  <c:v>1727</c:v>
                </c:pt>
                <c:pt idx="4">
                  <c:v>2172</c:v>
                </c:pt>
                <c:pt idx="5">
                  <c:v>2106</c:v>
                </c:pt>
                <c:pt idx="6">
                  <c:v>1983</c:v>
                </c:pt>
                <c:pt idx="7">
                  <c:v>2260</c:v>
                </c:pt>
                <c:pt idx="8">
                  <c:v>2426</c:v>
                </c:pt>
                <c:pt idx="9">
                  <c:v>2152</c:v>
                </c:pt>
                <c:pt idx="10">
                  <c:v>1599</c:v>
                </c:pt>
                <c:pt idx="11">
                  <c:v>893</c:v>
                </c:pt>
                <c:pt idx="12">
                  <c:v>333</c:v>
                </c:pt>
                <c:pt idx="13">
                  <c:v>139</c:v>
                </c:pt>
                <c:pt idx="14">
                  <c:v>58</c:v>
                </c:pt>
                <c:pt idx="15">
                  <c:v>19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3FA-87CA-29E9FE0D3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1293</c:v>
                </c:pt>
                <c:pt idx="1">
                  <c:v>1577</c:v>
                </c:pt>
                <c:pt idx="2">
                  <c:v>5561</c:v>
                </c:pt>
                <c:pt idx="3">
                  <c:v>572</c:v>
                </c:pt>
                <c:pt idx="4">
                  <c:v>397</c:v>
                </c:pt>
                <c:pt idx="5">
                  <c:v>513</c:v>
                </c:pt>
                <c:pt idx="6">
                  <c:v>2373</c:v>
                </c:pt>
                <c:pt idx="7">
                  <c:v>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9-482E-AC67-10D0DED33636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981</c:v>
                </c:pt>
                <c:pt idx="1">
                  <c:v>2240</c:v>
                </c:pt>
                <c:pt idx="2">
                  <c:v>591</c:v>
                </c:pt>
                <c:pt idx="3">
                  <c:v>2121</c:v>
                </c:pt>
                <c:pt idx="4">
                  <c:v>2552</c:v>
                </c:pt>
                <c:pt idx="5">
                  <c:v>1713</c:v>
                </c:pt>
                <c:pt idx="6">
                  <c:v>290</c:v>
                </c:pt>
                <c:pt idx="7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9-482E-AC67-10D0DED3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9.28'!$U$8:$Y$8</c:f>
              <c:numCache>
                <c:formatCode>General</c:formatCode>
                <c:ptCount val="5"/>
                <c:pt idx="0">
                  <c:v>56264.36</c:v>
                </c:pt>
                <c:pt idx="1">
                  <c:v>56777.78</c:v>
                </c:pt>
                <c:pt idx="2">
                  <c:v>58051.08</c:v>
                </c:pt>
                <c:pt idx="3">
                  <c:v>55686.5</c:v>
                </c:pt>
                <c:pt idx="4">
                  <c:v>52750.38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A-48FC-AFD9-4B47FBFB91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A-48FC-AFD9-4B47FBFB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9.28'!$T$4:$Y$4</c:f>
              <c:numCache>
                <c:formatCode>#,##0</c:formatCode>
                <c:ptCount val="6"/>
                <c:pt idx="0">
                  <c:v>57573</c:v>
                </c:pt>
                <c:pt idx="1">
                  <c:v>58052</c:v>
                </c:pt>
                <c:pt idx="2">
                  <c:v>56954</c:v>
                </c:pt>
                <c:pt idx="3">
                  <c:v>53492</c:v>
                </c:pt>
                <c:pt idx="4">
                  <c:v>48729</c:v>
                </c:pt>
                <c:pt idx="5">
                  <c:v>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D-4DFB-8ABE-D4B9C1B82625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9.28'!$T$7:$Y$7</c:f>
              <c:numCache>
                <c:formatCode>#,##0</c:formatCode>
                <c:ptCount val="6"/>
                <c:pt idx="0">
                  <c:v>37241</c:v>
                </c:pt>
                <c:pt idx="1">
                  <c:v>38717</c:v>
                </c:pt>
                <c:pt idx="2">
                  <c:v>39050</c:v>
                </c:pt>
                <c:pt idx="3">
                  <c:v>37606</c:v>
                </c:pt>
                <c:pt idx="4">
                  <c:v>34456</c:v>
                </c:pt>
                <c:pt idx="5">
                  <c:v>32875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D-4DFB-8ABE-D4B9C1B82625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9.28'!$T$11:$Y$11</c:f>
              <c:numCache>
                <c:formatCode>#,##0</c:formatCode>
                <c:ptCount val="6"/>
                <c:pt idx="0">
                  <c:v>52990</c:v>
                </c:pt>
                <c:pt idx="1">
                  <c:v>53629</c:v>
                </c:pt>
                <c:pt idx="2">
                  <c:v>52764</c:v>
                </c:pt>
                <c:pt idx="3">
                  <c:v>49449</c:v>
                </c:pt>
                <c:pt idx="4">
                  <c:v>44764</c:v>
                </c:pt>
                <c:pt idx="5">
                  <c:v>44956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D-4DFB-8ABE-D4B9C1B82625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9.28'!$T$12:$Y$12</c:f>
              <c:numCache>
                <c:formatCode>#,##0</c:formatCode>
                <c:ptCount val="6"/>
                <c:pt idx="0">
                  <c:v>4585</c:v>
                </c:pt>
                <c:pt idx="1">
                  <c:v>4420</c:v>
                </c:pt>
                <c:pt idx="2">
                  <c:v>4189</c:v>
                </c:pt>
                <c:pt idx="3">
                  <c:v>4040</c:v>
                </c:pt>
                <c:pt idx="4">
                  <c:v>3966</c:v>
                </c:pt>
                <c:pt idx="5">
                  <c:v>3946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4D-4DFB-8ABE-D4B9C1B8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9.28'!$AA$15:$AA$33</c:f>
              <c:numCache>
                <c:formatCode>0.0%</c:formatCode>
                <c:ptCount val="19"/>
                <c:pt idx="0">
                  <c:v>1.8915381783976115E-2</c:v>
                </c:pt>
                <c:pt idx="1">
                  <c:v>3.4129483456709339E-2</c:v>
                </c:pt>
                <c:pt idx="2">
                  <c:v>8.891251891538178E-2</c:v>
                </c:pt>
                <c:pt idx="3">
                  <c:v>1.7729336223467344E-2</c:v>
                </c:pt>
                <c:pt idx="4">
                  <c:v>0.13696781317737516</c:v>
                </c:pt>
                <c:pt idx="5">
                  <c:v>1.7974724960124332E-2</c:v>
                </c:pt>
                <c:pt idx="6">
                  <c:v>7.7154308617234463E-2</c:v>
                </c:pt>
                <c:pt idx="7">
                  <c:v>6.4312298065518789E-2</c:v>
                </c:pt>
                <c:pt idx="8">
                  <c:v>6.3412539364443174E-2</c:v>
                </c:pt>
                <c:pt idx="9">
                  <c:v>3.6808310498548115E-3</c:v>
                </c:pt>
                <c:pt idx="10">
                  <c:v>2.4702466156803403E-2</c:v>
                </c:pt>
                <c:pt idx="11">
                  <c:v>2.0510408572246532E-2</c:v>
                </c:pt>
                <c:pt idx="12">
                  <c:v>5.9159134595722057E-2</c:v>
                </c:pt>
                <c:pt idx="13">
                  <c:v>9.5865199787329755E-2</c:v>
                </c:pt>
                <c:pt idx="14">
                  <c:v>3.9446239417610732E-2</c:v>
                </c:pt>
                <c:pt idx="15">
                  <c:v>6.0181587665126171E-2</c:v>
                </c:pt>
                <c:pt idx="16">
                  <c:v>5.8259375894646435E-2</c:v>
                </c:pt>
                <c:pt idx="17">
                  <c:v>6.0733712322604393E-3</c:v>
                </c:pt>
                <c:pt idx="18">
                  <c:v>4.2268209889166089E-2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7-42F1-8E10-B0631A7B37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47-42F1-8E10-B0631A7B3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31</c:v>
                </c:pt>
                <c:pt idx="1">
                  <c:v>534</c:v>
                </c:pt>
                <c:pt idx="2">
                  <c:v>1399</c:v>
                </c:pt>
                <c:pt idx="3">
                  <c:v>2363</c:v>
                </c:pt>
                <c:pt idx="4">
                  <c:v>3293</c:v>
                </c:pt>
                <c:pt idx="5">
                  <c:v>3462</c:v>
                </c:pt>
                <c:pt idx="6">
                  <c:v>3222</c:v>
                </c:pt>
                <c:pt idx="7">
                  <c:v>3295</c:v>
                </c:pt>
                <c:pt idx="8">
                  <c:v>3328</c:v>
                </c:pt>
                <c:pt idx="9">
                  <c:v>2895</c:v>
                </c:pt>
                <c:pt idx="10">
                  <c:v>2538</c:v>
                </c:pt>
                <c:pt idx="11">
                  <c:v>1661</c:v>
                </c:pt>
                <c:pt idx="12">
                  <c:v>676</c:v>
                </c:pt>
                <c:pt idx="13">
                  <c:v>223</c:v>
                </c:pt>
                <c:pt idx="14">
                  <c:v>89</c:v>
                </c:pt>
                <c:pt idx="15">
                  <c:v>38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D-42E9-950F-5B775DC2207A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43</c:v>
                </c:pt>
                <c:pt idx="1">
                  <c:v>657</c:v>
                </c:pt>
                <c:pt idx="2">
                  <c:v>1248</c:v>
                </c:pt>
                <c:pt idx="3">
                  <c:v>1727</c:v>
                </c:pt>
                <c:pt idx="4">
                  <c:v>2172</c:v>
                </c:pt>
                <c:pt idx="5">
                  <c:v>2106</c:v>
                </c:pt>
                <c:pt idx="6">
                  <c:v>1983</c:v>
                </c:pt>
                <c:pt idx="7">
                  <c:v>2260</c:v>
                </c:pt>
                <c:pt idx="8">
                  <c:v>2426</c:v>
                </c:pt>
                <c:pt idx="9">
                  <c:v>2152</c:v>
                </c:pt>
                <c:pt idx="10">
                  <c:v>1599</c:v>
                </c:pt>
                <c:pt idx="11">
                  <c:v>893</c:v>
                </c:pt>
                <c:pt idx="12">
                  <c:v>333</c:v>
                </c:pt>
                <c:pt idx="13">
                  <c:v>139</c:v>
                </c:pt>
                <c:pt idx="14">
                  <c:v>58</c:v>
                </c:pt>
                <c:pt idx="15">
                  <c:v>19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D-42E9-950F-5B775DC22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1293</c:v>
                </c:pt>
                <c:pt idx="1">
                  <c:v>1577</c:v>
                </c:pt>
                <c:pt idx="2">
                  <c:v>5561</c:v>
                </c:pt>
                <c:pt idx="3">
                  <c:v>572</c:v>
                </c:pt>
                <c:pt idx="4">
                  <c:v>397</c:v>
                </c:pt>
                <c:pt idx="5">
                  <c:v>513</c:v>
                </c:pt>
                <c:pt idx="6">
                  <c:v>2373</c:v>
                </c:pt>
                <c:pt idx="7">
                  <c:v>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2-49BC-9044-E7B8871E37C9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981</c:v>
                </c:pt>
                <c:pt idx="1">
                  <c:v>2240</c:v>
                </c:pt>
                <c:pt idx="2">
                  <c:v>591</c:v>
                </c:pt>
                <c:pt idx="3">
                  <c:v>2121</c:v>
                </c:pt>
                <c:pt idx="4">
                  <c:v>2552</c:v>
                </c:pt>
                <c:pt idx="5">
                  <c:v>1713</c:v>
                </c:pt>
                <c:pt idx="6">
                  <c:v>290</c:v>
                </c:pt>
                <c:pt idx="7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2-49BC-9044-E7B8871E3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20</c:v>
                </c:pt>
                <c:pt idx="1">
                  <c:v>170</c:v>
                </c:pt>
                <c:pt idx="2">
                  <c:v>334</c:v>
                </c:pt>
                <c:pt idx="3">
                  <c:v>562</c:v>
                </c:pt>
                <c:pt idx="4">
                  <c:v>672</c:v>
                </c:pt>
                <c:pt idx="5">
                  <c:v>677</c:v>
                </c:pt>
                <c:pt idx="6">
                  <c:v>606</c:v>
                </c:pt>
                <c:pt idx="7">
                  <c:v>542</c:v>
                </c:pt>
                <c:pt idx="8">
                  <c:v>508</c:v>
                </c:pt>
                <c:pt idx="9">
                  <c:v>471</c:v>
                </c:pt>
                <c:pt idx="10">
                  <c:v>475</c:v>
                </c:pt>
                <c:pt idx="11">
                  <c:v>336</c:v>
                </c:pt>
                <c:pt idx="12">
                  <c:v>177</c:v>
                </c:pt>
                <c:pt idx="13">
                  <c:v>91</c:v>
                </c:pt>
                <c:pt idx="14">
                  <c:v>61</c:v>
                </c:pt>
                <c:pt idx="15">
                  <c:v>20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6-40BC-ABD9-42A93C9454D0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19</c:v>
                </c:pt>
                <c:pt idx="1">
                  <c:v>164</c:v>
                </c:pt>
                <c:pt idx="2">
                  <c:v>347</c:v>
                </c:pt>
                <c:pt idx="3">
                  <c:v>409</c:v>
                </c:pt>
                <c:pt idx="4">
                  <c:v>489</c:v>
                </c:pt>
                <c:pt idx="5">
                  <c:v>509</c:v>
                </c:pt>
                <c:pt idx="6">
                  <c:v>519</c:v>
                </c:pt>
                <c:pt idx="7">
                  <c:v>478</c:v>
                </c:pt>
                <c:pt idx="8">
                  <c:v>455</c:v>
                </c:pt>
                <c:pt idx="9">
                  <c:v>487</c:v>
                </c:pt>
                <c:pt idx="10">
                  <c:v>410</c:v>
                </c:pt>
                <c:pt idx="11">
                  <c:v>219</c:v>
                </c:pt>
                <c:pt idx="12">
                  <c:v>121</c:v>
                </c:pt>
                <c:pt idx="13">
                  <c:v>59</c:v>
                </c:pt>
                <c:pt idx="14">
                  <c:v>33</c:v>
                </c:pt>
                <c:pt idx="15">
                  <c:v>21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6-40BC-ABD9-42A93C945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9.28'!$T$8:$Y$8</c:f>
              <c:numCache>
                <c:formatCode>General</c:formatCode>
                <c:ptCount val="6"/>
                <c:pt idx="0">
                  <c:v>51000</c:v>
                </c:pt>
                <c:pt idx="1">
                  <c:v>56264.36</c:v>
                </c:pt>
                <c:pt idx="2">
                  <c:v>56777.78</c:v>
                </c:pt>
                <c:pt idx="3">
                  <c:v>58051.08</c:v>
                </c:pt>
                <c:pt idx="4">
                  <c:v>55686.5</c:v>
                </c:pt>
                <c:pt idx="5">
                  <c:v>52750.38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C-415A-BD34-77DEC33FCA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C-415A-BD34-77DEC33FC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9.29'!$U$4:$Y$4</c:f>
              <c:numCache>
                <c:formatCode>#,##0</c:formatCode>
                <c:ptCount val="5"/>
                <c:pt idx="0">
                  <c:v>419148</c:v>
                </c:pt>
                <c:pt idx="1">
                  <c:v>424533</c:v>
                </c:pt>
                <c:pt idx="2">
                  <c:v>434708</c:v>
                </c:pt>
                <c:pt idx="3">
                  <c:v>446624</c:v>
                </c:pt>
                <c:pt idx="4">
                  <c:v>468848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6-4578-9128-10223EF2FCAA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9.29'!$U$7:$Y$7</c:f>
              <c:numCache>
                <c:formatCode>#,##0</c:formatCode>
                <c:ptCount val="5"/>
                <c:pt idx="0">
                  <c:v>294706</c:v>
                </c:pt>
                <c:pt idx="1">
                  <c:v>299747</c:v>
                </c:pt>
                <c:pt idx="2">
                  <c:v>304597</c:v>
                </c:pt>
                <c:pt idx="3">
                  <c:v>312729</c:v>
                </c:pt>
                <c:pt idx="4">
                  <c:v>326420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96-4578-9128-10223EF2FCAA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9.29'!$U$11:$Y$11</c:f>
              <c:numCache>
                <c:formatCode>#,##0</c:formatCode>
                <c:ptCount val="5"/>
                <c:pt idx="0">
                  <c:v>370831</c:v>
                </c:pt>
                <c:pt idx="1">
                  <c:v>377535</c:v>
                </c:pt>
                <c:pt idx="2">
                  <c:v>389169</c:v>
                </c:pt>
                <c:pt idx="3">
                  <c:v>399378</c:v>
                </c:pt>
                <c:pt idx="4">
                  <c:v>418948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6-4578-9128-10223EF2FCAA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9.29'!$U$12:$Y$12</c:f>
              <c:numCache>
                <c:formatCode>#,##0</c:formatCode>
                <c:ptCount val="5"/>
                <c:pt idx="0">
                  <c:v>48317</c:v>
                </c:pt>
                <c:pt idx="1">
                  <c:v>46998</c:v>
                </c:pt>
                <c:pt idx="2">
                  <c:v>45539</c:v>
                </c:pt>
                <c:pt idx="3">
                  <c:v>47246</c:v>
                </c:pt>
                <c:pt idx="4">
                  <c:v>49900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96-4578-9128-10223EF2F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9.29'!$AA$15:$AA$33</c:f>
              <c:numCache>
                <c:formatCode>0.0%</c:formatCode>
                <c:ptCount val="19"/>
                <c:pt idx="0">
                  <c:v>7.3499300412927003E-3</c:v>
                </c:pt>
                <c:pt idx="1">
                  <c:v>5.4644575640719383E-3</c:v>
                </c:pt>
                <c:pt idx="2">
                  <c:v>4.5942394976623557E-2</c:v>
                </c:pt>
                <c:pt idx="3">
                  <c:v>4.6347643585980961E-3</c:v>
                </c:pt>
                <c:pt idx="4">
                  <c:v>8.9852148244207078E-2</c:v>
                </c:pt>
                <c:pt idx="5">
                  <c:v>3.2709961437395491E-2</c:v>
                </c:pt>
                <c:pt idx="6">
                  <c:v>0.10077466471009794</c:v>
                </c:pt>
                <c:pt idx="7">
                  <c:v>9.8415691226154317E-2</c:v>
                </c:pt>
                <c:pt idx="8">
                  <c:v>2.6413677780432038E-2</c:v>
                </c:pt>
                <c:pt idx="9">
                  <c:v>1.7626181619629391E-2</c:v>
                </c:pt>
                <c:pt idx="10">
                  <c:v>3.3539654642869329E-2</c:v>
                </c:pt>
                <c:pt idx="11">
                  <c:v>2.9721786165239055E-2</c:v>
                </c:pt>
                <c:pt idx="12">
                  <c:v>6.3267839470361395E-2</c:v>
                </c:pt>
                <c:pt idx="13">
                  <c:v>8.3321246971299862E-2</c:v>
                </c:pt>
                <c:pt idx="14">
                  <c:v>3.7052520219772719E-2</c:v>
                </c:pt>
                <c:pt idx="15">
                  <c:v>6.6808432583694496E-2</c:v>
                </c:pt>
                <c:pt idx="16">
                  <c:v>0.10005801453776064</c:v>
                </c:pt>
                <c:pt idx="17">
                  <c:v>3.0899140019793197E-2</c:v>
                </c:pt>
                <c:pt idx="18">
                  <c:v>3.3782803808483773E-2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5-479C-8DD4-EC340E310F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5-479C-8DD4-EC340E31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291</c:v>
                </c:pt>
                <c:pt idx="1">
                  <c:v>5002</c:v>
                </c:pt>
                <c:pt idx="2">
                  <c:v>14359</c:v>
                </c:pt>
                <c:pt idx="3">
                  <c:v>23789</c:v>
                </c:pt>
                <c:pt idx="4">
                  <c:v>31380</c:v>
                </c:pt>
                <c:pt idx="5">
                  <c:v>29271</c:v>
                </c:pt>
                <c:pt idx="6">
                  <c:v>26006</c:v>
                </c:pt>
                <c:pt idx="7">
                  <c:v>24703</c:v>
                </c:pt>
                <c:pt idx="8">
                  <c:v>23289</c:v>
                </c:pt>
                <c:pt idx="9">
                  <c:v>19680</c:v>
                </c:pt>
                <c:pt idx="10">
                  <c:v>16758</c:v>
                </c:pt>
                <c:pt idx="11">
                  <c:v>11986</c:v>
                </c:pt>
                <c:pt idx="12">
                  <c:v>6951</c:v>
                </c:pt>
                <c:pt idx="13">
                  <c:v>3053</c:v>
                </c:pt>
                <c:pt idx="14">
                  <c:v>1064</c:v>
                </c:pt>
                <c:pt idx="15">
                  <c:v>472</c:v>
                </c:pt>
                <c:pt idx="1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0-4BE6-A91E-66A037A4C703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368</c:v>
                </c:pt>
                <c:pt idx="1">
                  <c:v>6525</c:v>
                </c:pt>
                <c:pt idx="2">
                  <c:v>16416</c:v>
                </c:pt>
                <c:pt idx="3">
                  <c:v>25162</c:v>
                </c:pt>
                <c:pt idx="4">
                  <c:v>29914</c:v>
                </c:pt>
                <c:pt idx="5">
                  <c:v>25925</c:v>
                </c:pt>
                <c:pt idx="6">
                  <c:v>22636</c:v>
                </c:pt>
                <c:pt idx="7">
                  <c:v>22380</c:v>
                </c:pt>
                <c:pt idx="8">
                  <c:v>23303</c:v>
                </c:pt>
                <c:pt idx="9">
                  <c:v>19881</c:v>
                </c:pt>
                <c:pt idx="10">
                  <c:v>17257</c:v>
                </c:pt>
                <c:pt idx="11">
                  <c:v>11569</c:v>
                </c:pt>
                <c:pt idx="12">
                  <c:v>5678</c:v>
                </c:pt>
                <c:pt idx="13">
                  <c:v>2050</c:v>
                </c:pt>
                <c:pt idx="14">
                  <c:v>700</c:v>
                </c:pt>
                <c:pt idx="15">
                  <c:v>383</c:v>
                </c:pt>
                <c:pt idx="16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0-4BE6-A91E-66A037A4C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22120</c:v>
                </c:pt>
                <c:pt idx="1">
                  <c:v>19503</c:v>
                </c:pt>
                <c:pt idx="2">
                  <c:v>30178</c:v>
                </c:pt>
                <c:pt idx="3">
                  <c:v>10759</c:v>
                </c:pt>
                <c:pt idx="4">
                  <c:v>6826</c:v>
                </c:pt>
                <c:pt idx="5">
                  <c:v>10341</c:v>
                </c:pt>
                <c:pt idx="6">
                  <c:v>11205</c:v>
                </c:pt>
                <c:pt idx="7">
                  <c:v>17441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9-488A-A64E-C4718D5C0D39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17117</c:v>
                </c:pt>
                <c:pt idx="1">
                  <c:v>28801</c:v>
                </c:pt>
                <c:pt idx="2">
                  <c:v>4870</c:v>
                </c:pt>
                <c:pt idx="3">
                  <c:v>24349</c:v>
                </c:pt>
                <c:pt idx="4">
                  <c:v>28967</c:v>
                </c:pt>
                <c:pt idx="5">
                  <c:v>18560</c:v>
                </c:pt>
                <c:pt idx="6">
                  <c:v>1487</c:v>
                </c:pt>
                <c:pt idx="7">
                  <c:v>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9-488A-A64E-C4718D5C0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9.29'!$U$8:$Y$8</c:f>
              <c:numCache>
                <c:formatCode>General</c:formatCode>
                <c:ptCount val="5"/>
                <c:pt idx="0">
                  <c:v>36705.08</c:v>
                </c:pt>
                <c:pt idx="1">
                  <c:v>37597.199999999997</c:v>
                </c:pt>
                <c:pt idx="2">
                  <c:v>38568</c:v>
                </c:pt>
                <c:pt idx="3">
                  <c:v>39922</c:v>
                </c:pt>
                <c:pt idx="4">
                  <c:v>40318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B-4522-BC4A-5854583FAB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B-4522-BC4A-5854583FA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9.29'!$T$4:$Y$4</c:f>
              <c:numCache>
                <c:formatCode>#,##0</c:formatCode>
                <c:ptCount val="6"/>
                <c:pt idx="0">
                  <c:v>411366</c:v>
                </c:pt>
                <c:pt idx="1">
                  <c:v>419148</c:v>
                </c:pt>
                <c:pt idx="2">
                  <c:v>424533</c:v>
                </c:pt>
                <c:pt idx="3">
                  <c:v>434708</c:v>
                </c:pt>
                <c:pt idx="4">
                  <c:v>446624</c:v>
                </c:pt>
                <c:pt idx="5">
                  <c:v>468848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E-488D-B4A2-B9AAC124D49D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9.29'!$T$7:$Y$7</c:f>
              <c:numCache>
                <c:formatCode>#,##0</c:formatCode>
                <c:ptCount val="6"/>
                <c:pt idx="0">
                  <c:v>289921</c:v>
                </c:pt>
                <c:pt idx="1">
                  <c:v>294706</c:v>
                </c:pt>
                <c:pt idx="2">
                  <c:v>299747</c:v>
                </c:pt>
                <c:pt idx="3">
                  <c:v>304597</c:v>
                </c:pt>
                <c:pt idx="4">
                  <c:v>312729</c:v>
                </c:pt>
                <c:pt idx="5">
                  <c:v>326420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E-488D-B4A2-B9AAC124D49D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9.29'!$T$11:$Y$11</c:f>
              <c:numCache>
                <c:formatCode>#,##0</c:formatCode>
                <c:ptCount val="6"/>
                <c:pt idx="0">
                  <c:v>361602</c:v>
                </c:pt>
                <c:pt idx="1">
                  <c:v>370831</c:v>
                </c:pt>
                <c:pt idx="2">
                  <c:v>377535</c:v>
                </c:pt>
                <c:pt idx="3">
                  <c:v>389169</c:v>
                </c:pt>
                <c:pt idx="4">
                  <c:v>399378</c:v>
                </c:pt>
                <c:pt idx="5">
                  <c:v>418948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E-488D-B4A2-B9AAC124D49D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9.29'!$T$12:$Y$12</c:f>
              <c:numCache>
                <c:formatCode>#,##0</c:formatCode>
                <c:ptCount val="6"/>
                <c:pt idx="0">
                  <c:v>49764</c:v>
                </c:pt>
                <c:pt idx="1">
                  <c:v>48317</c:v>
                </c:pt>
                <c:pt idx="2">
                  <c:v>46998</c:v>
                </c:pt>
                <c:pt idx="3">
                  <c:v>45539</c:v>
                </c:pt>
                <c:pt idx="4">
                  <c:v>47246</c:v>
                </c:pt>
                <c:pt idx="5">
                  <c:v>49900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2E-488D-B4A2-B9AAC124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9.29'!$AA$15:$AA$33</c:f>
              <c:numCache>
                <c:formatCode>0.0%</c:formatCode>
                <c:ptCount val="19"/>
                <c:pt idx="0">
                  <c:v>7.3499300412927003E-3</c:v>
                </c:pt>
                <c:pt idx="1">
                  <c:v>5.4644575640719383E-3</c:v>
                </c:pt>
                <c:pt idx="2">
                  <c:v>4.5942394976623557E-2</c:v>
                </c:pt>
                <c:pt idx="3">
                  <c:v>4.6347643585980961E-3</c:v>
                </c:pt>
                <c:pt idx="4">
                  <c:v>8.9852148244207078E-2</c:v>
                </c:pt>
                <c:pt idx="5">
                  <c:v>3.2709961437395491E-2</c:v>
                </c:pt>
                <c:pt idx="6">
                  <c:v>0.10077466471009794</c:v>
                </c:pt>
                <c:pt idx="7">
                  <c:v>9.8415691226154317E-2</c:v>
                </c:pt>
                <c:pt idx="8">
                  <c:v>2.6413677780432038E-2</c:v>
                </c:pt>
                <c:pt idx="9">
                  <c:v>1.7626181619629391E-2</c:v>
                </c:pt>
                <c:pt idx="10">
                  <c:v>3.3539654642869329E-2</c:v>
                </c:pt>
                <c:pt idx="11">
                  <c:v>2.9721786165239055E-2</c:v>
                </c:pt>
                <c:pt idx="12">
                  <c:v>6.3267839470361395E-2</c:v>
                </c:pt>
                <c:pt idx="13">
                  <c:v>8.3321246971299862E-2</c:v>
                </c:pt>
                <c:pt idx="14">
                  <c:v>3.7052520219772719E-2</c:v>
                </c:pt>
                <c:pt idx="15">
                  <c:v>6.6808432583694496E-2</c:v>
                </c:pt>
                <c:pt idx="16">
                  <c:v>0.10005801453776064</c:v>
                </c:pt>
                <c:pt idx="17">
                  <c:v>3.0899140019793197E-2</c:v>
                </c:pt>
                <c:pt idx="18">
                  <c:v>3.3782803808483773E-2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C-4004-90F0-B5DD8C963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C-4004-90F0-B5DD8C963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291</c:v>
                </c:pt>
                <c:pt idx="1">
                  <c:v>5002</c:v>
                </c:pt>
                <c:pt idx="2">
                  <c:v>14359</c:v>
                </c:pt>
                <c:pt idx="3">
                  <c:v>23789</c:v>
                </c:pt>
                <c:pt idx="4">
                  <c:v>31380</c:v>
                </c:pt>
                <c:pt idx="5">
                  <c:v>29271</c:v>
                </c:pt>
                <c:pt idx="6">
                  <c:v>26006</c:v>
                </c:pt>
                <c:pt idx="7">
                  <c:v>24703</c:v>
                </c:pt>
                <c:pt idx="8">
                  <c:v>23289</c:v>
                </c:pt>
                <c:pt idx="9">
                  <c:v>19680</c:v>
                </c:pt>
                <c:pt idx="10">
                  <c:v>16758</c:v>
                </c:pt>
                <c:pt idx="11">
                  <c:v>11986</c:v>
                </c:pt>
                <c:pt idx="12">
                  <c:v>6951</c:v>
                </c:pt>
                <c:pt idx="13">
                  <c:v>3053</c:v>
                </c:pt>
                <c:pt idx="14">
                  <c:v>1064</c:v>
                </c:pt>
                <c:pt idx="15">
                  <c:v>472</c:v>
                </c:pt>
                <c:pt idx="1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B-4489-9204-47FAF374BB95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368</c:v>
                </c:pt>
                <c:pt idx="1">
                  <c:v>6525</c:v>
                </c:pt>
                <c:pt idx="2">
                  <c:v>16416</c:v>
                </c:pt>
                <c:pt idx="3">
                  <c:v>25162</c:v>
                </c:pt>
                <c:pt idx="4">
                  <c:v>29914</c:v>
                </c:pt>
                <c:pt idx="5">
                  <c:v>25925</c:v>
                </c:pt>
                <c:pt idx="6">
                  <c:v>22636</c:v>
                </c:pt>
                <c:pt idx="7">
                  <c:v>22380</c:v>
                </c:pt>
                <c:pt idx="8">
                  <c:v>23303</c:v>
                </c:pt>
                <c:pt idx="9">
                  <c:v>19881</c:v>
                </c:pt>
                <c:pt idx="10">
                  <c:v>17257</c:v>
                </c:pt>
                <c:pt idx="11">
                  <c:v>11569</c:v>
                </c:pt>
                <c:pt idx="12">
                  <c:v>5678</c:v>
                </c:pt>
                <c:pt idx="13">
                  <c:v>2050</c:v>
                </c:pt>
                <c:pt idx="14">
                  <c:v>700</c:v>
                </c:pt>
                <c:pt idx="15">
                  <c:v>383</c:v>
                </c:pt>
                <c:pt idx="16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B-4489-9204-47FAF374B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22120</c:v>
                </c:pt>
                <c:pt idx="1">
                  <c:v>19503</c:v>
                </c:pt>
                <c:pt idx="2">
                  <c:v>30178</c:v>
                </c:pt>
                <c:pt idx="3">
                  <c:v>10759</c:v>
                </c:pt>
                <c:pt idx="4">
                  <c:v>6826</c:v>
                </c:pt>
                <c:pt idx="5">
                  <c:v>10341</c:v>
                </c:pt>
                <c:pt idx="6">
                  <c:v>11205</c:v>
                </c:pt>
                <c:pt idx="7">
                  <c:v>17441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DC-4F55-A68C-307EE4DDCEB3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17117</c:v>
                </c:pt>
                <c:pt idx="1">
                  <c:v>28801</c:v>
                </c:pt>
                <c:pt idx="2">
                  <c:v>4870</c:v>
                </c:pt>
                <c:pt idx="3">
                  <c:v>24349</c:v>
                </c:pt>
                <c:pt idx="4">
                  <c:v>28967</c:v>
                </c:pt>
                <c:pt idx="5">
                  <c:v>18560</c:v>
                </c:pt>
                <c:pt idx="6">
                  <c:v>1487</c:v>
                </c:pt>
                <c:pt idx="7">
                  <c:v>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DC-4F55-A68C-307EE4DDC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213</c:v>
                </c:pt>
                <c:pt idx="1">
                  <c:v>191</c:v>
                </c:pt>
                <c:pt idx="2">
                  <c:v>838</c:v>
                </c:pt>
                <c:pt idx="3">
                  <c:v>75</c:v>
                </c:pt>
                <c:pt idx="4">
                  <c:v>70</c:v>
                </c:pt>
                <c:pt idx="5">
                  <c:v>83</c:v>
                </c:pt>
                <c:pt idx="6">
                  <c:v>763</c:v>
                </c:pt>
                <c:pt idx="7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E-4332-B047-C3E11A328807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157</c:v>
                </c:pt>
                <c:pt idx="1">
                  <c:v>456</c:v>
                </c:pt>
                <c:pt idx="2">
                  <c:v>91</c:v>
                </c:pt>
                <c:pt idx="3">
                  <c:v>375</c:v>
                </c:pt>
                <c:pt idx="4">
                  <c:v>560</c:v>
                </c:pt>
                <c:pt idx="5">
                  <c:v>330</c:v>
                </c:pt>
                <c:pt idx="6">
                  <c:v>84</c:v>
                </c:pt>
                <c:pt idx="7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E-4332-B047-C3E11A32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9.29'!$T$8:$Y$8</c:f>
              <c:numCache>
                <c:formatCode>General</c:formatCode>
                <c:ptCount val="6"/>
                <c:pt idx="0">
                  <c:v>35827.33</c:v>
                </c:pt>
                <c:pt idx="1">
                  <c:v>36705.08</c:v>
                </c:pt>
                <c:pt idx="2">
                  <c:v>37597.199999999997</c:v>
                </c:pt>
                <c:pt idx="3">
                  <c:v>38568</c:v>
                </c:pt>
                <c:pt idx="4">
                  <c:v>39922</c:v>
                </c:pt>
                <c:pt idx="5">
                  <c:v>40318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C-4560-BC12-D903D41AA3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C-4560-BC12-D903D41A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9.30'!$U$4:$Y$4</c:f>
              <c:numCache>
                <c:formatCode>#,##0</c:formatCode>
                <c:ptCount val="5"/>
                <c:pt idx="0">
                  <c:v>8457</c:v>
                </c:pt>
                <c:pt idx="1">
                  <c:v>8465</c:v>
                </c:pt>
                <c:pt idx="2">
                  <c:v>8003</c:v>
                </c:pt>
                <c:pt idx="3">
                  <c:v>8251</c:v>
                </c:pt>
                <c:pt idx="4">
                  <c:v>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4-4A81-AA99-DF9DA9FBD73D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9.30'!$U$7:$Y$7</c:f>
              <c:numCache>
                <c:formatCode>#,##0</c:formatCode>
                <c:ptCount val="5"/>
                <c:pt idx="0">
                  <c:v>5664</c:v>
                </c:pt>
                <c:pt idx="1">
                  <c:v>5624</c:v>
                </c:pt>
                <c:pt idx="2">
                  <c:v>5470</c:v>
                </c:pt>
                <c:pt idx="3">
                  <c:v>5619</c:v>
                </c:pt>
                <c:pt idx="4">
                  <c:v>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54-4A81-AA99-DF9DA9FBD73D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9.30'!$U$11:$Y$11</c:f>
              <c:numCache>
                <c:formatCode>#,##0</c:formatCode>
                <c:ptCount val="5"/>
                <c:pt idx="0">
                  <c:v>6988</c:v>
                </c:pt>
                <c:pt idx="1">
                  <c:v>7001</c:v>
                </c:pt>
                <c:pt idx="2">
                  <c:v>6567</c:v>
                </c:pt>
                <c:pt idx="3">
                  <c:v>6884</c:v>
                </c:pt>
                <c:pt idx="4">
                  <c:v>7470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4-4A81-AA99-DF9DA9FBD73D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9.30'!$U$12:$Y$12</c:f>
              <c:numCache>
                <c:formatCode>#,##0</c:formatCode>
                <c:ptCount val="5"/>
                <c:pt idx="0">
                  <c:v>1462</c:v>
                </c:pt>
                <c:pt idx="1">
                  <c:v>1460</c:v>
                </c:pt>
                <c:pt idx="2">
                  <c:v>1428</c:v>
                </c:pt>
                <c:pt idx="3">
                  <c:v>1364</c:v>
                </c:pt>
                <c:pt idx="4">
                  <c:v>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54-4A81-AA99-DF9DA9FBD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9.30'!$AA$15:$AA$33</c:f>
              <c:numCache>
                <c:formatCode>0.0%</c:formatCode>
                <c:ptCount val="19"/>
                <c:pt idx="0">
                  <c:v>0.1978280340349306</c:v>
                </c:pt>
                <c:pt idx="1">
                  <c:v>5.5978504254366327E-3</c:v>
                </c:pt>
                <c:pt idx="2">
                  <c:v>3.4482758620689655E-2</c:v>
                </c:pt>
                <c:pt idx="3">
                  <c:v>6.717420510523959E-3</c:v>
                </c:pt>
                <c:pt idx="4">
                  <c:v>5.3067622033139278E-2</c:v>
                </c:pt>
                <c:pt idx="5">
                  <c:v>4.3887147335423198E-2</c:v>
                </c:pt>
                <c:pt idx="6">
                  <c:v>8.2176444245409763E-2</c:v>
                </c:pt>
                <c:pt idx="7">
                  <c:v>6.5494849977608599E-2</c:v>
                </c:pt>
                <c:pt idx="8">
                  <c:v>2.8213166144200628E-2</c:v>
                </c:pt>
                <c:pt idx="9">
                  <c:v>2.7989252127183163E-3</c:v>
                </c:pt>
                <c:pt idx="10">
                  <c:v>2.7429467084639499E-2</c:v>
                </c:pt>
                <c:pt idx="11">
                  <c:v>1.141961486789073E-2</c:v>
                </c:pt>
                <c:pt idx="12">
                  <c:v>3.2243618450515002E-2</c:v>
                </c:pt>
                <c:pt idx="13">
                  <c:v>5.2731751007613077E-2</c:v>
                </c:pt>
                <c:pt idx="14">
                  <c:v>4.064039408866995E-2</c:v>
                </c:pt>
                <c:pt idx="15">
                  <c:v>6.1800268696820419E-2</c:v>
                </c:pt>
                <c:pt idx="16">
                  <c:v>6.8853560232870578E-2</c:v>
                </c:pt>
                <c:pt idx="17">
                  <c:v>4.5902373488580384E-3</c:v>
                </c:pt>
                <c:pt idx="18">
                  <c:v>3.5602328705776981E-2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9-4FEB-B15F-ABA7587CB2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9-4FEB-B15F-ABA7587CB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29</c:v>
                </c:pt>
                <c:pt idx="1">
                  <c:v>187</c:v>
                </c:pt>
                <c:pt idx="2">
                  <c:v>362</c:v>
                </c:pt>
                <c:pt idx="3">
                  <c:v>492</c:v>
                </c:pt>
                <c:pt idx="4">
                  <c:v>557</c:v>
                </c:pt>
                <c:pt idx="5">
                  <c:v>466</c:v>
                </c:pt>
                <c:pt idx="6">
                  <c:v>369</c:v>
                </c:pt>
                <c:pt idx="7">
                  <c:v>403</c:v>
                </c:pt>
                <c:pt idx="8">
                  <c:v>379</c:v>
                </c:pt>
                <c:pt idx="9">
                  <c:v>360</c:v>
                </c:pt>
                <c:pt idx="10">
                  <c:v>430</c:v>
                </c:pt>
                <c:pt idx="11">
                  <c:v>312</c:v>
                </c:pt>
                <c:pt idx="12">
                  <c:v>191</c:v>
                </c:pt>
                <c:pt idx="13">
                  <c:v>78</c:v>
                </c:pt>
                <c:pt idx="14">
                  <c:v>51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6-4E97-A5C7-F123A847EBE8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27</c:v>
                </c:pt>
                <c:pt idx="1">
                  <c:v>161</c:v>
                </c:pt>
                <c:pt idx="2">
                  <c:v>344</c:v>
                </c:pt>
                <c:pt idx="3">
                  <c:v>400</c:v>
                </c:pt>
                <c:pt idx="4">
                  <c:v>480</c:v>
                </c:pt>
                <c:pt idx="5">
                  <c:v>434</c:v>
                </c:pt>
                <c:pt idx="6">
                  <c:v>429</c:v>
                </c:pt>
                <c:pt idx="7">
                  <c:v>389</c:v>
                </c:pt>
                <c:pt idx="8">
                  <c:v>410</c:v>
                </c:pt>
                <c:pt idx="9">
                  <c:v>351</c:v>
                </c:pt>
                <c:pt idx="10">
                  <c:v>376</c:v>
                </c:pt>
                <c:pt idx="11">
                  <c:v>205</c:v>
                </c:pt>
                <c:pt idx="12">
                  <c:v>104</c:v>
                </c:pt>
                <c:pt idx="13">
                  <c:v>59</c:v>
                </c:pt>
                <c:pt idx="14">
                  <c:v>39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96-4E97-A5C7-F123A847E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380</c:v>
                </c:pt>
                <c:pt idx="1">
                  <c:v>131</c:v>
                </c:pt>
                <c:pt idx="2">
                  <c:v>540</c:v>
                </c:pt>
                <c:pt idx="3">
                  <c:v>74</c:v>
                </c:pt>
                <c:pt idx="4">
                  <c:v>74</c:v>
                </c:pt>
                <c:pt idx="5">
                  <c:v>127</c:v>
                </c:pt>
                <c:pt idx="6">
                  <c:v>393</c:v>
                </c:pt>
                <c:pt idx="7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4-4D66-A085-83DEF27092EB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170</c:v>
                </c:pt>
                <c:pt idx="1">
                  <c:v>410</c:v>
                </c:pt>
                <c:pt idx="2">
                  <c:v>91</c:v>
                </c:pt>
                <c:pt idx="3">
                  <c:v>347</c:v>
                </c:pt>
                <c:pt idx="4">
                  <c:v>489</c:v>
                </c:pt>
                <c:pt idx="5">
                  <c:v>242</c:v>
                </c:pt>
                <c:pt idx="6">
                  <c:v>43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4-4D66-A085-83DEF2709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9.30'!$U$8:$Y$8</c:f>
              <c:numCache>
                <c:formatCode>General</c:formatCode>
                <c:ptCount val="5"/>
                <c:pt idx="0">
                  <c:v>34404.43</c:v>
                </c:pt>
                <c:pt idx="1">
                  <c:v>33577.72</c:v>
                </c:pt>
                <c:pt idx="2">
                  <c:v>34956</c:v>
                </c:pt>
                <c:pt idx="3">
                  <c:v>38920.44</c:v>
                </c:pt>
                <c:pt idx="4">
                  <c:v>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8-47A1-AE0C-2753B72F8A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8-47A1-AE0C-2753B72F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9.30'!$T$4:$Y$4</c:f>
              <c:numCache>
                <c:formatCode>#,##0</c:formatCode>
                <c:ptCount val="6"/>
                <c:pt idx="0">
                  <c:v>8473</c:v>
                </c:pt>
                <c:pt idx="1">
                  <c:v>8457</c:v>
                </c:pt>
                <c:pt idx="2">
                  <c:v>8465</c:v>
                </c:pt>
                <c:pt idx="3">
                  <c:v>8003</c:v>
                </c:pt>
                <c:pt idx="4">
                  <c:v>8251</c:v>
                </c:pt>
                <c:pt idx="5">
                  <c:v>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E-42A9-B6B8-62827EC489C3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9.30'!$T$7:$Y$7</c:f>
              <c:numCache>
                <c:formatCode>#,##0</c:formatCode>
                <c:ptCount val="6"/>
                <c:pt idx="0">
                  <c:v>5599</c:v>
                </c:pt>
                <c:pt idx="1">
                  <c:v>5664</c:v>
                </c:pt>
                <c:pt idx="2">
                  <c:v>5624</c:v>
                </c:pt>
                <c:pt idx="3">
                  <c:v>5470</c:v>
                </c:pt>
                <c:pt idx="4">
                  <c:v>5619</c:v>
                </c:pt>
                <c:pt idx="5">
                  <c:v>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E-42A9-B6B8-62827EC489C3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9.30'!$T$11:$Y$11</c:f>
              <c:numCache>
                <c:formatCode>#,##0</c:formatCode>
                <c:ptCount val="6"/>
                <c:pt idx="0">
                  <c:v>7067</c:v>
                </c:pt>
                <c:pt idx="1">
                  <c:v>6988</c:v>
                </c:pt>
                <c:pt idx="2">
                  <c:v>7001</c:v>
                </c:pt>
                <c:pt idx="3">
                  <c:v>6567</c:v>
                </c:pt>
                <c:pt idx="4">
                  <c:v>6884</c:v>
                </c:pt>
                <c:pt idx="5">
                  <c:v>7470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E-42A9-B6B8-62827EC489C3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9.30'!$T$12:$Y$12</c:f>
              <c:numCache>
                <c:formatCode>#,##0</c:formatCode>
                <c:ptCount val="6"/>
                <c:pt idx="0">
                  <c:v>1404</c:v>
                </c:pt>
                <c:pt idx="1">
                  <c:v>1462</c:v>
                </c:pt>
                <c:pt idx="2">
                  <c:v>1460</c:v>
                </c:pt>
                <c:pt idx="3">
                  <c:v>1428</c:v>
                </c:pt>
                <c:pt idx="4">
                  <c:v>1364</c:v>
                </c:pt>
                <c:pt idx="5">
                  <c:v>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2E-42A9-B6B8-62827EC4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9.30'!$AA$15:$AA$33</c:f>
              <c:numCache>
                <c:formatCode>0.0%</c:formatCode>
                <c:ptCount val="19"/>
                <c:pt idx="0">
                  <c:v>0.1978280340349306</c:v>
                </c:pt>
                <c:pt idx="1">
                  <c:v>5.5978504254366327E-3</c:v>
                </c:pt>
                <c:pt idx="2">
                  <c:v>3.4482758620689655E-2</c:v>
                </c:pt>
                <c:pt idx="3">
                  <c:v>6.717420510523959E-3</c:v>
                </c:pt>
                <c:pt idx="4">
                  <c:v>5.3067622033139278E-2</c:v>
                </c:pt>
                <c:pt idx="5">
                  <c:v>4.3887147335423198E-2</c:v>
                </c:pt>
                <c:pt idx="6">
                  <c:v>8.2176444245409763E-2</c:v>
                </c:pt>
                <c:pt idx="7">
                  <c:v>6.5494849977608599E-2</c:v>
                </c:pt>
                <c:pt idx="8">
                  <c:v>2.8213166144200628E-2</c:v>
                </c:pt>
                <c:pt idx="9">
                  <c:v>2.7989252127183163E-3</c:v>
                </c:pt>
                <c:pt idx="10">
                  <c:v>2.7429467084639499E-2</c:v>
                </c:pt>
                <c:pt idx="11">
                  <c:v>1.141961486789073E-2</c:v>
                </c:pt>
                <c:pt idx="12">
                  <c:v>3.2243618450515002E-2</c:v>
                </c:pt>
                <c:pt idx="13">
                  <c:v>5.2731751007613077E-2</c:v>
                </c:pt>
                <c:pt idx="14">
                  <c:v>4.064039408866995E-2</c:v>
                </c:pt>
                <c:pt idx="15">
                  <c:v>6.1800268696820419E-2</c:v>
                </c:pt>
                <c:pt idx="16">
                  <c:v>6.8853560232870578E-2</c:v>
                </c:pt>
                <c:pt idx="17">
                  <c:v>4.5902373488580384E-3</c:v>
                </c:pt>
                <c:pt idx="18">
                  <c:v>3.5602328705776981E-2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6-4012-8C12-7F97BE92D7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6-4012-8C12-7F97BE92D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29</c:v>
                </c:pt>
                <c:pt idx="1">
                  <c:v>187</c:v>
                </c:pt>
                <c:pt idx="2">
                  <c:v>362</c:v>
                </c:pt>
                <c:pt idx="3">
                  <c:v>492</c:v>
                </c:pt>
                <c:pt idx="4">
                  <c:v>557</c:v>
                </c:pt>
                <c:pt idx="5">
                  <c:v>466</c:v>
                </c:pt>
                <c:pt idx="6">
                  <c:v>369</c:v>
                </c:pt>
                <c:pt idx="7">
                  <c:v>403</c:v>
                </c:pt>
                <c:pt idx="8">
                  <c:v>379</c:v>
                </c:pt>
                <c:pt idx="9">
                  <c:v>360</c:v>
                </c:pt>
                <c:pt idx="10">
                  <c:v>430</c:v>
                </c:pt>
                <c:pt idx="11">
                  <c:v>312</c:v>
                </c:pt>
                <c:pt idx="12">
                  <c:v>191</c:v>
                </c:pt>
                <c:pt idx="13">
                  <c:v>78</c:v>
                </c:pt>
                <c:pt idx="14">
                  <c:v>51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9-4730-9CD7-51BA6BB4DBE7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27</c:v>
                </c:pt>
                <c:pt idx="1">
                  <c:v>161</c:v>
                </c:pt>
                <c:pt idx="2">
                  <c:v>344</c:v>
                </c:pt>
                <c:pt idx="3">
                  <c:v>400</c:v>
                </c:pt>
                <c:pt idx="4">
                  <c:v>480</c:v>
                </c:pt>
                <c:pt idx="5">
                  <c:v>434</c:v>
                </c:pt>
                <c:pt idx="6">
                  <c:v>429</c:v>
                </c:pt>
                <c:pt idx="7">
                  <c:v>389</c:v>
                </c:pt>
                <c:pt idx="8">
                  <c:v>410</c:v>
                </c:pt>
                <c:pt idx="9">
                  <c:v>351</c:v>
                </c:pt>
                <c:pt idx="10">
                  <c:v>376</c:v>
                </c:pt>
                <c:pt idx="11">
                  <c:v>205</c:v>
                </c:pt>
                <c:pt idx="12">
                  <c:v>104</c:v>
                </c:pt>
                <c:pt idx="13">
                  <c:v>59</c:v>
                </c:pt>
                <c:pt idx="14">
                  <c:v>39</c:v>
                </c:pt>
                <c:pt idx="15">
                  <c:v>15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E9-4730-9CD7-51BA6BB4D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380</c:v>
                </c:pt>
                <c:pt idx="1">
                  <c:v>131</c:v>
                </c:pt>
                <c:pt idx="2">
                  <c:v>540</c:v>
                </c:pt>
                <c:pt idx="3">
                  <c:v>74</c:v>
                </c:pt>
                <c:pt idx="4">
                  <c:v>74</c:v>
                </c:pt>
                <c:pt idx="5">
                  <c:v>127</c:v>
                </c:pt>
                <c:pt idx="6">
                  <c:v>393</c:v>
                </c:pt>
                <c:pt idx="7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3-4F8D-9467-BC6053963712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170</c:v>
                </c:pt>
                <c:pt idx="1">
                  <c:v>410</c:v>
                </c:pt>
                <c:pt idx="2">
                  <c:v>91</c:v>
                </c:pt>
                <c:pt idx="3">
                  <c:v>347</c:v>
                </c:pt>
                <c:pt idx="4">
                  <c:v>489</c:v>
                </c:pt>
                <c:pt idx="5">
                  <c:v>242</c:v>
                </c:pt>
                <c:pt idx="6">
                  <c:v>43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3-4F8D-9467-BC605396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33</c:v>
                </c:pt>
                <c:pt idx="4">
                  <c:v>36</c:v>
                </c:pt>
                <c:pt idx="5">
                  <c:v>31</c:v>
                </c:pt>
                <c:pt idx="6">
                  <c:v>35</c:v>
                </c:pt>
                <c:pt idx="7">
                  <c:v>37</c:v>
                </c:pt>
                <c:pt idx="8">
                  <c:v>42</c:v>
                </c:pt>
                <c:pt idx="9">
                  <c:v>26</c:v>
                </c:pt>
                <c:pt idx="10">
                  <c:v>24</c:v>
                </c:pt>
                <c:pt idx="11">
                  <c:v>16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B-433A-81B8-F95B99B6B6A0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34</c:v>
                </c:pt>
                <c:pt idx="4">
                  <c:v>42</c:v>
                </c:pt>
                <c:pt idx="5">
                  <c:v>35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14</c:v>
                </c:pt>
                <c:pt idx="10">
                  <c:v>28</c:v>
                </c:pt>
                <c:pt idx="11">
                  <c:v>14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B-433A-81B8-F95B99B6B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9.3'!$T$8:$Y$8</c:f>
              <c:numCache>
                <c:formatCode>General</c:formatCode>
                <c:ptCount val="6"/>
                <c:pt idx="0">
                  <c:v>42255.4</c:v>
                </c:pt>
                <c:pt idx="1">
                  <c:v>44712.5</c:v>
                </c:pt>
                <c:pt idx="2">
                  <c:v>44498</c:v>
                </c:pt>
                <c:pt idx="3">
                  <c:v>44947.49</c:v>
                </c:pt>
                <c:pt idx="4">
                  <c:v>45660.11</c:v>
                </c:pt>
                <c:pt idx="5">
                  <c:v>45321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0-47F5-83FC-3D1F546402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0-47F5-83FC-3D1F54640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9.30'!$T$8:$Y$8</c:f>
              <c:numCache>
                <c:formatCode>General</c:formatCode>
                <c:ptCount val="6"/>
                <c:pt idx="0">
                  <c:v>33010.870000000003</c:v>
                </c:pt>
                <c:pt idx="1">
                  <c:v>34404.43</c:v>
                </c:pt>
                <c:pt idx="2">
                  <c:v>33577.72</c:v>
                </c:pt>
                <c:pt idx="3">
                  <c:v>34956</c:v>
                </c:pt>
                <c:pt idx="4">
                  <c:v>38920.44</c:v>
                </c:pt>
                <c:pt idx="5">
                  <c:v>37757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7-40EE-9721-D2F67E421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7-40EE-9721-D2F67E42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9.31'!$U$4:$Y$4</c:f>
              <c:numCache>
                <c:formatCode>#,##0</c:formatCode>
                <c:ptCount val="5"/>
                <c:pt idx="0">
                  <c:v>30879</c:v>
                </c:pt>
                <c:pt idx="1">
                  <c:v>30827</c:v>
                </c:pt>
                <c:pt idx="2">
                  <c:v>30595</c:v>
                </c:pt>
                <c:pt idx="3">
                  <c:v>30462</c:v>
                </c:pt>
                <c:pt idx="4">
                  <c:v>32047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3-4411-BABC-B321ED73952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9.31'!$U$7:$Y$7</c:f>
              <c:numCache>
                <c:formatCode>#,##0</c:formatCode>
                <c:ptCount val="5"/>
                <c:pt idx="0">
                  <c:v>22134</c:v>
                </c:pt>
                <c:pt idx="1">
                  <c:v>22189</c:v>
                </c:pt>
                <c:pt idx="2">
                  <c:v>21998</c:v>
                </c:pt>
                <c:pt idx="3">
                  <c:v>22020</c:v>
                </c:pt>
                <c:pt idx="4">
                  <c:v>22976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3-4411-BABC-B321ED73952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9.31'!$U$11:$Y$11</c:f>
              <c:numCache>
                <c:formatCode>#,##0</c:formatCode>
                <c:ptCount val="5"/>
                <c:pt idx="0">
                  <c:v>25444</c:v>
                </c:pt>
                <c:pt idx="1">
                  <c:v>25470</c:v>
                </c:pt>
                <c:pt idx="2">
                  <c:v>25474</c:v>
                </c:pt>
                <c:pt idx="3">
                  <c:v>25392</c:v>
                </c:pt>
                <c:pt idx="4">
                  <c:v>26808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3-4411-BABC-B321ED73952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9.31'!$U$12:$Y$12</c:f>
              <c:numCache>
                <c:formatCode>#,##0</c:formatCode>
                <c:ptCount val="5"/>
                <c:pt idx="0">
                  <c:v>5438</c:v>
                </c:pt>
                <c:pt idx="1">
                  <c:v>5358</c:v>
                </c:pt>
                <c:pt idx="2">
                  <c:v>5124</c:v>
                </c:pt>
                <c:pt idx="3">
                  <c:v>5072</c:v>
                </c:pt>
                <c:pt idx="4">
                  <c:v>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3-4411-BABC-B321ED739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9.31'!$AA$15:$AA$33</c:f>
              <c:numCache>
                <c:formatCode>0.0%</c:formatCode>
                <c:ptCount val="19"/>
                <c:pt idx="0">
                  <c:v>6.1815458545261645E-2</c:v>
                </c:pt>
                <c:pt idx="1">
                  <c:v>1.4853184385433893E-2</c:v>
                </c:pt>
                <c:pt idx="2">
                  <c:v>7.5732517864386686E-2</c:v>
                </c:pt>
                <c:pt idx="3">
                  <c:v>5.0238711891908757E-3</c:v>
                </c:pt>
                <c:pt idx="4">
                  <c:v>7.410990108278466E-2</c:v>
                </c:pt>
                <c:pt idx="5">
                  <c:v>3.3918931569257654E-2</c:v>
                </c:pt>
                <c:pt idx="6">
                  <c:v>9.8605173651199807E-2</c:v>
                </c:pt>
                <c:pt idx="7">
                  <c:v>6.5840796330389736E-2</c:v>
                </c:pt>
                <c:pt idx="8">
                  <c:v>3.4667831622304739E-2</c:v>
                </c:pt>
                <c:pt idx="9">
                  <c:v>3.5884794208506255E-3</c:v>
                </c:pt>
                <c:pt idx="10">
                  <c:v>2.6086685181140202E-2</c:v>
                </c:pt>
                <c:pt idx="11">
                  <c:v>2.1718101538365526E-2</c:v>
                </c:pt>
                <c:pt idx="12">
                  <c:v>3.71641651324617E-2</c:v>
                </c:pt>
                <c:pt idx="13">
                  <c:v>5.8382999968795833E-2</c:v>
                </c:pt>
                <c:pt idx="14">
                  <c:v>4.5807719911380163E-2</c:v>
                </c:pt>
                <c:pt idx="15">
                  <c:v>6.9086029893593789E-2</c:v>
                </c:pt>
                <c:pt idx="16">
                  <c:v>9.1896277342652974E-2</c:v>
                </c:pt>
                <c:pt idx="17">
                  <c:v>1.0609417418167066E-2</c:v>
                </c:pt>
                <c:pt idx="18">
                  <c:v>3.6040815052891063E-2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9-4944-A913-BC5D759F25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9-4944-A913-BC5D759F2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23</c:v>
                </c:pt>
                <c:pt idx="1">
                  <c:v>448</c:v>
                </c:pt>
                <c:pt idx="2">
                  <c:v>985</c:v>
                </c:pt>
                <c:pt idx="3">
                  <c:v>1383</c:v>
                </c:pt>
                <c:pt idx="4">
                  <c:v>1623</c:v>
                </c:pt>
                <c:pt idx="5">
                  <c:v>1493</c:v>
                </c:pt>
                <c:pt idx="6">
                  <c:v>1523</c:v>
                </c:pt>
                <c:pt idx="7">
                  <c:v>1552</c:v>
                </c:pt>
                <c:pt idx="8">
                  <c:v>1833</c:v>
                </c:pt>
                <c:pt idx="9">
                  <c:v>1773</c:v>
                </c:pt>
                <c:pt idx="10">
                  <c:v>1751</c:v>
                </c:pt>
                <c:pt idx="11">
                  <c:v>1354</c:v>
                </c:pt>
                <c:pt idx="12">
                  <c:v>659</c:v>
                </c:pt>
                <c:pt idx="13">
                  <c:v>334</c:v>
                </c:pt>
                <c:pt idx="14">
                  <c:v>126</c:v>
                </c:pt>
                <c:pt idx="15">
                  <c:v>68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A-4045-8F64-AB7AE77FBE35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18</c:v>
                </c:pt>
                <c:pt idx="1">
                  <c:v>555</c:v>
                </c:pt>
                <c:pt idx="2">
                  <c:v>956</c:v>
                </c:pt>
                <c:pt idx="3">
                  <c:v>1059</c:v>
                </c:pt>
                <c:pt idx="4">
                  <c:v>1295</c:v>
                </c:pt>
                <c:pt idx="5">
                  <c:v>1237</c:v>
                </c:pt>
                <c:pt idx="6">
                  <c:v>1347</c:v>
                </c:pt>
                <c:pt idx="7">
                  <c:v>1494</c:v>
                </c:pt>
                <c:pt idx="8">
                  <c:v>1726</c:v>
                </c:pt>
                <c:pt idx="9">
                  <c:v>1756</c:v>
                </c:pt>
                <c:pt idx="10">
                  <c:v>1678</c:v>
                </c:pt>
                <c:pt idx="11">
                  <c:v>1076</c:v>
                </c:pt>
                <c:pt idx="12">
                  <c:v>525</c:v>
                </c:pt>
                <c:pt idx="13">
                  <c:v>181</c:v>
                </c:pt>
                <c:pt idx="14">
                  <c:v>94</c:v>
                </c:pt>
                <c:pt idx="15">
                  <c:v>50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A-4045-8F64-AB7AE77FB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887</c:v>
                </c:pt>
                <c:pt idx="1">
                  <c:v>788</c:v>
                </c:pt>
                <c:pt idx="2">
                  <c:v>2190</c:v>
                </c:pt>
                <c:pt idx="3">
                  <c:v>495</c:v>
                </c:pt>
                <c:pt idx="4">
                  <c:v>290</c:v>
                </c:pt>
                <c:pt idx="5">
                  <c:v>546</c:v>
                </c:pt>
                <c:pt idx="6">
                  <c:v>1578</c:v>
                </c:pt>
                <c:pt idx="7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F-4880-8F59-4A928FF4B80F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638</c:v>
                </c:pt>
                <c:pt idx="1">
                  <c:v>1521</c:v>
                </c:pt>
                <c:pt idx="2">
                  <c:v>369</c:v>
                </c:pt>
                <c:pt idx="3">
                  <c:v>1680</c:v>
                </c:pt>
                <c:pt idx="4">
                  <c:v>1778</c:v>
                </c:pt>
                <c:pt idx="5">
                  <c:v>1245</c:v>
                </c:pt>
                <c:pt idx="6">
                  <c:v>124</c:v>
                </c:pt>
                <c:pt idx="7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F-4880-8F59-4A928FF4B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9.31'!$U$8:$Y$8</c:f>
              <c:numCache>
                <c:formatCode>General</c:formatCode>
                <c:ptCount val="5"/>
                <c:pt idx="0">
                  <c:v>33733.71</c:v>
                </c:pt>
                <c:pt idx="1">
                  <c:v>34370</c:v>
                </c:pt>
                <c:pt idx="2">
                  <c:v>35413.230000000003</c:v>
                </c:pt>
                <c:pt idx="3">
                  <c:v>35574</c:v>
                </c:pt>
                <c:pt idx="4">
                  <c:v>36364.26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5-47A7-90B8-4A634CEA46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5-47A7-90B8-4A634CEA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9.31'!$T$4:$Y$4</c:f>
              <c:numCache>
                <c:formatCode>#,##0</c:formatCode>
                <c:ptCount val="6"/>
                <c:pt idx="0">
                  <c:v>30920</c:v>
                </c:pt>
                <c:pt idx="1">
                  <c:v>30879</c:v>
                </c:pt>
                <c:pt idx="2">
                  <c:v>30827</c:v>
                </c:pt>
                <c:pt idx="3">
                  <c:v>30595</c:v>
                </c:pt>
                <c:pt idx="4">
                  <c:v>30462</c:v>
                </c:pt>
                <c:pt idx="5">
                  <c:v>32047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0-4B65-B795-7942D28B873E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9.31'!$T$7:$Y$7</c:f>
              <c:numCache>
                <c:formatCode>#,##0</c:formatCode>
                <c:ptCount val="6"/>
                <c:pt idx="0">
                  <c:v>22228</c:v>
                </c:pt>
                <c:pt idx="1">
                  <c:v>22134</c:v>
                </c:pt>
                <c:pt idx="2">
                  <c:v>22189</c:v>
                </c:pt>
                <c:pt idx="3">
                  <c:v>21998</c:v>
                </c:pt>
                <c:pt idx="4">
                  <c:v>22020</c:v>
                </c:pt>
                <c:pt idx="5">
                  <c:v>22976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0-4B65-B795-7942D28B873E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9.31'!$T$11:$Y$11</c:f>
              <c:numCache>
                <c:formatCode>#,##0</c:formatCode>
                <c:ptCount val="6"/>
                <c:pt idx="0">
                  <c:v>25404</c:v>
                </c:pt>
                <c:pt idx="1">
                  <c:v>25444</c:v>
                </c:pt>
                <c:pt idx="2">
                  <c:v>25470</c:v>
                </c:pt>
                <c:pt idx="3">
                  <c:v>25474</c:v>
                </c:pt>
                <c:pt idx="4">
                  <c:v>25392</c:v>
                </c:pt>
                <c:pt idx="5">
                  <c:v>26808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0-4B65-B795-7942D28B873E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9.31'!$T$12:$Y$12</c:f>
              <c:numCache>
                <c:formatCode>#,##0</c:formatCode>
                <c:ptCount val="6"/>
                <c:pt idx="0">
                  <c:v>5515</c:v>
                </c:pt>
                <c:pt idx="1">
                  <c:v>5438</c:v>
                </c:pt>
                <c:pt idx="2">
                  <c:v>5358</c:v>
                </c:pt>
                <c:pt idx="3">
                  <c:v>5124</c:v>
                </c:pt>
                <c:pt idx="4">
                  <c:v>5072</c:v>
                </c:pt>
                <c:pt idx="5">
                  <c:v>5239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0-4B65-B795-7942D28B8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9.31'!$AA$15:$AA$33</c:f>
              <c:numCache>
                <c:formatCode>0.0%</c:formatCode>
                <c:ptCount val="19"/>
                <c:pt idx="0">
                  <c:v>6.1815458545261645E-2</c:v>
                </c:pt>
                <c:pt idx="1">
                  <c:v>1.4853184385433893E-2</c:v>
                </c:pt>
                <c:pt idx="2">
                  <c:v>7.5732517864386686E-2</c:v>
                </c:pt>
                <c:pt idx="3">
                  <c:v>5.0238711891908757E-3</c:v>
                </c:pt>
                <c:pt idx="4">
                  <c:v>7.410990108278466E-2</c:v>
                </c:pt>
                <c:pt idx="5">
                  <c:v>3.3918931569257654E-2</c:v>
                </c:pt>
                <c:pt idx="6">
                  <c:v>9.8605173651199807E-2</c:v>
                </c:pt>
                <c:pt idx="7">
                  <c:v>6.5840796330389736E-2</c:v>
                </c:pt>
                <c:pt idx="8">
                  <c:v>3.4667831622304739E-2</c:v>
                </c:pt>
                <c:pt idx="9">
                  <c:v>3.5884794208506255E-3</c:v>
                </c:pt>
                <c:pt idx="10">
                  <c:v>2.6086685181140202E-2</c:v>
                </c:pt>
                <c:pt idx="11">
                  <c:v>2.1718101538365526E-2</c:v>
                </c:pt>
                <c:pt idx="12">
                  <c:v>3.71641651324617E-2</c:v>
                </c:pt>
                <c:pt idx="13">
                  <c:v>5.8382999968795833E-2</c:v>
                </c:pt>
                <c:pt idx="14">
                  <c:v>4.5807719911380163E-2</c:v>
                </c:pt>
                <c:pt idx="15">
                  <c:v>6.9086029893593789E-2</c:v>
                </c:pt>
                <c:pt idx="16">
                  <c:v>9.1896277342652974E-2</c:v>
                </c:pt>
                <c:pt idx="17">
                  <c:v>1.0609417418167066E-2</c:v>
                </c:pt>
                <c:pt idx="18">
                  <c:v>3.6040815052891063E-2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0E-432D-807F-D25070D584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0E-432D-807F-D25070D58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23</c:v>
                </c:pt>
                <c:pt idx="1">
                  <c:v>448</c:v>
                </c:pt>
                <c:pt idx="2">
                  <c:v>985</c:v>
                </c:pt>
                <c:pt idx="3">
                  <c:v>1383</c:v>
                </c:pt>
                <c:pt idx="4">
                  <c:v>1623</c:v>
                </c:pt>
                <c:pt idx="5">
                  <c:v>1493</c:v>
                </c:pt>
                <c:pt idx="6">
                  <c:v>1523</c:v>
                </c:pt>
                <c:pt idx="7">
                  <c:v>1552</c:v>
                </c:pt>
                <c:pt idx="8">
                  <c:v>1833</c:v>
                </c:pt>
                <c:pt idx="9">
                  <c:v>1773</c:v>
                </c:pt>
                <c:pt idx="10">
                  <c:v>1751</c:v>
                </c:pt>
                <c:pt idx="11">
                  <c:v>1354</c:v>
                </c:pt>
                <c:pt idx="12">
                  <c:v>659</c:v>
                </c:pt>
                <c:pt idx="13">
                  <c:v>334</c:v>
                </c:pt>
                <c:pt idx="14">
                  <c:v>126</c:v>
                </c:pt>
                <c:pt idx="15">
                  <c:v>68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1-4E3E-BF34-29F1E1015888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18</c:v>
                </c:pt>
                <c:pt idx="1">
                  <c:v>555</c:v>
                </c:pt>
                <c:pt idx="2">
                  <c:v>956</c:v>
                </c:pt>
                <c:pt idx="3">
                  <c:v>1059</c:v>
                </c:pt>
                <c:pt idx="4">
                  <c:v>1295</c:v>
                </c:pt>
                <c:pt idx="5">
                  <c:v>1237</c:v>
                </c:pt>
                <c:pt idx="6">
                  <c:v>1347</c:v>
                </c:pt>
                <c:pt idx="7">
                  <c:v>1494</c:v>
                </c:pt>
                <c:pt idx="8">
                  <c:v>1726</c:v>
                </c:pt>
                <c:pt idx="9">
                  <c:v>1756</c:v>
                </c:pt>
                <c:pt idx="10">
                  <c:v>1678</c:v>
                </c:pt>
                <c:pt idx="11">
                  <c:v>1076</c:v>
                </c:pt>
                <c:pt idx="12">
                  <c:v>525</c:v>
                </c:pt>
                <c:pt idx="13">
                  <c:v>181</c:v>
                </c:pt>
                <c:pt idx="14">
                  <c:v>94</c:v>
                </c:pt>
                <c:pt idx="15">
                  <c:v>50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1-4E3E-BF34-29F1E1015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887</c:v>
                </c:pt>
                <c:pt idx="1">
                  <c:v>788</c:v>
                </c:pt>
                <c:pt idx="2">
                  <c:v>2190</c:v>
                </c:pt>
                <c:pt idx="3">
                  <c:v>495</c:v>
                </c:pt>
                <c:pt idx="4">
                  <c:v>290</c:v>
                </c:pt>
                <c:pt idx="5">
                  <c:v>546</c:v>
                </c:pt>
                <c:pt idx="6">
                  <c:v>1578</c:v>
                </c:pt>
                <c:pt idx="7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0-4CBA-8687-92D2BE8EB3EA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638</c:v>
                </c:pt>
                <c:pt idx="1">
                  <c:v>1521</c:v>
                </c:pt>
                <c:pt idx="2">
                  <c:v>369</c:v>
                </c:pt>
                <c:pt idx="3">
                  <c:v>1680</c:v>
                </c:pt>
                <c:pt idx="4">
                  <c:v>1778</c:v>
                </c:pt>
                <c:pt idx="5">
                  <c:v>1245</c:v>
                </c:pt>
                <c:pt idx="6">
                  <c:v>124</c:v>
                </c:pt>
                <c:pt idx="7">
                  <c:v>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0-4CBA-8687-92D2BE8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9.4'!$U$4:$Y$4</c:f>
              <c:numCache>
                <c:formatCode>#,##0</c:formatCode>
                <c:ptCount val="5"/>
                <c:pt idx="0">
                  <c:v>2186</c:v>
                </c:pt>
                <c:pt idx="1">
                  <c:v>2050</c:v>
                </c:pt>
                <c:pt idx="2">
                  <c:v>1952</c:v>
                </c:pt>
                <c:pt idx="3">
                  <c:v>1859</c:v>
                </c:pt>
                <c:pt idx="4">
                  <c:v>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7-4D97-BFE8-75862FCCF11F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9.4'!$U$7:$Y$7</c:f>
              <c:numCache>
                <c:formatCode>#,##0</c:formatCode>
                <c:ptCount val="5"/>
                <c:pt idx="0">
                  <c:v>1427</c:v>
                </c:pt>
                <c:pt idx="1">
                  <c:v>1404</c:v>
                </c:pt>
                <c:pt idx="2">
                  <c:v>1345</c:v>
                </c:pt>
                <c:pt idx="3">
                  <c:v>1285</c:v>
                </c:pt>
                <c:pt idx="4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7-4D97-BFE8-75862FCCF11F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9.4'!$U$11:$Y$11</c:f>
              <c:numCache>
                <c:formatCode>#,##0</c:formatCode>
                <c:ptCount val="5"/>
                <c:pt idx="0">
                  <c:v>1760</c:v>
                </c:pt>
                <c:pt idx="1">
                  <c:v>1642</c:v>
                </c:pt>
                <c:pt idx="2">
                  <c:v>1568</c:v>
                </c:pt>
                <c:pt idx="3">
                  <c:v>1516</c:v>
                </c:pt>
                <c:pt idx="4">
                  <c:v>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D7-4D97-BFE8-75862FCCF11F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9.4'!$U$12:$Y$12</c:f>
              <c:numCache>
                <c:formatCode>#,##0</c:formatCode>
                <c:ptCount val="5"/>
                <c:pt idx="0">
                  <c:v>423</c:v>
                </c:pt>
                <c:pt idx="1">
                  <c:v>407</c:v>
                </c:pt>
                <c:pt idx="2">
                  <c:v>377</c:v>
                </c:pt>
                <c:pt idx="3">
                  <c:v>341</c:v>
                </c:pt>
                <c:pt idx="4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D7-4D97-BFE8-75862FCCF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9.31'!$T$8:$Y$8</c:f>
              <c:numCache>
                <c:formatCode>General</c:formatCode>
                <c:ptCount val="6"/>
                <c:pt idx="0">
                  <c:v>33003.1</c:v>
                </c:pt>
                <c:pt idx="1">
                  <c:v>33733.71</c:v>
                </c:pt>
                <c:pt idx="2">
                  <c:v>34370</c:v>
                </c:pt>
                <c:pt idx="3">
                  <c:v>35413.230000000003</c:v>
                </c:pt>
                <c:pt idx="4">
                  <c:v>35574</c:v>
                </c:pt>
                <c:pt idx="5">
                  <c:v>36364.26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0-4BA4-BD9E-8AAAE85DEB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0-4BA4-BD9E-8AAAE85DE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9.32'!$U$4:$Y$4</c:f>
              <c:numCache>
                <c:formatCode>#,##0</c:formatCode>
                <c:ptCount val="5"/>
                <c:pt idx="0">
                  <c:v>8476</c:v>
                </c:pt>
                <c:pt idx="1">
                  <c:v>8213</c:v>
                </c:pt>
                <c:pt idx="2">
                  <c:v>8131</c:v>
                </c:pt>
                <c:pt idx="3">
                  <c:v>7160</c:v>
                </c:pt>
                <c:pt idx="4">
                  <c:v>8400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46-40F4-B309-BDE87E65E7FB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9.32'!$U$7:$Y$7</c:f>
              <c:numCache>
                <c:formatCode>#,##0</c:formatCode>
                <c:ptCount val="5"/>
                <c:pt idx="0">
                  <c:v>5785</c:v>
                </c:pt>
                <c:pt idx="1">
                  <c:v>5698</c:v>
                </c:pt>
                <c:pt idx="2">
                  <c:v>5649</c:v>
                </c:pt>
                <c:pt idx="3">
                  <c:v>5072</c:v>
                </c:pt>
                <c:pt idx="4">
                  <c:v>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46-40F4-B309-BDE87E65E7FB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9.32'!$U$11:$Y$11</c:f>
              <c:numCache>
                <c:formatCode>#,##0</c:formatCode>
                <c:ptCount val="5"/>
                <c:pt idx="0">
                  <c:v>6970</c:v>
                </c:pt>
                <c:pt idx="1">
                  <c:v>6710</c:v>
                </c:pt>
                <c:pt idx="2">
                  <c:v>6658</c:v>
                </c:pt>
                <c:pt idx="3">
                  <c:v>5871</c:v>
                </c:pt>
                <c:pt idx="4">
                  <c:v>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46-40F4-B309-BDE87E65E7FB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9.32'!$U$12:$Y$12</c:f>
              <c:numCache>
                <c:formatCode>#,##0</c:formatCode>
                <c:ptCount val="5"/>
                <c:pt idx="0">
                  <c:v>1507</c:v>
                </c:pt>
                <c:pt idx="1">
                  <c:v>1505</c:v>
                </c:pt>
                <c:pt idx="2">
                  <c:v>1468</c:v>
                </c:pt>
                <c:pt idx="3">
                  <c:v>1291</c:v>
                </c:pt>
                <c:pt idx="4">
                  <c:v>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46-40F4-B309-BDE87E65E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9.32'!$AA$15:$AA$33</c:f>
              <c:numCache>
                <c:formatCode>0.0%</c:formatCode>
                <c:ptCount val="19"/>
                <c:pt idx="0">
                  <c:v>0.13535714285714287</c:v>
                </c:pt>
                <c:pt idx="1">
                  <c:v>9.285714285714286E-3</c:v>
                </c:pt>
                <c:pt idx="2">
                  <c:v>0.10273809523809524</c:v>
                </c:pt>
                <c:pt idx="3">
                  <c:v>5.2380952380952379E-3</c:v>
                </c:pt>
                <c:pt idx="4">
                  <c:v>6.1547619047619045E-2</c:v>
                </c:pt>
                <c:pt idx="5">
                  <c:v>1.4642857142857143E-2</c:v>
                </c:pt>
                <c:pt idx="6">
                  <c:v>7.3571428571428565E-2</c:v>
                </c:pt>
                <c:pt idx="7">
                  <c:v>6.3690476190476186E-2</c:v>
                </c:pt>
                <c:pt idx="8">
                  <c:v>2.3690476190476189E-2</c:v>
                </c:pt>
                <c:pt idx="9">
                  <c:v>1.3095238095238095E-3</c:v>
                </c:pt>
                <c:pt idx="10">
                  <c:v>2.0714285714285713E-2</c:v>
                </c:pt>
                <c:pt idx="11">
                  <c:v>7.261904761904762E-3</c:v>
                </c:pt>
                <c:pt idx="12">
                  <c:v>3.4047619047619049E-2</c:v>
                </c:pt>
                <c:pt idx="13">
                  <c:v>3.9166666666666669E-2</c:v>
                </c:pt>
                <c:pt idx="14">
                  <c:v>5.4642857142857146E-2</c:v>
                </c:pt>
                <c:pt idx="15">
                  <c:v>6.5476190476190479E-2</c:v>
                </c:pt>
                <c:pt idx="16">
                  <c:v>8.1309523809523804E-2</c:v>
                </c:pt>
                <c:pt idx="17">
                  <c:v>5.1190476190476194E-3</c:v>
                </c:pt>
                <c:pt idx="18">
                  <c:v>3.8571428571428569E-2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5-46AA-A87C-F6AEB75BA2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5-46AA-A87C-F6AEB75BA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5</c:v>
                </c:pt>
                <c:pt idx="1">
                  <c:v>167</c:v>
                </c:pt>
                <c:pt idx="2">
                  <c:v>284</c:v>
                </c:pt>
                <c:pt idx="3">
                  <c:v>370</c:v>
                </c:pt>
                <c:pt idx="4">
                  <c:v>399</c:v>
                </c:pt>
                <c:pt idx="5">
                  <c:v>333</c:v>
                </c:pt>
                <c:pt idx="6">
                  <c:v>334</c:v>
                </c:pt>
                <c:pt idx="7">
                  <c:v>407</c:v>
                </c:pt>
                <c:pt idx="8">
                  <c:v>409</c:v>
                </c:pt>
                <c:pt idx="9">
                  <c:v>505</c:v>
                </c:pt>
                <c:pt idx="10">
                  <c:v>498</c:v>
                </c:pt>
                <c:pt idx="11">
                  <c:v>410</c:v>
                </c:pt>
                <c:pt idx="12">
                  <c:v>243</c:v>
                </c:pt>
                <c:pt idx="13">
                  <c:v>129</c:v>
                </c:pt>
                <c:pt idx="14">
                  <c:v>66</c:v>
                </c:pt>
                <c:pt idx="15">
                  <c:v>35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4-4F95-ADBB-C8081FD47893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27</c:v>
                </c:pt>
                <c:pt idx="1">
                  <c:v>169</c:v>
                </c:pt>
                <c:pt idx="2">
                  <c:v>288</c:v>
                </c:pt>
                <c:pt idx="3">
                  <c:v>238</c:v>
                </c:pt>
                <c:pt idx="4">
                  <c:v>266</c:v>
                </c:pt>
                <c:pt idx="5">
                  <c:v>209</c:v>
                </c:pt>
                <c:pt idx="6">
                  <c:v>242</c:v>
                </c:pt>
                <c:pt idx="7">
                  <c:v>319</c:v>
                </c:pt>
                <c:pt idx="8">
                  <c:v>412</c:v>
                </c:pt>
                <c:pt idx="9">
                  <c:v>502</c:v>
                </c:pt>
                <c:pt idx="10">
                  <c:v>428</c:v>
                </c:pt>
                <c:pt idx="11">
                  <c:v>308</c:v>
                </c:pt>
                <c:pt idx="12">
                  <c:v>174</c:v>
                </c:pt>
                <c:pt idx="13">
                  <c:v>82</c:v>
                </c:pt>
                <c:pt idx="14">
                  <c:v>70</c:v>
                </c:pt>
                <c:pt idx="15">
                  <c:v>23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4-4F95-ADBB-C8081FD4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196</c:v>
                </c:pt>
                <c:pt idx="1">
                  <c:v>209</c:v>
                </c:pt>
                <c:pt idx="2">
                  <c:v>681</c:v>
                </c:pt>
                <c:pt idx="3">
                  <c:v>102</c:v>
                </c:pt>
                <c:pt idx="4">
                  <c:v>44</c:v>
                </c:pt>
                <c:pt idx="5">
                  <c:v>78</c:v>
                </c:pt>
                <c:pt idx="6">
                  <c:v>465</c:v>
                </c:pt>
                <c:pt idx="7">
                  <c:v>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6-4BF6-BD01-8B042D684C09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129</c:v>
                </c:pt>
                <c:pt idx="1">
                  <c:v>369</c:v>
                </c:pt>
                <c:pt idx="2">
                  <c:v>82</c:v>
                </c:pt>
                <c:pt idx="3">
                  <c:v>415</c:v>
                </c:pt>
                <c:pt idx="4">
                  <c:v>481</c:v>
                </c:pt>
                <c:pt idx="5">
                  <c:v>272</c:v>
                </c:pt>
                <c:pt idx="6">
                  <c:v>27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6-4BF6-BD01-8B042D684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9.32'!$U$8:$Y$8</c:f>
              <c:numCache>
                <c:formatCode>General</c:formatCode>
                <c:ptCount val="5"/>
                <c:pt idx="0">
                  <c:v>32399</c:v>
                </c:pt>
                <c:pt idx="1">
                  <c:v>33270</c:v>
                </c:pt>
                <c:pt idx="2">
                  <c:v>34086.29</c:v>
                </c:pt>
                <c:pt idx="3">
                  <c:v>36059.1</c:v>
                </c:pt>
                <c:pt idx="4">
                  <c:v>34794.5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7-45C4-B98D-534FDC561E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A7-45C4-B98D-534FDC561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9.32'!$T$4:$Y$4</c:f>
              <c:numCache>
                <c:formatCode>#,##0</c:formatCode>
                <c:ptCount val="6"/>
                <c:pt idx="0">
                  <c:v>8828</c:v>
                </c:pt>
                <c:pt idx="1">
                  <c:v>8476</c:v>
                </c:pt>
                <c:pt idx="2">
                  <c:v>8213</c:v>
                </c:pt>
                <c:pt idx="3">
                  <c:v>8131</c:v>
                </c:pt>
                <c:pt idx="4">
                  <c:v>7160</c:v>
                </c:pt>
                <c:pt idx="5">
                  <c:v>8400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8-4293-8C20-86936AD1D82F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9.32'!$T$7:$Y$7</c:f>
              <c:numCache>
                <c:formatCode>#,##0</c:formatCode>
                <c:ptCount val="6"/>
                <c:pt idx="0">
                  <c:v>5907</c:v>
                </c:pt>
                <c:pt idx="1">
                  <c:v>5785</c:v>
                </c:pt>
                <c:pt idx="2">
                  <c:v>5698</c:v>
                </c:pt>
                <c:pt idx="3">
                  <c:v>5649</c:v>
                </c:pt>
                <c:pt idx="4">
                  <c:v>5072</c:v>
                </c:pt>
                <c:pt idx="5">
                  <c:v>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8-4293-8C20-86936AD1D82F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9.32'!$T$11:$Y$11</c:f>
              <c:numCache>
                <c:formatCode>#,##0</c:formatCode>
                <c:ptCount val="6"/>
                <c:pt idx="0">
                  <c:v>7256</c:v>
                </c:pt>
                <c:pt idx="1">
                  <c:v>6970</c:v>
                </c:pt>
                <c:pt idx="2">
                  <c:v>6710</c:v>
                </c:pt>
                <c:pt idx="3">
                  <c:v>6658</c:v>
                </c:pt>
                <c:pt idx="4">
                  <c:v>5871</c:v>
                </c:pt>
                <c:pt idx="5">
                  <c:v>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8-4293-8C20-86936AD1D82F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9.32'!$T$12:$Y$12</c:f>
              <c:numCache>
                <c:formatCode>#,##0</c:formatCode>
                <c:ptCount val="6"/>
                <c:pt idx="0">
                  <c:v>1574</c:v>
                </c:pt>
                <c:pt idx="1">
                  <c:v>1507</c:v>
                </c:pt>
                <c:pt idx="2">
                  <c:v>1505</c:v>
                </c:pt>
                <c:pt idx="3">
                  <c:v>1468</c:v>
                </c:pt>
                <c:pt idx="4">
                  <c:v>1291</c:v>
                </c:pt>
                <c:pt idx="5">
                  <c:v>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A8-4293-8C20-86936AD1D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9.32'!$AA$15:$AA$33</c:f>
              <c:numCache>
                <c:formatCode>0.0%</c:formatCode>
                <c:ptCount val="19"/>
                <c:pt idx="0">
                  <c:v>0.13535714285714287</c:v>
                </c:pt>
                <c:pt idx="1">
                  <c:v>9.285714285714286E-3</c:v>
                </c:pt>
                <c:pt idx="2">
                  <c:v>0.10273809523809524</c:v>
                </c:pt>
                <c:pt idx="3">
                  <c:v>5.2380952380952379E-3</c:v>
                </c:pt>
                <c:pt idx="4">
                  <c:v>6.1547619047619045E-2</c:v>
                </c:pt>
                <c:pt idx="5">
                  <c:v>1.4642857142857143E-2</c:v>
                </c:pt>
                <c:pt idx="6">
                  <c:v>7.3571428571428565E-2</c:v>
                </c:pt>
                <c:pt idx="7">
                  <c:v>6.3690476190476186E-2</c:v>
                </c:pt>
                <c:pt idx="8">
                  <c:v>2.3690476190476189E-2</c:v>
                </c:pt>
                <c:pt idx="9">
                  <c:v>1.3095238095238095E-3</c:v>
                </c:pt>
                <c:pt idx="10">
                  <c:v>2.0714285714285713E-2</c:v>
                </c:pt>
                <c:pt idx="11">
                  <c:v>7.261904761904762E-3</c:v>
                </c:pt>
                <c:pt idx="12">
                  <c:v>3.4047619047619049E-2</c:v>
                </c:pt>
                <c:pt idx="13">
                  <c:v>3.9166666666666669E-2</c:v>
                </c:pt>
                <c:pt idx="14">
                  <c:v>5.4642857142857146E-2</c:v>
                </c:pt>
                <c:pt idx="15">
                  <c:v>6.5476190476190479E-2</c:v>
                </c:pt>
                <c:pt idx="16">
                  <c:v>8.1309523809523804E-2</c:v>
                </c:pt>
                <c:pt idx="17">
                  <c:v>5.1190476190476194E-3</c:v>
                </c:pt>
                <c:pt idx="18">
                  <c:v>3.8571428571428569E-2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0-4D34-8AA6-9559BCEFFC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0-4D34-8AA6-9559BCEF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5</c:v>
                </c:pt>
                <c:pt idx="1">
                  <c:v>167</c:v>
                </c:pt>
                <c:pt idx="2">
                  <c:v>284</c:v>
                </c:pt>
                <c:pt idx="3">
                  <c:v>370</c:v>
                </c:pt>
                <c:pt idx="4">
                  <c:v>399</c:v>
                </c:pt>
                <c:pt idx="5">
                  <c:v>333</c:v>
                </c:pt>
                <c:pt idx="6">
                  <c:v>334</c:v>
                </c:pt>
                <c:pt idx="7">
                  <c:v>407</c:v>
                </c:pt>
                <c:pt idx="8">
                  <c:v>409</c:v>
                </c:pt>
                <c:pt idx="9">
                  <c:v>505</c:v>
                </c:pt>
                <c:pt idx="10">
                  <c:v>498</c:v>
                </c:pt>
                <c:pt idx="11">
                  <c:v>410</c:v>
                </c:pt>
                <c:pt idx="12">
                  <c:v>243</c:v>
                </c:pt>
                <c:pt idx="13">
                  <c:v>129</c:v>
                </c:pt>
                <c:pt idx="14">
                  <c:v>66</c:v>
                </c:pt>
                <c:pt idx="15">
                  <c:v>35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C-48EC-870E-2A65C87A73C1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27</c:v>
                </c:pt>
                <c:pt idx="1">
                  <c:v>169</c:v>
                </c:pt>
                <c:pt idx="2">
                  <c:v>288</c:v>
                </c:pt>
                <c:pt idx="3">
                  <c:v>238</c:v>
                </c:pt>
                <c:pt idx="4">
                  <c:v>266</c:v>
                </c:pt>
                <c:pt idx="5">
                  <c:v>209</c:v>
                </c:pt>
                <c:pt idx="6">
                  <c:v>242</c:v>
                </c:pt>
                <c:pt idx="7">
                  <c:v>319</c:v>
                </c:pt>
                <c:pt idx="8">
                  <c:v>412</c:v>
                </c:pt>
                <c:pt idx="9">
                  <c:v>502</c:v>
                </c:pt>
                <c:pt idx="10">
                  <c:v>428</c:v>
                </c:pt>
                <c:pt idx="11">
                  <c:v>308</c:v>
                </c:pt>
                <c:pt idx="12">
                  <c:v>174</c:v>
                </c:pt>
                <c:pt idx="13">
                  <c:v>82</c:v>
                </c:pt>
                <c:pt idx="14">
                  <c:v>70</c:v>
                </c:pt>
                <c:pt idx="15">
                  <c:v>23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C-48EC-870E-2A65C87A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196</c:v>
                </c:pt>
                <c:pt idx="1">
                  <c:v>209</c:v>
                </c:pt>
                <c:pt idx="2">
                  <c:v>681</c:v>
                </c:pt>
                <c:pt idx="3">
                  <c:v>102</c:v>
                </c:pt>
                <c:pt idx="4">
                  <c:v>44</c:v>
                </c:pt>
                <c:pt idx="5">
                  <c:v>78</c:v>
                </c:pt>
                <c:pt idx="6">
                  <c:v>465</c:v>
                </c:pt>
                <c:pt idx="7">
                  <c:v>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0-4AE2-BE62-C8253DC5E9C6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129</c:v>
                </c:pt>
                <c:pt idx="1">
                  <c:v>369</c:v>
                </c:pt>
                <c:pt idx="2">
                  <c:v>82</c:v>
                </c:pt>
                <c:pt idx="3">
                  <c:v>415</c:v>
                </c:pt>
                <c:pt idx="4">
                  <c:v>481</c:v>
                </c:pt>
                <c:pt idx="5">
                  <c:v>272</c:v>
                </c:pt>
                <c:pt idx="6">
                  <c:v>27</c:v>
                </c:pt>
                <c:pt idx="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0-4AE2-BE62-C8253DC5E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9.4'!$AA$15:$AA$33</c:f>
              <c:numCache>
                <c:formatCode>0.0%</c:formatCode>
                <c:ptCount val="19"/>
                <c:pt idx="0">
                  <c:v>0.1607765057242409</c:v>
                </c:pt>
                <c:pt idx="1">
                  <c:v>3.9820806371329018E-3</c:v>
                </c:pt>
                <c:pt idx="2">
                  <c:v>3.2354405176704827E-2</c:v>
                </c:pt>
                <c:pt idx="3">
                  <c:v>9.9552015928322541E-3</c:v>
                </c:pt>
                <c:pt idx="4">
                  <c:v>5.823792931806869E-2</c:v>
                </c:pt>
                <c:pt idx="5">
                  <c:v>8.9596814335490289E-3</c:v>
                </c:pt>
                <c:pt idx="6">
                  <c:v>5.5749128919860627E-2</c:v>
                </c:pt>
                <c:pt idx="7">
                  <c:v>3.5340965654554503E-2</c:v>
                </c:pt>
                <c:pt idx="8">
                  <c:v>3.285216525634644E-2</c:v>
                </c:pt>
                <c:pt idx="9">
                  <c:v>1.4932802389248383E-3</c:v>
                </c:pt>
                <c:pt idx="10">
                  <c:v>1.2941762070681932E-2</c:v>
                </c:pt>
                <c:pt idx="11">
                  <c:v>1.7919362867098058E-2</c:v>
                </c:pt>
                <c:pt idx="12">
                  <c:v>4.0816326530612242E-2</c:v>
                </c:pt>
                <c:pt idx="13">
                  <c:v>4.3305126928820312E-2</c:v>
                </c:pt>
                <c:pt idx="14">
                  <c:v>0.14385266301642607</c:v>
                </c:pt>
                <c:pt idx="15">
                  <c:v>7.3668491786958681E-2</c:v>
                </c:pt>
                <c:pt idx="16">
                  <c:v>8.412145345943256E-2</c:v>
                </c:pt>
                <c:pt idx="17">
                  <c:v>1.7421602787456445E-2</c:v>
                </c:pt>
                <c:pt idx="18">
                  <c:v>2.140368342458935E-2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09B-A80A-74E15DC34B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4-409B-A80A-74E15DC34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9.32'!$T$8:$Y$8</c:f>
              <c:numCache>
                <c:formatCode>General</c:formatCode>
                <c:ptCount val="6"/>
                <c:pt idx="0">
                  <c:v>31668.37</c:v>
                </c:pt>
                <c:pt idx="1">
                  <c:v>32399</c:v>
                </c:pt>
                <c:pt idx="2">
                  <c:v>33270</c:v>
                </c:pt>
                <c:pt idx="3">
                  <c:v>34086.29</c:v>
                </c:pt>
                <c:pt idx="4">
                  <c:v>36059.1</c:v>
                </c:pt>
                <c:pt idx="5">
                  <c:v>34794.5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7-4BEF-8E89-5D799A5CD7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7-4BEF-8E89-5D799A5CD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9.33'!$U$4:$Y$4</c:f>
              <c:numCache>
                <c:formatCode>#,##0</c:formatCode>
                <c:ptCount val="5"/>
                <c:pt idx="0">
                  <c:v>499</c:v>
                </c:pt>
                <c:pt idx="1">
                  <c:v>447</c:v>
                </c:pt>
                <c:pt idx="2">
                  <c:v>535</c:v>
                </c:pt>
                <c:pt idx="3">
                  <c:v>434</c:v>
                </c:pt>
                <c:pt idx="4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E-42D5-BB4D-E91F3B06F41A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9.33'!$U$7:$Y$7</c:f>
              <c:numCache>
                <c:formatCode>#,##0</c:formatCode>
                <c:ptCount val="5"/>
                <c:pt idx="0">
                  <c:v>381</c:v>
                </c:pt>
                <c:pt idx="1">
                  <c:v>358</c:v>
                </c:pt>
                <c:pt idx="2">
                  <c:v>378</c:v>
                </c:pt>
                <c:pt idx="3">
                  <c:v>321</c:v>
                </c:pt>
                <c:pt idx="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E-42D5-BB4D-E91F3B06F41A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9.33'!$U$11:$Y$11</c:f>
              <c:numCache>
                <c:formatCode>#,##0</c:formatCode>
                <c:ptCount val="5"/>
                <c:pt idx="0">
                  <c:v>486</c:v>
                </c:pt>
                <c:pt idx="1">
                  <c:v>437</c:v>
                </c:pt>
                <c:pt idx="2">
                  <c:v>520</c:v>
                </c:pt>
                <c:pt idx="3">
                  <c:v>423</c:v>
                </c:pt>
                <c:pt idx="4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E-42D5-BB4D-E91F3B06F41A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9.33'!$U$12:$Y$12</c:f>
              <c:numCache>
                <c:formatCode>#,##0</c:formatCode>
                <c:ptCount val="5"/>
                <c:pt idx="0">
                  <c:v>14</c:v>
                </c:pt>
                <c:pt idx="1">
                  <c:v>13</c:v>
                </c:pt>
                <c:pt idx="2">
                  <c:v>16</c:v>
                </c:pt>
                <c:pt idx="3">
                  <c:v>7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E-42D5-BB4D-E91F3B06F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9.33'!$AA$15:$AA$33</c:f>
              <c:numCache>
                <c:formatCode>0.0%</c:formatCode>
                <c:ptCount val="19"/>
                <c:pt idx="0">
                  <c:v>6.4579256360078274E-2</c:v>
                </c:pt>
                <c:pt idx="1">
                  <c:v>2.5440313111545987E-2</c:v>
                </c:pt>
                <c:pt idx="2">
                  <c:v>9.7847358121330719E-3</c:v>
                </c:pt>
                <c:pt idx="3">
                  <c:v>7.8277886497064575E-3</c:v>
                </c:pt>
                <c:pt idx="4">
                  <c:v>3.7181996086105673E-2</c:v>
                </c:pt>
                <c:pt idx="5">
                  <c:v>0</c:v>
                </c:pt>
                <c:pt idx="6">
                  <c:v>3.5225048923679059E-2</c:v>
                </c:pt>
                <c:pt idx="7">
                  <c:v>1.1741682974559686E-2</c:v>
                </c:pt>
                <c:pt idx="8">
                  <c:v>9.7847358121330719E-3</c:v>
                </c:pt>
                <c:pt idx="9">
                  <c:v>0</c:v>
                </c:pt>
                <c:pt idx="10">
                  <c:v>0</c:v>
                </c:pt>
                <c:pt idx="11">
                  <c:v>1.5655577299412915E-2</c:v>
                </c:pt>
                <c:pt idx="12">
                  <c:v>7.0450097847358117E-2</c:v>
                </c:pt>
                <c:pt idx="13">
                  <c:v>9.7847358121330719E-3</c:v>
                </c:pt>
                <c:pt idx="14">
                  <c:v>0.2446183953033268</c:v>
                </c:pt>
                <c:pt idx="15">
                  <c:v>0.16634050880626222</c:v>
                </c:pt>
                <c:pt idx="16">
                  <c:v>6.4579256360078274E-2</c:v>
                </c:pt>
                <c:pt idx="17">
                  <c:v>4.1095890410958902E-2</c:v>
                </c:pt>
                <c:pt idx="18">
                  <c:v>0.12915851272015655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D-4270-B25A-80E8ED31CC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D-4270-B25A-80E8ED31C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12</c:v>
                </c:pt>
                <c:pt idx="3">
                  <c:v>30</c:v>
                </c:pt>
                <c:pt idx="4">
                  <c:v>51</c:v>
                </c:pt>
                <c:pt idx="5">
                  <c:v>35</c:v>
                </c:pt>
                <c:pt idx="6">
                  <c:v>30</c:v>
                </c:pt>
                <c:pt idx="7">
                  <c:v>30</c:v>
                </c:pt>
                <c:pt idx="8">
                  <c:v>41</c:v>
                </c:pt>
                <c:pt idx="9">
                  <c:v>18</c:v>
                </c:pt>
                <c:pt idx="10">
                  <c:v>12</c:v>
                </c:pt>
                <c:pt idx="11">
                  <c:v>9</c:v>
                </c:pt>
                <c:pt idx="12">
                  <c:v>5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B-4820-BE63-DC541BBA3869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20</c:v>
                </c:pt>
                <c:pt idx="4">
                  <c:v>41</c:v>
                </c:pt>
                <c:pt idx="5">
                  <c:v>17</c:v>
                </c:pt>
                <c:pt idx="6">
                  <c:v>24</c:v>
                </c:pt>
                <c:pt idx="7">
                  <c:v>19</c:v>
                </c:pt>
                <c:pt idx="8">
                  <c:v>33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B-4820-BE63-DC541BBA3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5</c:v>
                </c:pt>
                <c:pt idx="1">
                  <c:v>28</c:v>
                </c:pt>
                <c:pt idx="2">
                  <c:v>18</c:v>
                </c:pt>
                <c:pt idx="3">
                  <c:v>20</c:v>
                </c:pt>
                <c:pt idx="4">
                  <c:v>8</c:v>
                </c:pt>
                <c:pt idx="5">
                  <c:v>0</c:v>
                </c:pt>
                <c:pt idx="6">
                  <c:v>30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F-4402-A2A1-BF59A07EA473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10</c:v>
                </c:pt>
                <c:pt idx="1">
                  <c:v>23</c:v>
                </c:pt>
                <c:pt idx="2">
                  <c:v>5</c:v>
                </c:pt>
                <c:pt idx="3">
                  <c:v>40</c:v>
                </c:pt>
                <c:pt idx="4">
                  <c:v>35</c:v>
                </c:pt>
                <c:pt idx="5">
                  <c:v>10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F-4402-A2A1-BF59A07EA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9.33'!$U$8:$Y$8</c:f>
              <c:numCache>
                <c:formatCode>General</c:formatCode>
                <c:ptCount val="5"/>
                <c:pt idx="0">
                  <c:v>30865.38</c:v>
                </c:pt>
                <c:pt idx="1">
                  <c:v>27802.42</c:v>
                </c:pt>
                <c:pt idx="2">
                  <c:v>30840.81</c:v>
                </c:pt>
                <c:pt idx="3">
                  <c:v>30582.28</c:v>
                </c:pt>
                <c:pt idx="4">
                  <c:v>27778.400000000001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C-4BD0-AFB5-00E1F60F87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EC-4BD0-AFB5-00E1F60F8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9.33'!$T$4:$Y$4</c:f>
              <c:numCache>
                <c:formatCode>#,##0</c:formatCode>
                <c:ptCount val="6"/>
                <c:pt idx="0">
                  <c:v>515</c:v>
                </c:pt>
                <c:pt idx="1">
                  <c:v>499</c:v>
                </c:pt>
                <c:pt idx="2">
                  <c:v>447</c:v>
                </c:pt>
                <c:pt idx="3">
                  <c:v>535</c:v>
                </c:pt>
                <c:pt idx="4">
                  <c:v>434</c:v>
                </c:pt>
                <c:pt idx="5">
                  <c:v>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5-4352-B47A-96CA975649BF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9.33'!$T$7:$Y$7</c:f>
              <c:numCache>
                <c:formatCode>#,##0</c:formatCode>
                <c:ptCount val="6"/>
                <c:pt idx="0">
                  <c:v>376</c:v>
                </c:pt>
                <c:pt idx="1">
                  <c:v>381</c:v>
                </c:pt>
                <c:pt idx="2">
                  <c:v>358</c:v>
                </c:pt>
                <c:pt idx="3">
                  <c:v>378</c:v>
                </c:pt>
                <c:pt idx="4">
                  <c:v>321</c:v>
                </c:pt>
                <c:pt idx="5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5-4352-B47A-96CA975649BF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9.33'!$T$11:$Y$11</c:f>
              <c:numCache>
                <c:formatCode>#,##0</c:formatCode>
                <c:ptCount val="6"/>
                <c:pt idx="0">
                  <c:v>502</c:v>
                </c:pt>
                <c:pt idx="1">
                  <c:v>486</c:v>
                </c:pt>
                <c:pt idx="2">
                  <c:v>437</c:v>
                </c:pt>
                <c:pt idx="3">
                  <c:v>520</c:v>
                </c:pt>
                <c:pt idx="4">
                  <c:v>423</c:v>
                </c:pt>
                <c:pt idx="5">
                  <c:v>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5-4352-B47A-96CA975649BF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9.33'!$T$12:$Y$12</c:f>
              <c:numCache>
                <c:formatCode>#,##0</c:formatCode>
                <c:ptCount val="6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16</c:v>
                </c:pt>
                <c:pt idx="4">
                  <c:v>7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5-4352-B47A-96CA97564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9.33'!$AA$15:$AA$33</c:f>
              <c:numCache>
                <c:formatCode>0.0%</c:formatCode>
                <c:ptCount val="19"/>
                <c:pt idx="0">
                  <c:v>6.4579256360078274E-2</c:v>
                </c:pt>
                <c:pt idx="1">
                  <c:v>2.5440313111545987E-2</c:v>
                </c:pt>
                <c:pt idx="2">
                  <c:v>9.7847358121330719E-3</c:v>
                </c:pt>
                <c:pt idx="3">
                  <c:v>7.8277886497064575E-3</c:v>
                </c:pt>
                <c:pt idx="4">
                  <c:v>3.7181996086105673E-2</c:v>
                </c:pt>
                <c:pt idx="5">
                  <c:v>0</c:v>
                </c:pt>
                <c:pt idx="6">
                  <c:v>3.5225048923679059E-2</c:v>
                </c:pt>
                <c:pt idx="7">
                  <c:v>1.1741682974559686E-2</c:v>
                </c:pt>
                <c:pt idx="8">
                  <c:v>9.7847358121330719E-3</c:v>
                </c:pt>
                <c:pt idx="9">
                  <c:v>0</c:v>
                </c:pt>
                <c:pt idx="10">
                  <c:v>0</c:v>
                </c:pt>
                <c:pt idx="11">
                  <c:v>1.5655577299412915E-2</c:v>
                </c:pt>
                <c:pt idx="12">
                  <c:v>7.0450097847358117E-2</c:v>
                </c:pt>
                <c:pt idx="13">
                  <c:v>9.7847358121330719E-3</c:v>
                </c:pt>
                <c:pt idx="14">
                  <c:v>0.2446183953033268</c:v>
                </c:pt>
                <c:pt idx="15">
                  <c:v>0.16634050880626222</c:v>
                </c:pt>
                <c:pt idx="16">
                  <c:v>6.4579256360078274E-2</c:v>
                </c:pt>
                <c:pt idx="17">
                  <c:v>4.1095890410958902E-2</c:v>
                </c:pt>
                <c:pt idx="18">
                  <c:v>0.12915851272015655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1-4AA0-8B69-1E89B28C04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A1-4AA0-8B69-1E89B28C0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12</c:v>
                </c:pt>
                <c:pt idx="3">
                  <c:v>30</c:v>
                </c:pt>
                <c:pt idx="4">
                  <c:v>51</c:v>
                </c:pt>
                <c:pt idx="5">
                  <c:v>35</c:v>
                </c:pt>
                <c:pt idx="6">
                  <c:v>30</c:v>
                </c:pt>
                <c:pt idx="7">
                  <c:v>30</c:v>
                </c:pt>
                <c:pt idx="8">
                  <c:v>41</c:v>
                </c:pt>
                <c:pt idx="9">
                  <c:v>18</c:v>
                </c:pt>
                <c:pt idx="10">
                  <c:v>12</c:v>
                </c:pt>
                <c:pt idx="11">
                  <c:v>9</c:v>
                </c:pt>
                <c:pt idx="12">
                  <c:v>5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2-4265-BD4B-A0B78A4381DD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20</c:v>
                </c:pt>
                <c:pt idx="4">
                  <c:v>41</c:v>
                </c:pt>
                <c:pt idx="5">
                  <c:v>17</c:v>
                </c:pt>
                <c:pt idx="6">
                  <c:v>24</c:v>
                </c:pt>
                <c:pt idx="7">
                  <c:v>19</c:v>
                </c:pt>
                <c:pt idx="8">
                  <c:v>33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2-4265-BD4B-A0B78A43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5</c:v>
                </c:pt>
                <c:pt idx="1">
                  <c:v>28</c:v>
                </c:pt>
                <c:pt idx="2">
                  <c:v>18</c:v>
                </c:pt>
                <c:pt idx="3">
                  <c:v>20</c:v>
                </c:pt>
                <c:pt idx="4">
                  <c:v>8</c:v>
                </c:pt>
                <c:pt idx="5">
                  <c:v>0</c:v>
                </c:pt>
                <c:pt idx="6">
                  <c:v>30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E-49C4-956D-F898BBFA2A79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10</c:v>
                </c:pt>
                <c:pt idx="1">
                  <c:v>23</c:v>
                </c:pt>
                <c:pt idx="2">
                  <c:v>5</c:v>
                </c:pt>
                <c:pt idx="3">
                  <c:v>40</c:v>
                </c:pt>
                <c:pt idx="4">
                  <c:v>35</c:v>
                </c:pt>
                <c:pt idx="5">
                  <c:v>10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7E-49C4-956D-F898BBFA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61</c:v>
                </c:pt>
                <c:pt idx="3">
                  <c:v>132</c:v>
                </c:pt>
                <c:pt idx="4">
                  <c:v>124</c:v>
                </c:pt>
                <c:pt idx="5">
                  <c:v>90</c:v>
                </c:pt>
                <c:pt idx="6">
                  <c:v>90</c:v>
                </c:pt>
                <c:pt idx="7">
                  <c:v>84</c:v>
                </c:pt>
                <c:pt idx="8">
                  <c:v>94</c:v>
                </c:pt>
                <c:pt idx="9">
                  <c:v>100</c:v>
                </c:pt>
                <c:pt idx="10">
                  <c:v>98</c:v>
                </c:pt>
                <c:pt idx="11">
                  <c:v>81</c:v>
                </c:pt>
                <c:pt idx="12">
                  <c:v>30</c:v>
                </c:pt>
                <c:pt idx="13">
                  <c:v>24</c:v>
                </c:pt>
                <c:pt idx="14">
                  <c:v>9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8-470C-B716-B9D3E174D631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93</c:v>
                </c:pt>
                <c:pt idx="3">
                  <c:v>87</c:v>
                </c:pt>
                <c:pt idx="4">
                  <c:v>84</c:v>
                </c:pt>
                <c:pt idx="5">
                  <c:v>103</c:v>
                </c:pt>
                <c:pt idx="6">
                  <c:v>74</c:v>
                </c:pt>
                <c:pt idx="7">
                  <c:v>87</c:v>
                </c:pt>
                <c:pt idx="8">
                  <c:v>75</c:v>
                </c:pt>
                <c:pt idx="9">
                  <c:v>118</c:v>
                </c:pt>
                <c:pt idx="10">
                  <c:v>82</c:v>
                </c:pt>
                <c:pt idx="11">
                  <c:v>60</c:v>
                </c:pt>
                <c:pt idx="12">
                  <c:v>32</c:v>
                </c:pt>
                <c:pt idx="13">
                  <c:v>16</c:v>
                </c:pt>
                <c:pt idx="14">
                  <c:v>11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8-470C-B716-B9D3E174D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9.33'!$T$8:$Y$8</c:f>
              <c:numCache>
                <c:formatCode>General</c:formatCode>
                <c:ptCount val="6"/>
                <c:pt idx="0">
                  <c:v>28070.61</c:v>
                </c:pt>
                <c:pt idx="1">
                  <c:v>30865.38</c:v>
                </c:pt>
                <c:pt idx="2">
                  <c:v>27802.42</c:v>
                </c:pt>
                <c:pt idx="3">
                  <c:v>30840.81</c:v>
                </c:pt>
                <c:pt idx="4">
                  <c:v>30582.28</c:v>
                </c:pt>
                <c:pt idx="5">
                  <c:v>27778.400000000001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3-47AD-91AE-B0BC1F2F35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33-47AD-91AE-B0BC1F2F3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9.34'!$U$4:$Y$4</c:f>
              <c:numCache>
                <c:formatCode>#,##0</c:formatCode>
                <c:ptCount val="5"/>
                <c:pt idx="0">
                  <c:v>132652</c:v>
                </c:pt>
                <c:pt idx="1">
                  <c:v>132607</c:v>
                </c:pt>
                <c:pt idx="2">
                  <c:v>137254</c:v>
                </c:pt>
                <c:pt idx="3">
                  <c:v>140773</c:v>
                </c:pt>
                <c:pt idx="4">
                  <c:v>149790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2-4E45-87C2-0268BB2E2E3F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9.34'!$U$7:$Y$7</c:f>
              <c:numCache>
                <c:formatCode>#,##0</c:formatCode>
                <c:ptCount val="5"/>
                <c:pt idx="0">
                  <c:v>94173</c:v>
                </c:pt>
                <c:pt idx="1">
                  <c:v>95764</c:v>
                </c:pt>
                <c:pt idx="2">
                  <c:v>97679</c:v>
                </c:pt>
                <c:pt idx="3">
                  <c:v>101139</c:v>
                </c:pt>
                <c:pt idx="4">
                  <c:v>106485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2-4E45-87C2-0268BB2E2E3F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9.34'!$U$11:$Y$11</c:f>
              <c:numCache>
                <c:formatCode>#,##0</c:formatCode>
                <c:ptCount val="5"/>
                <c:pt idx="0">
                  <c:v>123127</c:v>
                </c:pt>
                <c:pt idx="1">
                  <c:v>123016</c:v>
                </c:pt>
                <c:pt idx="2">
                  <c:v>127636</c:v>
                </c:pt>
                <c:pt idx="3">
                  <c:v>130754</c:v>
                </c:pt>
                <c:pt idx="4">
                  <c:v>139207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62-4E45-87C2-0268BB2E2E3F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9.34'!$U$12:$Y$12</c:f>
              <c:numCache>
                <c:formatCode>#,##0</c:formatCode>
                <c:ptCount val="5"/>
                <c:pt idx="0">
                  <c:v>9524</c:v>
                </c:pt>
                <c:pt idx="1">
                  <c:v>9593</c:v>
                </c:pt>
                <c:pt idx="2">
                  <c:v>9621</c:v>
                </c:pt>
                <c:pt idx="3">
                  <c:v>10019</c:v>
                </c:pt>
                <c:pt idx="4">
                  <c:v>10583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62-4E45-87C2-0268BB2E2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9.34'!$AA$15:$AA$33</c:f>
              <c:numCache>
                <c:formatCode>0.0%</c:formatCode>
                <c:ptCount val="19"/>
                <c:pt idx="0">
                  <c:v>6.8629414513652447E-3</c:v>
                </c:pt>
                <c:pt idx="1">
                  <c:v>5.4676547166032444E-3</c:v>
                </c:pt>
                <c:pt idx="2">
                  <c:v>8.8717537886374251E-2</c:v>
                </c:pt>
                <c:pt idx="3">
                  <c:v>8.5052406702717138E-3</c:v>
                </c:pt>
                <c:pt idx="4">
                  <c:v>6.8549302356632619E-2</c:v>
                </c:pt>
                <c:pt idx="5">
                  <c:v>4.0129514653848723E-2</c:v>
                </c:pt>
                <c:pt idx="6">
                  <c:v>9.4231924694572408E-2</c:v>
                </c:pt>
                <c:pt idx="7">
                  <c:v>6.1779825088457176E-2</c:v>
                </c:pt>
                <c:pt idx="8">
                  <c:v>4.510314440216303E-2</c:v>
                </c:pt>
                <c:pt idx="9">
                  <c:v>7.3703184458241535E-3</c:v>
                </c:pt>
                <c:pt idx="10">
                  <c:v>3.3440149542693101E-2</c:v>
                </c:pt>
                <c:pt idx="11">
                  <c:v>1.7644702583617063E-2</c:v>
                </c:pt>
                <c:pt idx="12">
                  <c:v>4.7052540222978834E-2</c:v>
                </c:pt>
                <c:pt idx="13">
                  <c:v>0.11401295146538487</c:v>
                </c:pt>
                <c:pt idx="14">
                  <c:v>6.7848320982709126E-2</c:v>
                </c:pt>
                <c:pt idx="15">
                  <c:v>7.0151545497029177E-2</c:v>
                </c:pt>
                <c:pt idx="16">
                  <c:v>0.11044128446491755</c:v>
                </c:pt>
                <c:pt idx="17">
                  <c:v>1.2136991788503906E-2</c:v>
                </c:pt>
                <c:pt idx="18">
                  <c:v>3.5723346017758194E-2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F-400A-A1A0-8CB6F3DF96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F-400A-A1A0-8CB6F3DF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57</c:v>
                </c:pt>
                <c:pt idx="1">
                  <c:v>1753</c:v>
                </c:pt>
                <c:pt idx="2">
                  <c:v>5140</c:v>
                </c:pt>
                <c:pt idx="3">
                  <c:v>8242</c:v>
                </c:pt>
                <c:pt idx="4">
                  <c:v>11285</c:v>
                </c:pt>
                <c:pt idx="5">
                  <c:v>10954</c:v>
                </c:pt>
                <c:pt idx="6">
                  <c:v>9484</c:v>
                </c:pt>
                <c:pt idx="7">
                  <c:v>8435</c:v>
                </c:pt>
                <c:pt idx="8">
                  <c:v>7925</c:v>
                </c:pt>
                <c:pt idx="9">
                  <c:v>6755</c:v>
                </c:pt>
                <c:pt idx="10">
                  <c:v>5305</c:v>
                </c:pt>
                <c:pt idx="11">
                  <c:v>3485</c:v>
                </c:pt>
                <c:pt idx="12">
                  <c:v>1467</c:v>
                </c:pt>
                <c:pt idx="13">
                  <c:v>496</c:v>
                </c:pt>
                <c:pt idx="14">
                  <c:v>176</c:v>
                </c:pt>
                <c:pt idx="15">
                  <c:v>84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3-4C87-9F5E-0555065E8F3F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102</c:v>
                </c:pt>
                <c:pt idx="1">
                  <c:v>2242</c:v>
                </c:pt>
                <c:pt idx="2">
                  <c:v>5037</c:v>
                </c:pt>
                <c:pt idx="3">
                  <c:v>7263</c:v>
                </c:pt>
                <c:pt idx="4">
                  <c:v>8955</c:v>
                </c:pt>
                <c:pt idx="5">
                  <c:v>8636</c:v>
                </c:pt>
                <c:pt idx="6">
                  <c:v>7435</c:v>
                </c:pt>
                <c:pt idx="7">
                  <c:v>7090</c:v>
                </c:pt>
                <c:pt idx="8">
                  <c:v>6811</c:v>
                </c:pt>
                <c:pt idx="9">
                  <c:v>6014</c:v>
                </c:pt>
                <c:pt idx="10">
                  <c:v>4732</c:v>
                </c:pt>
                <c:pt idx="11">
                  <c:v>2728</c:v>
                </c:pt>
                <c:pt idx="12">
                  <c:v>1089</c:v>
                </c:pt>
                <c:pt idx="13">
                  <c:v>294</c:v>
                </c:pt>
                <c:pt idx="14">
                  <c:v>137</c:v>
                </c:pt>
                <c:pt idx="15">
                  <c:v>89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3-4C87-9F5E-0555065E8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5245</c:v>
                </c:pt>
                <c:pt idx="1">
                  <c:v>5246</c:v>
                </c:pt>
                <c:pt idx="2">
                  <c:v>11263</c:v>
                </c:pt>
                <c:pt idx="3">
                  <c:v>3814</c:v>
                </c:pt>
                <c:pt idx="4">
                  <c:v>2699</c:v>
                </c:pt>
                <c:pt idx="5">
                  <c:v>2735</c:v>
                </c:pt>
                <c:pt idx="6">
                  <c:v>7582</c:v>
                </c:pt>
                <c:pt idx="7">
                  <c:v>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309-AD28-8FFE8C72C716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3954</c:v>
                </c:pt>
                <c:pt idx="1">
                  <c:v>7898</c:v>
                </c:pt>
                <c:pt idx="2">
                  <c:v>1675</c:v>
                </c:pt>
                <c:pt idx="3">
                  <c:v>8483</c:v>
                </c:pt>
                <c:pt idx="4">
                  <c:v>10220</c:v>
                </c:pt>
                <c:pt idx="5">
                  <c:v>5328</c:v>
                </c:pt>
                <c:pt idx="6">
                  <c:v>843</c:v>
                </c:pt>
                <c:pt idx="7">
                  <c:v>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309-AD28-8FFE8C72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9.34'!$U$8:$Y$8</c:f>
              <c:numCache>
                <c:formatCode>General</c:formatCode>
                <c:ptCount val="5"/>
                <c:pt idx="0">
                  <c:v>42010.01</c:v>
                </c:pt>
                <c:pt idx="1">
                  <c:v>42831.82</c:v>
                </c:pt>
                <c:pt idx="2">
                  <c:v>43661</c:v>
                </c:pt>
                <c:pt idx="3">
                  <c:v>45051.27</c:v>
                </c:pt>
                <c:pt idx="4">
                  <c:v>45475.5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2-4C0A-9940-8E35B8DB51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2-4C0A-9940-8E35B8DB5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9.34'!$T$4:$Y$4</c:f>
              <c:numCache>
                <c:formatCode>#,##0</c:formatCode>
                <c:ptCount val="6"/>
                <c:pt idx="0">
                  <c:v>130161</c:v>
                </c:pt>
                <c:pt idx="1">
                  <c:v>132652</c:v>
                </c:pt>
                <c:pt idx="2">
                  <c:v>132607</c:v>
                </c:pt>
                <c:pt idx="3">
                  <c:v>137254</c:v>
                </c:pt>
                <c:pt idx="4">
                  <c:v>140773</c:v>
                </c:pt>
                <c:pt idx="5">
                  <c:v>149790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F-4CC1-B41C-1813F1206A1D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9.34'!$T$7:$Y$7</c:f>
              <c:numCache>
                <c:formatCode>#,##0</c:formatCode>
                <c:ptCount val="6"/>
                <c:pt idx="0">
                  <c:v>93074</c:v>
                </c:pt>
                <c:pt idx="1">
                  <c:v>94173</c:v>
                </c:pt>
                <c:pt idx="2">
                  <c:v>95764</c:v>
                </c:pt>
                <c:pt idx="3">
                  <c:v>97679</c:v>
                </c:pt>
                <c:pt idx="4">
                  <c:v>101139</c:v>
                </c:pt>
                <c:pt idx="5">
                  <c:v>106485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F-4CC1-B41C-1813F1206A1D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9.34'!$T$11:$Y$11</c:f>
              <c:numCache>
                <c:formatCode>#,##0</c:formatCode>
                <c:ptCount val="6"/>
                <c:pt idx="0">
                  <c:v>120519</c:v>
                </c:pt>
                <c:pt idx="1">
                  <c:v>123127</c:v>
                </c:pt>
                <c:pt idx="2">
                  <c:v>123016</c:v>
                </c:pt>
                <c:pt idx="3">
                  <c:v>127636</c:v>
                </c:pt>
                <c:pt idx="4">
                  <c:v>130754</c:v>
                </c:pt>
                <c:pt idx="5">
                  <c:v>139207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F-4CC1-B41C-1813F1206A1D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9.34'!$T$12:$Y$12</c:f>
              <c:numCache>
                <c:formatCode>#,##0</c:formatCode>
                <c:ptCount val="6"/>
                <c:pt idx="0">
                  <c:v>9641</c:v>
                </c:pt>
                <c:pt idx="1">
                  <c:v>9524</c:v>
                </c:pt>
                <c:pt idx="2">
                  <c:v>9593</c:v>
                </c:pt>
                <c:pt idx="3">
                  <c:v>9621</c:v>
                </c:pt>
                <c:pt idx="4">
                  <c:v>10019</c:v>
                </c:pt>
                <c:pt idx="5">
                  <c:v>10583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F-4CC1-B41C-1813F120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9.34'!$AA$15:$AA$33</c:f>
              <c:numCache>
                <c:formatCode>0.0%</c:formatCode>
                <c:ptCount val="19"/>
                <c:pt idx="0">
                  <c:v>6.8629414513652447E-3</c:v>
                </c:pt>
                <c:pt idx="1">
                  <c:v>5.4676547166032444E-3</c:v>
                </c:pt>
                <c:pt idx="2">
                  <c:v>8.8717537886374251E-2</c:v>
                </c:pt>
                <c:pt idx="3">
                  <c:v>8.5052406702717138E-3</c:v>
                </c:pt>
                <c:pt idx="4">
                  <c:v>6.8549302356632619E-2</c:v>
                </c:pt>
                <c:pt idx="5">
                  <c:v>4.0129514653848723E-2</c:v>
                </c:pt>
                <c:pt idx="6">
                  <c:v>9.4231924694572408E-2</c:v>
                </c:pt>
                <c:pt idx="7">
                  <c:v>6.1779825088457176E-2</c:v>
                </c:pt>
                <c:pt idx="8">
                  <c:v>4.510314440216303E-2</c:v>
                </c:pt>
                <c:pt idx="9">
                  <c:v>7.3703184458241535E-3</c:v>
                </c:pt>
                <c:pt idx="10">
                  <c:v>3.3440149542693101E-2</c:v>
                </c:pt>
                <c:pt idx="11">
                  <c:v>1.7644702583617063E-2</c:v>
                </c:pt>
                <c:pt idx="12">
                  <c:v>4.7052540222978834E-2</c:v>
                </c:pt>
                <c:pt idx="13">
                  <c:v>0.11401295146538487</c:v>
                </c:pt>
                <c:pt idx="14">
                  <c:v>6.7848320982709126E-2</c:v>
                </c:pt>
                <c:pt idx="15">
                  <c:v>7.0151545497029177E-2</c:v>
                </c:pt>
                <c:pt idx="16">
                  <c:v>0.11044128446491755</c:v>
                </c:pt>
                <c:pt idx="17">
                  <c:v>1.2136991788503906E-2</c:v>
                </c:pt>
                <c:pt idx="18">
                  <c:v>3.5723346017758194E-2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9F-4CD7-9F93-CB4EFD3B9E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9F-4CD7-9F93-CB4EFD3B9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57</c:v>
                </c:pt>
                <c:pt idx="1">
                  <c:v>1753</c:v>
                </c:pt>
                <c:pt idx="2">
                  <c:v>5140</c:v>
                </c:pt>
                <c:pt idx="3">
                  <c:v>8242</c:v>
                </c:pt>
                <c:pt idx="4">
                  <c:v>11285</c:v>
                </c:pt>
                <c:pt idx="5">
                  <c:v>10954</c:v>
                </c:pt>
                <c:pt idx="6">
                  <c:v>9484</c:v>
                </c:pt>
                <c:pt idx="7">
                  <c:v>8435</c:v>
                </c:pt>
                <c:pt idx="8">
                  <c:v>7925</c:v>
                </c:pt>
                <c:pt idx="9">
                  <c:v>6755</c:v>
                </c:pt>
                <c:pt idx="10">
                  <c:v>5305</c:v>
                </c:pt>
                <c:pt idx="11">
                  <c:v>3485</c:v>
                </c:pt>
                <c:pt idx="12">
                  <c:v>1467</c:v>
                </c:pt>
                <c:pt idx="13">
                  <c:v>496</c:v>
                </c:pt>
                <c:pt idx="14">
                  <c:v>176</c:v>
                </c:pt>
                <c:pt idx="15">
                  <c:v>84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7-455D-9F7C-064FC2B131E7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102</c:v>
                </c:pt>
                <c:pt idx="1">
                  <c:v>2242</c:v>
                </c:pt>
                <c:pt idx="2">
                  <c:v>5037</c:v>
                </c:pt>
                <c:pt idx="3">
                  <c:v>7263</c:v>
                </c:pt>
                <c:pt idx="4">
                  <c:v>8955</c:v>
                </c:pt>
                <c:pt idx="5">
                  <c:v>8636</c:v>
                </c:pt>
                <c:pt idx="6">
                  <c:v>7435</c:v>
                </c:pt>
                <c:pt idx="7">
                  <c:v>7090</c:v>
                </c:pt>
                <c:pt idx="8">
                  <c:v>6811</c:v>
                </c:pt>
                <c:pt idx="9">
                  <c:v>6014</c:v>
                </c:pt>
                <c:pt idx="10">
                  <c:v>4732</c:v>
                </c:pt>
                <c:pt idx="11">
                  <c:v>2728</c:v>
                </c:pt>
                <c:pt idx="12">
                  <c:v>1089</c:v>
                </c:pt>
                <c:pt idx="13">
                  <c:v>294</c:v>
                </c:pt>
                <c:pt idx="14">
                  <c:v>137</c:v>
                </c:pt>
                <c:pt idx="15">
                  <c:v>89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7-455D-9F7C-064FC2B13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5245</c:v>
                </c:pt>
                <c:pt idx="1">
                  <c:v>5246</c:v>
                </c:pt>
                <c:pt idx="2">
                  <c:v>11263</c:v>
                </c:pt>
                <c:pt idx="3">
                  <c:v>3814</c:v>
                </c:pt>
                <c:pt idx="4">
                  <c:v>2699</c:v>
                </c:pt>
                <c:pt idx="5">
                  <c:v>2735</c:v>
                </c:pt>
                <c:pt idx="6">
                  <c:v>7582</c:v>
                </c:pt>
                <c:pt idx="7">
                  <c:v>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0E2-8847-E6C654FD5DFE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3954</c:v>
                </c:pt>
                <c:pt idx="1">
                  <c:v>7898</c:v>
                </c:pt>
                <c:pt idx="2">
                  <c:v>1675</c:v>
                </c:pt>
                <c:pt idx="3">
                  <c:v>8483</c:v>
                </c:pt>
                <c:pt idx="4">
                  <c:v>10220</c:v>
                </c:pt>
                <c:pt idx="5">
                  <c:v>5328</c:v>
                </c:pt>
                <c:pt idx="6">
                  <c:v>843</c:v>
                </c:pt>
                <c:pt idx="7">
                  <c:v>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0E2-8847-E6C654FD5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53</c:v>
                </c:pt>
                <c:pt idx="1">
                  <c:v>59</c:v>
                </c:pt>
                <c:pt idx="2">
                  <c:v>124</c:v>
                </c:pt>
                <c:pt idx="3">
                  <c:v>27</c:v>
                </c:pt>
                <c:pt idx="4">
                  <c:v>24</c:v>
                </c:pt>
                <c:pt idx="5">
                  <c:v>6</c:v>
                </c:pt>
                <c:pt idx="6">
                  <c:v>65</c:v>
                </c:pt>
                <c:pt idx="7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2-492B-8032-ED92145E4043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46</c:v>
                </c:pt>
                <c:pt idx="1">
                  <c:v>99</c:v>
                </c:pt>
                <c:pt idx="2">
                  <c:v>19</c:v>
                </c:pt>
                <c:pt idx="3">
                  <c:v>90</c:v>
                </c:pt>
                <c:pt idx="4">
                  <c:v>101</c:v>
                </c:pt>
                <c:pt idx="5">
                  <c:v>52</c:v>
                </c:pt>
                <c:pt idx="6">
                  <c:v>7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2-492B-8032-ED92145E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9.34'!$T$8:$Y$8</c:f>
              <c:numCache>
                <c:formatCode>General</c:formatCode>
                <c:ptCount val="6"/>
                <c:pt idx="0">
                  <c:v>40994.620000000003</c:v>
                </c:pt>
                <c:pt idx="1">
                  <c:v>42010.01</c:v>
                </c:pt>
                <c:pt idx="2">
                  <c:v>42831.82</c:v>
                </c:pt>
                <c:pt idx="3">
                  <c:v>43661</c:v>
                </c:pt>
                <c:pt idx="4">
                  <c:v>45051.27</c:v>
                </c:pt>
                <c:pt idx="5">
                  <c:v>45475.5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0-4364-A2D7-877A42F883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0-4364-A2D7-877A42F8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9.35'!$U$4:$Y$4</c:f>
              <c:numCache>
                <c:formatCode>#,##0</c:formatCode>
                <c:ptCount val="5"/>
                <c:pt idx="0">
                  <c:v>16879</c:v>
                </c:pt>
                <c:pt idx="1">
                  <c:v>15803</c:v>
                </c:pt>
                <c:pt idx="2">
                  <c:v>14994</c:v>
                </c:pt>
                <c:pt idx="3">
                  <c:v>14189</c:v>
                </c:pt>
                <c:pt idx="4">
                  <c:v>14876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261-A9C3-2A4802BC4224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9.35'!$U$7:$Y$7</c:f>
              <c:numCache>
                <c:formatCode>#,##0</c:formatCode>
                <c:ptCount val="5"/>
                <c:pt idx="0">
                  <c:v>11714</c:v>
                </c:pt>
                <c:pt idx="1">
                  <c:v>11228</c:v>
                </c:pt>
                <c:pt idx="2">
                  <c:v>10532</c:v>
                </c:pt>
                <c:pt idx="3">
                  <c:v>10047</c:v>
                </c:pt>
                <c:pt idx="4">
                  <c:v>10204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261-A9C3-2A4802BC4224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9.35'!$U$11:$Y$11</c:f>
              <c:numCache>
                <c:formatCode>#,##0</c:formatCode>
                <c:ptCount val="5"/>
                <c:pt idx="0">
                  <c:v>15509</c:v>
                </c:pt>
                <c:pt idx="1">
                  <c:v>14478</c:v>
                </c:pt>
                <c:pt idx="2">
                  <c:v>13728</c:v>
                </c:pt>
                <c:pt idx="3">
                  <c:v>12938</c:v>
                </c:pt>
                <c:pt idx="4">
                  <c:v>13509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261-A9C3-2A4802BC4224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9.35'!$U$12:$Y$12</c:f>
              <c:numCache>
                <c:formatCode>#,##0</c:formatCode>
                <c:ptCount val="5"/>
                <c:pt idx="0">
                  <c:v>1370</c:v>
                </c:pt>
                <c:pt idx="1">
                  <c:v>1324</c:v>
                </c:pt>
                <c:pt idx="2">
                  <c:v>1269</c:v>
                </c:pt>
                <c:pt idx="3">
                  <c:v>1250</c:v>
                </c:pt>
                <c:pt idx="4">
                  <c:v>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1B-4261-A9C3-2A4802BC4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9.35'!$AA$15:$AA$33</c:f>
              <c:numCache>
                <c:formatCode>0.0%</c:formatCode>
                <c:ptCount val="19"/>
                <c:pt idx="0">
                  <c:v>5.3240118311374027E-2</c:v>
                </c:pt>
                <c:pt idx="1">
                  <c:v>0.17303038451196559</c:v>
                </c:pt>
                <c:pt idx="2">
                  <c:v>3.3543963431029847E-2</c:v>
                </c:pt>
                <c:pt idx="3">
                  <c:v>1.0822801828448508E-2</c:v>
                </c:pt>
                <c:pt idx="4">
                  <c:v>6.2785695079322398E-2</c:v>
                </c:pt>
                <c:pt idx="5">
                  <c:v>2.1712826028502285E-2</c:v>
                </c:pt>
                <c:pt idx="6">
                  <c:v>6.8634041408980911E-2</c:v>
                </c:pt>
                <c:pt idx="7">
                  <c:v>7.8179618176929283E-2</c:v>
                </c:pt>
                <c:pt idx="8">
                  <c:v>3.6770637268082815E-2</c:v>
                </c:pt>
                <c:pt idx="9">
                  <c:v>1.0083355740790536E-3</c:v>
                </c:pt>
                <c:pt idx="10">
                  <c:v>1.3982253293896209E-2</c:v>
                </c:pt>
                <c:pt idx="11">
                  <c:v>1.8015595590212423E-2</c:v>
                </c:pt>
                <c:pt idx="12">
                  <c:v>3.6837859639688088E-2</c:v>
                </c:pt>
                <c:pt idx="13">
                  <c:v>0.12140360311911805</c:v>
                </c:pt>
                <c:pt idx="14">
                  <c:v>4.6316214036031193E-2</c:v>
                </c:pt>
                <c:pt idx="15">
                  <c:v>5.7273460607690237E-2</c:v>
                </c:pt>
                <c:pt idx="16">
                  <c:v>3.9123420274267275E-2</c:v>
                </c:pt>
                <c:pt idx="17">
                  <c:v>9.2766872815272915E-3</c:v>
                </c:pt>
                <c:pt idx="18">
                  <c:v>3.9728421618714711E-2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5-4759-9058-CD5D73C275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5-4759-9058-CD5D73C27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18</c:v>
                </c:pt>
                <c:pt idx="1">
                  <c:v>229</c:v>
                </c:pt>
                <c:pt idx="2">
                  <c:v>412</c:v>
                </c:pt>
                <c:pt idx="3">
                  <c:v>671</c:v>
                </c:pt>
                <c:pt idx="4">
                  <c:v>995</c:v>
                </c:pt>
                <c:pt idx="5">
                  <c:v>1096</c:v>
                </c:pt>
                <c:pt idx="6">
                  <c:v>1053</c:v>
                </c:pt>
                <c:pt idx="7">
                  <c:v>957</c:v>
                </c:pt>
                <c:pt idx="8">
                  <c:v>755</c:v>
                </c:pt>
                <c:pt idx="9">
                  <c:v>661</c:v>
                </c:pt>
                <c:pt idx="10">
                  <c:v>614</c:v>
                </c:pt>
                <c:pt idx="11">
                  <c:v>374</c:v>
                </c:pt>
                <c:pt idx="12">
                  <c:v>172</c:v>
                </c:pt>
                <c:pt idx="13">
                  <c:v>52</c:v>
                </c:pt>
                <c:pt idx="14">
                  <c:v>19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A-4D8A-B07E-7F9233952103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18</c:v>
                </c:pt>
                <c:pt idx="1">
                  <c:v>194</c:v>
                </c:pt>
                <c:pt idx="2">
                  <c:v>425</c:v>
                </c:pt>
                <c:pt idx="3">
                  <c:v>663</c:v>
                </c:pt>
                <c:pt idx="4">
                  <c:v>938</c:v>
                </c:pt>
                <c:pt idx="5">
                  <c:v>964</c:v>
                </c:pt>
                <c:pt idx="6">
                  <c:v>822</c:v>
                </c:pt>
                <c:pt idx="7">
                  <c:v>797</c:v>
                </c:pt>
                <c:pt idx="8">
                  <c:v>664</c:v>
                </c:pt>
                <c:pt idx="9">
                  <c:v>532</c:v>
                </c:pt>
                <c:pt idx="10">
                  <c:v>452</c:v>
                </c:pt>
                <c:pt idx="11">
                  <c:v>186</c:v>
                </c:pt>
                <c:pt idx="12">
                  <c:v>88</c:v>
                </c:pt>
                <c:pt idx="13">
                  <c:v>29</c:v>
                </c:pt>
                <c:pt idx="14">
                  <c:v>10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A-4D8A-B07E-7F9233952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311</c:v>
                </c:pt>
                <c:pt idx="1">
                  <c:v>369</c:v>
                </c:pt>
                <c:pt idx="2">
                  <c:v>1535</c:v>
                </c:pt>
                <c:pt idx="3">
                  <c:v>92</c:v>
                </c:pt>
                <c:pt idx="4">
                  <c:v>69</c:v>
                </c:pt>
                <c:pt idx="5">
                  <c:v>83</c:v>
                </c:pt>
                <c:pt idx="6">
                  <c:v>1747</c:v>
                </c:pt>
                <c:pt idx="7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1-499C-8DFB-6CAE8B1E5FF9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257</c:v>
                </c:pt>
                <c:pt idx="1">
                  <c:v>595</c:v>
                </c:pt>
                <c:pt idx="2">
                  <c:v>207</c:v>
                </c:pt>
                <c:pt idx="3">
                  <c:v>502</c:v>
                </c:pt>
                <c:pt idx="4">
                  <c:v>826</c:v>
                </c:pt>
                <c:pt idx="5">
                  <c:v>385</c:v>
                </c:pt>
                <c:pt idx="6">
                  <c:v>345</c:v>
                </c:pt>
                <c:pt idx="7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1-499C-8DFB-6CAE8B1E5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9.35'!$U$8:$Y$8</c:f>
              <c:numCache>
                <c:formatCode>General</c:formatCode>
                <c:ptCount val="5"/>
                <c:pt idx="0">
                  <c:v>60589</c:v>
                </c:pt>
                <c:pt idx="1">
                  <c:v>62756.12</c:v>
                </c:pt>
                <c:pt idx="2">
                  <c:v>59952.02</c:v>
                </c:pt>
                <c:pt idx="3">
                  <c:v>62926.85</c:v>
                </c:pt>
                <c:pt idx="4">
                  <c:v>59753.17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A-4737-B59E-B0593F8C68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A-4737-B59E-B0593F8C6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9.35'!$T$4:$Y$4</c:f>
              <c:numCache>
                <c:formatCode>#,##0</c:formatCode>
                <c:ptCount val="6"/>
                <c:pt idx="0">
                  <c:v>17836</c:v>
                </c:pt>
                <c:pt idx="1">
                  <c:v>16879</c:v>
                </c:pt>
                <c:pt idx="2">
                  <c:v>15803</c:v>
                </c:pt>
                <c:pt idx="3">
                  <c:v>14994</c:v>
                </c:pt>
                <c:pt idx="4">
                  <c:v>14189</c:v>
                </c:pt>
                <c:pt idx="5">
                  <c:v>14876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6-4085-B2B3-6C82B22F7750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9.35'!$T$7:$Y$7</c:f>
              <c:numCache>
                <c:formatCode>#,##0</c:formatCode>
                <c:ptCount val="6"/>
                <c:pt idx="0">
                  <c:v>11935</c:v>
                </c:pt>
                <c:pt idx="1">
                  <c:v>11714</c:v>
                </c:pt>
                <c:pt idx="2">
                  <c:v>11228</c:v>
                </c:pt>
                <c:pt idx="3">
                  <c:v>10532</c:v>
                </c:pt>
                <c:pt idx="4">
                  <c:v>10047</c:v>
                </c:pt>
                <c:pt idx="5">
                  <c:v>10204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6-4085-B2B3-6C82B22F7750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9.35'!$T$11:$Y$11</c:f>
              <c:numCache>
                <c:formatCode>#,##0</c:formatCode>
                <c:ptCount val="6"/>
                <c:pt idx="0">
                  <c:v>16390</c:v>
                </c:pt>
                <c:pt idx="1">
                  <c:v>15509</c:v>
                </c:pt>
                <c:pt idx="2">
                  <c:v>14478</c:v>
                </c:pt>
                <c:pt idx="3">
                  <c:v>13728</c:v>
                </c:pt>
                <c:pt idx="4">
                  <c:v>12938</c:v>
                </c:pt>
                <c:pt idx="5">
                  <c:v>13509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6-4085-B2B3-6C82B22F7750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9.35'!$T$12:$Y$12</c:f>
              <c:numCache>
                <c:formatCode>#,##0</c:formatCode>
                <c:ptCount val="6"/>
                <c:pt idx="0">
                  <c:v>1443</c:v>
                </c:pt>
                <c:pt idx="1">
                  <c:v>1370</c:v>
                </c:pt>
                <c:pt idx="2">
                  <c:v>1324</c:v>
                </c:pt>
                <c:pt idx="3">
                  <c:v>1269</c:v>
                </c:pt>
                <c:pt idx="4">
                  <c:v>1250</c:v>
                </c:pt>
                <c:pt idx="5">
                  <c:v>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56-4085-B2B3-6C82B22F7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9.35'!$AA$15:$AA$33</c:f>
              <c:numCache>
                <c:formatCode>0.0%</c:formatCode>
                <c:ptCount val="19"/>
                <c:pt idx="0">
                  <c:v>5.3240118311374027E-2</c:v>
                </c:pt>
                <c:pt idx="1">
                  <c:v>0.17303038451196559</c:v>
                </c:pt>
                <c:pt idx="2">
                  <c:v>3.3543963431029847E-2</c:v>
                </c:pt>
                <c:pt idx="3">
                  <c:v>1.0822801828448508E-2</c:v>
                </c:pt>
                <c:pt idx="4">
                  <c:v>6.2785695079322398E-2</c:v>
                </c:pt>
                <c:pt idx="5">
                  <c:v>2.1712826028502285E-2</c:v>
                </c:pt>
                <c:pt idx="6">
                  <c:v>6.8634041408980911E-2</c:v>
                </c:pt>
                <c:pt idx="7">
                  <c:v>7.8179618176929283E-2</c:v>
                </c:pt>
                <c:pt idx="8">
                  <c:v>3.6770637268082815E-2</c:v>
                </c:pt>
                <c:pt idx="9">
                  <c:v>1.0083355740790536E-3</c:v>
                </c:pt>
                <c:pt idx="10">
                  <c:v>1.3982253293896209E-2</c:v>
                </c:pt>
                <c:pt idx="11">
                  <c:v>1.8015595590212423E-2</c:v>
                </c:pt>
                <c:pt idx="12">
                  <c:v>3.6837859639688088E-2</c:v>
                </c:pt>
                <c:pt idx="13">
                  <c:v>0.12140360311911805</c:v>
                </c:pt>
                <c:pt idx="14">
                  <c:v>4.6316214036031193E-2</c:v>
                </c:pt>
                <c:pt idx="15">
                  <c:v>5.7273460607690237E-2</c:v>
                </c:pt>
                <c:pt idx="16">
                  <c:v>3.9123420274267275E-2</c:v>
                </c:pt>
                <c:pt idx="17">
                  <c:v>9.2766872815272915E-3</c:v>
                </c:pt>
                <c:pt idx="18">
                  <c:v>3.9728421618714711E-2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4-48FA-AE48-CD88347167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4-48FA-AE48-CD8834716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18</c:v>
                </c:pt>
                <c:pt idx="1">
                  <c:v>229</c:v>
                </c:pt>
                <c:pt idx="2">
                  <c:v>412</c:v>
                </c:pt>
                <c:pt idx="3">
                  <c:v>671</c:v>
                </c:pt>
                <c:pt idx="4">
                  <c:v>995</c:v>
                </c:pt>
                <c:pt idx="5">
                  <c:v>1096</c:v>
                </c:pt>
                <c:pt idx="6">
                  <c:v>1053</c:v>
                </c:pt>
                <c:pt idx="7">
                  <c:v>957</c:v>
                </c:pt>
                <c:pt idx="8">
                  <c:v>755</c:v>
                </c:pt>
                <c:pt idx="9">
                  <c:v>661</c:v>
                </c:pt>
                <c:pt idx="10">
                  <c:v>614</c:v>
                </c:pt>
                <c:pt idx="11">
                  <c:v>374</c:v>
                </c:pt>
                <c:pt idx="12">
                  <c:v>172</c:v>
                </c:pt>
                <c:pt idx="13">
                  <c:v>52</c:v>
                </c:pt>
                <c:pt idx="14">
                  <c:v>19</c:v>
                </c:pt>
                <c:pt idx="15">
                  <c:v>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E-4843-AB58-67AEBE627DCD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18</c:v>
                </c:pt>
                <c:pt idx="1">
                  <c:v>194</c:v>
                </c:pt>
                <c:pt idx="2">
                  <c:v>425</c:v>
                </c:pt>
                <c:pt idx="3">
                  <c:v>663</c:v>
                </c:pt>
                <c:pt idx="4">
                  <c:v>938</c:v>
                </c:pt>
                <c:pt idx="5">
                  <c:v>964</c:v>
                </c:pt>
                <c:pt idx="6">
                  <c:v>822</c:v>
                </c:pt>
                <c:pt idx="7">
                  <c:v>797</c:v>
                </c:pt>
                <c:pt idx="8">
                  <c:v>664</c:v>
                </c:pt>
                <c:pt idx="9">
                  <c:v>532</c:v>
                </c:pt>
                <c:pt idx="10">
                  <c:v>452</c:v>
                </c:pt>
                <c:pt idx="11">
                  <c:v>186</c:v>
                </c:pt>
                <c:pt idx="12">
                  <c:v>88</c:v>
                </c:pt>
                <c:pt idx="13">
                  <c:v>29</c:v>
                </c:pt>
                <c:pt idx="14">
                  <c:v>10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E-4843-AB58-67AEBE62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311</c:v>
                </c:pt>
                <c:pt idx="1">
                  <c:v>369</c:v>
                </c:pt>
                <c:pt idx="2">
                  <c:v>1535</c:v>
                </c:pt>
                <c:pt idx="3">
                  <c:v>92</c:v>
                </c:pt>
                <c:pt idx="4">
                  <c:v>69</c:v>
                </c:pt>
                <c:pt idx="5">
                  <c:v>83</c:v>
                </c:pt>
                <c:pt idx="6">
                  <c:v>1747</c:v>
                </c:pt>
                <c:pt idx="7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83-4346-A884-C242C4223A25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257</c:v>
                </c:pt>
                <c:pt idx="1">
                  <c:v>595</c:v>
                </c:pt>
                <c:pt idx="2">
                  <c:v>207</c:v>
                </c:pt>
                <c:pt idx="3">
                  <c:v>502</c:v>
                </c:pt>
                <c:pt idx="4">
                  <c:v>826</c:v>
                </c:pt>
                <c:pt idx="5">
                  <c:v>385</c:v>
                </c:pt>
                <c:pt idx="6">
                  <c:v>345</c:v>
                </c:pt>
                <c:pt idx="7">
                  <c:v>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83-4346-A884-C242C4223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9.4'!$U$8:$Y$8</c:f>
              <c:numCache>
                <c:formatCode>General</c:formatCode>
                <c:ptCount val="5"/>
                <c:pt idx="0">
                  <c:v>35994</c:v>
                </c:pt>
                <c:pt idx="1">
                  <c:v>35186</c:v>
                </c:pt>
                <c:pt idx="2">
                  <c:v>36500</c:v>
                </c:pt>
                <c:pt idx="3">
                  <c:v>38252.379999999997</c:v>
                </c:pt>
                <c:pt idx="4">
                  <c:v>39137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7-4E6A-9C44-1647A33EC9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7-4E6A-9C44-1647A33EC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9.35'!$T$8:$Y$8</c:f>
              <c:numCache>
                <c:formatCode>General</c:formatCode>
                <c:ptCount val="6"/>
                <c:pt idx="0">
                  <c:v>59903.94</c:v>
                </c:pt>
                <c:pt idx="1">
                  <c:v>60589</c:v>
                </c:pt>
                <c:pt idx="2">
                  <c:v>62756.12</c:v>
                </c:pt>
                <c:pt idx="3">
                  <c:v>59952.02</c:v>
                </c:pt>
                <c:pt idx="4">
                  <c:v>62926.85</c:v>
                </c:pt>
                <c:pt idx="5">
                  <c:v>59753.17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4-4D12-BA3B-2F5740EF81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4-4D12-BA3B-2F5740EF8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9.36'!$U$4:$Y$4</c:f>
              <c:numCache>
                <c:formatCode>#,##0</c:formatCode>
                <c:ptCount val="5"/>
                <c:pt idx="0">
                  <c:v>373</c:v>
                </c:pt>
                <c:pt idx="1">
                  <c:v>382</c:v>
                </c:pt>
                <c:pt idx="2">
                  <c:v>389</c:v>
                </c:pt>
                <c:pt idx="3">
                  <c:v>475</c:v>
                </c:pt>
                <c:pt idx="4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1-46C8-9EB4-C08A7AEDF84D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9.36'!$U$7:$Y$7</c:f>
              <c:numCache>
                <c:formatCode>#,##0</c:formatCode>
                <c:ptCount val="5"/>
                <c:pt idx="0">
                  <c:v>295</c:v>
                </c:pt>
                <c:pt idx="1">
                  <c:v>290</c:v>
                </c:pt>
                <c:pt idx="2">
                  <c:v>298</c:v>
                </c:pt>
                <c:pt idx="3">
                  <c:v>346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1-46C8-9EB4-C08A7AEDF84D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9.36'!$U$11:$Y$11</c:f>
              <c:numCache>
                <c:formatCode>#,##0</c:formatCode>
                <c:ptCount val="5"/>
                <c:pt idx="0">
                  <c:v>367</c:v>
                </c:pt>
                <c:pt idx="1">
                  <c:v>373</c:v>
                </c:pt>
                <c:pt idx="2">
                  <c:v>383</c:v>
                </c:pt>
                <c:pt idx="3">
                  <c:v>464</c:v>
                </c:pt>
                <c:pt idx="4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1-46C8-9EB4-C08A7AEDF84D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9.36'!$U$12:$Y$12</c:f>
              <c:numCache>
                <c:formatCode>#,##0</c:formatCode>
                <c:ptCount val="5"/>
                <c:pt idx="0">
                  <c:v>7</c:v>
                </c:pt>
                <c:pt idx="1">
                  <c:v>9</c:v>
                </c:pt>
                <c:pt idx="2">
                  <c:v>3</c:v>
                </c:pt>
                <c:pt idx="3">
                  <c:v>9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1-46C8-9EB4-C08A7AED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9.36'!$AA$15:$AA$33</c:f>
              <c:numCache>
                <c:formatCode>0.0%</c:formatCode>
                <c:ptCount val="19"/>
                <c:pt idx="0">
                  <c:v>1.3937282229965157E-2</c:v>
                </c:pt>
                <c:pt idx="1">
                  <c:v>0</c:v>
                </c:pt>
                <c:pt idx="2">
                  <c:v>6.9686411149825784E-3</c:v>
                </c:pt>
                <c:pt idx="3">
                  <c:v>0</c:v>
                </c:pt>
                <c:pt idx="4">
                  <c:v>5.0522648083623695E-2</c:v>
                </c:pt>
                <c:pt idx="5">
                  <c:v>0</c:v>
                </c:pt>
                <c:pt idx="6">
                  <c:v>6.097560975609756E-2</c:v>
                </c:pt>
                <c:pt idx="7">
                  <c:v>9.9303135888501745E-2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1.0452961672473868E-2</c:v>
                </c:pt>
                <c:pt idx="12">
                  <c:v>1.7421602787456445E-2</c:v>
                </c:pt>
                <c:pt idx="13">
                  <c:v>2.9616724738675958E-2</c:v>
                </c:pt>
                <c:pt idx="14">
                  <c:v>0.35017421602787457</c:v>
                </c:pt>
                <c:pt idx="15">
                  <c:v>0.18989547038327526</c:v>
                </c:pt>
                <c:pt idx="16">
                  <c:v>8.188153310104529E-2</c:v>
                </c:pt>
                <c:pt idx="17">
                  <c:v>6.9686411149825784E-3</c:v>
                </c:pt>
                <c:pt idx="18">
                  <c:v>5.5749128919860627E-2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9-48D4-B410-AA8A39B64D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9-48D4-B410-AA8A39B64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11</c:v>
                </c:pt>
                <c:pt idx="3">
                  <c:v>32</c:v>
                </c:pt>
                <c:pt idx="4">
                  <c:v>41</c:v>
                </c:pt>
                <c:pt idx="5">
                  <c:v>33</c:v>
                </c:pt>
                <c:pt idx="6">
                  <c:v>37</c:v>
                </c:pt>
                <c:pt idx="7">
                  <c:v>29</c:v>
                </c:pt>
                <c:pt idx="8">
                  <c:v>41</c:v>
                </c:pt>
                <c:pt idx="9">
                  <c:v>29</c:v>
                </c:pt>
                <c:pt idx="10">
                  <c:v>13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0-4922-A269-7E40F70A207A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19</c:v>
                </c:pt>
                <c:pt idx="3">
                  <c:v>23</c:v>
                </c:pt>
                <c:pt idx="4">
                  <c:v>38</c:v>
                </c:pt>
                <c:pt idx="5">
                  <c:v>39</c:v>
                </c:pt>
                <c:pt idx="6">
                  <c:v>28</c:v>
                </c:pt>
                <c:pt idx="7">
                  <c:v>41</c:v>
                </c:pt>
                <c:pt idx="8">
                  <c:v>35</c:v>
                </c:pt>
                <c:pt idx="9">
                  <c:v>29</c:v>
                </c:pt>
                <c:pt idx="10">
                  <c:v>13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0-4922-A269-7E40F70A2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30</c:v>
                </c:pt>
                <c:pt idx="3">
                  <c:v>28</c:v>
                </c:pt>
                <c:pt idx="4">
                  <c:v>7</c:v>
                </c:pt>
                <c:pt idx="5">
                  <c:v>0</c:v>
                </c:pt>
                <c:pt idx="6">
                  <c:v>16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6-470E-B8C4-E3E78D9BD52F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4</c:v>
                </c:pt>
                <c:pt idx="1">
                  <c:v>14</c:v>
                </c:pt>
                <c:pt idx="2">
                  <c:v>4</c:v>
                </c:pt>
                <c:pt idx="3">
                  <c:v>71</c:v>
                </c:pt>
                <c:pt idx="4">
                  <c:v>18</c:v>
                </c:pt>
                <c:pt idx="5">
                  <c:v>9</c:v>
                </c:pt>
                <c:pt idx="6">
                  <c:v>10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6-470E-B8C4-E3E78D9BD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9.36'!$U$8:$Y$8</c:f>
              <c:numCache>
                <c:formatCode>General</c:formatCode>
                <c:ptCount val="5"/>
                <c:pt idx="0">
                  <c:v>30611.33</c:v>
                </c:pt>
                <c:pt idx="1">
                  <c:v>26025.279999999999</c:v>
                </c:pt>
                <c:pt idx="2">
                  <c:v>23293.64</c:v>
                </c:pt>
                <c:pt idx="3">
                  <c:v>21785</c:v>
                </c:pt>
                <c:pt idx="4">
                  <c:v>20786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E-4CD8-831F-D51375BCAE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E-4CD8-831F-D51375BCA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9.36'!$T$4:$Y$4</c:f>
              <c:numCache>
                <c:formatCode>#,##0</c:formatCode>
                <c:ptCount val="6"/>
                <c:pt idx="0">
                  <c:v>443</c:v>
                </c:pt>
                <c:pt idx="1">
                  <c:v>373</c:v>
                </c:pt>
                <c:pt idx="2">
                  <c:v>382</c:v>
                </c:pt>
                <c:pt idx="3">
                  <c:v>389</c:v>
                </c:pt>
                <c:pt idx="4">
                  <c:v>475</c:v>
                </c:pt>
                <c:pt idx="5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D-44C5-9D7E-218EA6D9C5E2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9.36'!$T$7:$Y$7</c:f>
              <c:numCache>
                <c:formatCode>#,##0</c:formatCode>
                <c:ptCount val="6"/>
                <c:pt idx="0">
                  <c:v>332</c:v>
                </c:pt>
                <c:pt idx="1">
                  <c:v>295</c:v>
                </c:pt>
                <c:pt idx="2">
                  <c:v>290</c:v>
                </c:pt>
                <c:pt idx="3">
                  <c:v>298</c:v>
                </c:pt>
                <c:pt idx="4">
                  <c:v>346</c:v>
                </c:pt>
                <c:pt idx="5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D-44C5-9D7E-218EA6D9C5E2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9.36'!$T$11:$Y$11</c:f>
              <c:numCache>
                <c:formatCode>#,##0</c:formatCode>
                <c:ptCount val="6"/>
                <c:pt idx="0">
                  <c:v>442</c:v>
                </c:pt>
                <c:pt idx="1">
                  <c:v>367</c:v>
                </c:pt>
                <c:pt idx="2">
                  <c:v>373</c:v>
                </c:pt>
                <c:pt idx="3">
                  <c:v>383</c:v>
                </c:pt>
                <c:pt idx="4">
                  <c:v>464</c:v>
                </c:pt>
                <c:pt idx="5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D-44C5-9D7E-218EA6D9C5E2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9.36'!$T$12:$Y$12</c:f>
              <c:numCache>
                <c:formatCode>#,##0</c:formatCode>
                <c:ptCount val="6"/>
                <c:pt idx="0">
                  <c:v>0</c:v>
                </c:pt>
                <c:pt idx="1">
                  <c:v>7</c:v>
                </c:pt>
                <c:pt idx="2">
                  <c:v>9</c:v>
                </c:pt>
                <c:pt idx="3">
                  <c:v>3</c:v>
                </c:pt>
                <c:pt idx="4">
                  <c:v>9</c:v>
                </c:pt>
                <c:pt idx="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D-44C5-9D7E-218EA6D9C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9.36'!$AA$15:$AA$33</c:f>
              <c:numCache>
                <c:formatCode>0.0%</c:formatCode>
                <c:ptCount val="19"/>
                <c:pt idx="0">
                  <c:v>1.3937282229965157E-2</c:v>
                </c:pt>
                <c:pt idx="1">
                  <c:v>0</c:v>
                </c:pt>
                <c:pt idx="2">
                  <c:v>6.9686411149825784E-3</c:v>
                </c:pt>
                <c:pt idx="3">
                  <c:v>0</c:v>
                </c:pt>
                <c:pt idx="4">
                  <c:v>5.0522648083623695E-2</c:v>
                </c:pt>
                <c:pt idx="5">
                  <c:v>0</c:v>
                </c:pt>
                <c:pt idx="6">
                  <c:v>6.097560975609756E-2</c:v>
                </c:pt>
                <c:pt idx="7">
                  <c:v>9.9303135888501745E-2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1.0452961672473868E-2</c:v>
                </c:pt>
                <c:pt idx="12">
                  <c:v>1.7421602787456445E-2</c:v>
                </c:pt>
                <c:pt idx="13">
                  <c:v>2.9616724738675958E-2</c:v>
                </c:pt>
                <c:pt idx="14">
                  <c:v>0.35017421602787457</c:v>
                </c:pt>
                <c:pt idx="15">
                  <c:v>0.18989547038327526</c:v>
                </c:pt>
                <c:pt idx="16">
                  <c:v>8.188153310104529E-2</c:v>
                </c:pt>
                <c:pt idx="17">
                  <c:v>6.9686411149825784E-3</c:v>
                </c:pt>
                <c:pt idx="18">
                  <c:v>5.5749128919860627E-2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4D-4DB7-85A2-E498D2E642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4D-4DB7-85A2-E498D2E64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11</c:v>
                </c:pt>
                <c:pt idx="3">
                  <c:v>32</c:v>
                </c:pt>
                <c:pt idx="4">
                  <c:v>41</c:v>
                </c:pt>
                <c:pt idx="5">
                  <c:v>33</c:v>
                </c:pt>
                <c:pt idx="6">
                  <c:v>37</c:v>
                </c:pt>
                <c:pt idx="7">
                  <c:v>29</c:v>
                </c:pt>
                <c:pt idx="8">
                  <c:v>41</c:v>
                </c:pt>
                <c:pt idx="9">
                  <c:v>29</c:v>
                </c:pt>
                <c:pt idx="10">
                  <c:v>13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4-45A9-BC7A-78033EC4C311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19</c:v>
                </c:pt>
                <c:pt idx="3">
                  <c:v>23</c:v>
                </c:pt>
                <c:pt idx="4">
                  <c:v>38</c:v>
                </c:pt>
                <c:pt idx="5">
                  <c:v>39</c:v>
                </c:pt>
                <c:pt idx="6">
                  <c:v>28</c:v>
                </c:pt>
                <c:pt idx="7">
                  <c:v>41</c:v>
                </c:pt>
                <c:pt idx="8">
                  <c:v>35</c:v>
                </c:pt>
                <c:pt idx="9">
                  <c:v>29</c:v>
                </c:pt>
                <c:pt idx="10">
                  <c:v>13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44-45A9-BC7A-78033EC4C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30</c:v>
                </c:pt>
                <c:pt idx="3">
                  <c:v>28</c:v>
                </c:pt>
                <c:pt idx="4">
                  <c:v>7</c:v>
                </c:pt>
                <c:pt idx="5">
                  <c:v>0</c:v>
                </c:pt>
                <c:pt idx="6">
                  <c:v>16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C-40F8-8C2B-6EE2A7AC2FCB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4</c:v>
                </c:pt>
                <c:pt idx="1">
                  <c:v>14</c:v>
                </c:pt>
                <c:pt idx="2">
                  <c:v>4</c:v>
                </c:pt>
                <c:pt idx="3">
                  <c:v>71</c:v>
                </c:pt>
                <c:pt idx="4">
                  <c:v>18</c:v>
                </c:pt>
                <c:pt idx="5">
                  <c:v>9</c:v>
                </c:pt>
                <c:pt idx="6">
                  <c:v>10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C-40F8-8C2B-6EE2A7AC2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9.4'!$T$4:$Y$4</c:f>
              <c:numCache>
                <c:formatCode>#,##0</c:formatCode>
                <c:ptCount val="6"/>
                <c:pt idx="0">
                  <c:v>2195</c:v>
                </c:pt>
                <c:pt idx="1">
                  <c:v>2186</c:v>
                </c:pt>
                <c:pt idx="2">
                  <c:v>2050</c:v>
                </c:pt>
                <c:pt idx="3">
                  <c:v>1952</c:v>
                </c:pt>
                <c:pt idx="4">
                  <c:v>1859</c:v>
                </c:pt>
                <c:pt idx="5">
                  <c:v>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61-4B1D-B409-9F5C55BDDB43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9.4'!$T$7:$Y$7</c:f>
              <c:numCache>
                <c:formatCode>#,##0</c:formatCode>
                <c:ptCount val="6"/>
                <c:pt idx="0">
                  <c:v>1436</c:v>
                </c:pt>
                <c:pt idx="1">
                  <c:v>1427</c:v>
                </c:pt>
                <c:pt idx="2">
                  <c:v>1404</c:v>
                </c:pt>
                <c:pt idx="3">
                  <c:v>1345</c:v>
                </c:pt>
                <c:pt idx="4">
                  <c:v>1285</c:v>
                </c:pt>
                <c:pt idx="5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61-4B1D-B409-9F5C55BDDB43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9.4'!$T$11:$Y$11</c:f>
              <c:numCache>
                <c:formatCode>#,##0</c:formatCode>
                <c:ptCount val="6"/>
                <c:pt idx="0">
                  <c:v>1753</c:v>
                </c:pt>
                <c:pt idx="1">
                  <c:v>1760</c:v>
                </c:pt>
                <c:pt idx="2">
                  <c:v>1642</c:v>
                </c:pt>
                <c:pt idx="3">
                  <c:v>1568</c:v>
                </c:pt>
                <c:pt idx="4">
                  <c:v>1516</c:v>
                </c:pt>
                <c:pt idx="5">
                  <c:v>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1-4B1D-B409-9F5C55BDDB43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9.4'!$T$12:$Y$12</c:f>
              <c:numCache>
                <c:formatCode>#,##0</c:formatCode>
                <c:ptCount val="6"/>
                <c:pt idx="0">
                  <c:v>436</c:v>
                </c:pt>
                <c:pt idx="1">
                  <c:v>423</c:v>
                </c:pt>
                <c:pt idx="2">
                  <c:v>407</c:v>
                </c:pt>
                <c:pt idx="3">
                  <c:v>377</c:v>
                </c:pt>
                <c:pt idx="4">
                  <c:v>341</c:v>
                </c:pt>
                <c:pt idx="5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61-4B1D-B409-9F5C55BD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9.36'!$T$8:$Y$8</c:f>
              <c:numCache>
                <c:formatCode>General</c:formatCode>
                <c:ptCount val="6"/>
                <c:pt idx="0">
                  <c:v>27366.09</c:v>
                </c:pt>
                <c:pt idx="1">
                  <c:v>30611.33</c:v>
                </c:pt>
                <c:pt idx="2">
                  <c:v>26025.279999999999</c:v>
                </c:pt>
                <c:pt idx="3">
                  <c:v>23293.64</c:v>
                </c:pt>
                <c:pt idx="4">
                  <c:v>21785</c:v>
                </c:pt>
                <c:pt idx="5">
                  <c:v>20786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3-496F-82BF-B2A066A186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3-496F-82BF-B2A066A1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9.37'!$U$4:$Y$4</c:f>
              <c:numCache>
                <c:formatCode>#,##0</c:formatCode>
                <c:ptCount val="5"/>
                <c:pt idx="0">
                  <c:v>27183</c:v>
                </c:pt>
                <c:pt idx="1">
                  <c:v>26855</c:v>
                </c:pt>
                <c:pt idx="2">
                  <c:v>26648</c:v>
                </c:pt>
                <c:pt idx="3">
                  <c:v>25661</c:v>
                </c:pt>
                <c:pt idx="4">
                  <c:v>26882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0-43C2-AE7A-C1C1895D5B01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9.37'!$U$7:$Y$7</c:f>
              <c:numCache>
                <c:formatCode>#,##0</c:formatCode>
                <c:ptCount val="5"/>
                <c:pt idx="0">
                  <c:v>18910</c:v>
                </c:pt>
                <c:pt idx="1">
                  <c:v>18744</c:v>
                </c:pt>
                <c:pt idx="2">
                  <c:v>18808</c:v>
                </c:pt>
                <c:pt idx="3">
                  <c:v>18532</c:v>
                </c:pt>
                <c:pt idx="4">
                  <c:v>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60-43C2-AE7A-C1C1895D5B01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9.37'!$U$11:$Y$11</c:f>
              <c:numCache>
                <c:formatCode>#,##0</c:formatCode>
                <c:ptCount val="5"/>
                <c:pt idx="0">
                  <c:v>23938</c:v>
                </c:pt>
                <c:pt idx="1">
                  <c:v>23666</c:v>
                </c:pt>
                <c:pt idx="2">
                  <c:v>23518</c:v>
                </c:pt>
                <c:pt idx="3">
                  <c:v>22668</c:v>
                </c:pt>
                <c:pt idx="4">
                  <c:v>23744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60-43C2-AE7A-C1C1895D5B01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9.37'!$U$12:$Y$12</c:f>
              <c:numCache>
                <c:formatCode>#,##0</c:formatCode>
                <c:ptCount val="5"/>
                <c:pt idx="0">
                  <c:v>3242</c:v>
                </c:pt>
                <c:pt idx="1">
                  <c:v>3190</c:v>
                </c:pt>
                <c:pt idx="2">
                  <c:v>3131</c:v>
                </c:pt>
                <c:pt idx="3">
                  <c:v>2996</c:v>
                </c:pt>
                <c:pt idx="4">
                  <c:v>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60-43C2-AE7A-C1C1895D5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9.37'!$AA$15:$AA$33</c:f>
              <c:numCache>
                <c:formatCode>0.0%</c:formatCode>
                <c:ptCount val="19"/>
                <c:pt idx="0">
                  <c:v>3.0094487017335018E-2</c:v>
                </c:pt>
                <c:pt idx="1">
                  <c:v>4.3858343873223717E-2</c:v>
                </c:pt>
                <c:pt idx="2">
                  <c:v>3.8018004612752031E-2</c:v>
                </c:pt>
                <c:pt idx="3">
                  <c:v>1.2536269622795923E-2</c:v>
                </c:pt>
                <c:pt idx="4">
                  <c:v>0.10181534112045235</c:v>
                </c:pt>
                <c:pt idx="5">
                  <c:v>2.2468566326910199E-2</c:v>
                </c:pt>
                <c:pt idx="6">
                  <c:v>8.3773528755300947E-2</c:v>
                </c:pt>
                <c:pt idx="7">
                  <c:v>7.6036009225504061E-2</c:v>
                </c:pt>
                <c:pt idx="8">
                  <c:v>3.5934826277806711E-2</c:v>
                </c:pt>
                <c:pt idx="9">
                  <c:v>3.4223644074101631E-3</c:v>
                </c:pt>
                <c:pt idx="10">
                  <c:v>2.6895320288668999E-2</c:v>
                </c:pt>
                <c:pt idx="11">
                  <c:v>1.8265010043895545E-2</c:v>
                </c:pt>
                <c:pt idx="12">
                  <c:v>4.5457927237556726E-2</c:v>
                </c:pt>
                <c:pt idx="13">
                  <c:v>7.6965999553604642E-2</c:v>
                </c:pt>
                <c:pt idx="14">
                  <c:v>5.6283014656647569E-2</c:v>
                </c:pt>
                <c:pt idx="15">
                  <c:v>9.0915854475113453E-2</c:v>
                </c:pt>
                <c:pt idx="16">
                  <c:v>9.4524216948143738E-2</c:v>
                </c:pt>
                <c:pt idx="17">
                  <c:v>1.0639089353470724E-2</c:v>
                </c:pt>
                <c:pt idx="18">
                  <c:v>4.0026783721449299E-2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1-48FA-A979-E4C95D9071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1-48FA-A979-E4C95D907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34</c:v>
                </c:pt>
                <c:pt idx="1">
                  <c:v>375</c:v>
                </c:pt>
                <c:pt idx="2">
                  <c:v>848</c:v>
                </c:pt>
                <c:pt idx="3">
                  <c:v>1149</c:v>
                </c:pt>
                <c:pt idx="4">
                  <c:v>1307</c:v>
                </c:pt>
                <c:pt idx="5">
                  <c:v>1374</c:v>
                </c:pt>
                <c:pt idx="6">
                  <c:v>1349</c:v>
                </c:pt>
                <c:pt idx="7">
                  <c:v>1346</c:v>
                </c:pt>
                <c:pt idx="8">
                  <c:v>1443</c:v>
                </c:pt>
                <c:pt idx="9">
                  <c:v>1570</c:v>
                </c:pt>
                <c:pt idx="10">
                  <c:v>1491</c:v>
                </c:pt>
                <c:pt idx="11">
                  <c:v>1094</c:v>
                </c:pt>
                <c:pt idx="12">
                  <c:v>473</c:v>
                </c:pt>
                <c:pt idx="13">
                  <c:v>194</c:v>
                </c:pt>
                <c:pt idx="14">
                  <c:v>81</c:v>
                </c:pt>
                <c:pt idx="15">
                  <c:v>36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C-408E-8B65-527FA00F5455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32</c:v>
                </c:pt>
                <c:pt idx="1">
                  <c:v>442</c:v>
                </c:pt>
                <c:pt idx="2">
                  <c:v>929</c:v>
                </c:pt>
                <c:pt idx="3">
                  <c:v>918</c:v>
                </c:pt>
                <c:pt idx="4">
                  <c:v>1066</c:v>
                </c:pt>
                <c:pt idx="5">
                  <c:v>1083</c:v>
                </c:pt>
                <c:pt idx="6">
                  <c:v>1177</c:v>
                </c:pt>
                <c:pt idx="7">
                  <c:v>1348</c:v>
                </c:pt>
                <c:pt idx="8">
                  <c:v>1482</c:v>
                </c:pt>
                <c:pt idx="9">
                  <c:v>1415</c:v>
                </c:pt>
                <c:pt idx="10">
                  <c:v>1341</c:v>
                </c:pt>
                <c:pt idx="11">
                  <c:v>850</c:v>
                </c:pt>
                <c:pt idx="12">
                  <c:v>335</c:v>
                </c:pt>
                <c:pt idx="13">
                  <c:v>127</c:v>
                </c:pt>
                <c:pt idx="14">
                  <c:v>78</c:v>
                </c:pt>
                <c:pt idx="15">
                  <c:v>41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CC-408E-8B65-527FA00F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815</c:v>
                </c:pt>
                <c:pt idx="1">
                  <c:v>891</c:v>
                </c:pt>
                <c:pt idx="2">
                  <c:v>2368</c:v>
                </c:pt>
                <c:pt idx="3">
                  <c:v>449</c:v>
                </c:pt>
                <c:pt idx="4">
                  <c:v>302</c:v>
                </c:pt>
                <c:pt idx="5">
                  <c:v>356</c:v>
                </c:pt>
                <c:pt idx="6">
                  <c:v>1600</c:v>
                </c:pt>
                <c:pt idx="7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9-4E53-B3FC-919CC5CA1680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602</c:v>
                </c:pt>
                <c:pt idx="1">
                  <c:v>1643</c:v>
                </c:pt>
                <c:pt idx="2">
                  <c:v>302</c:v>
                </c:pt>
                <c:pt idx="3">
                  <c:v>1371</c:v>
                </c:pt>
                <c:pt idx="4">
                  <c:v>1792</c:v>
                </c:pt>
                <c:pt idx="5">
                  <c:v>1001</c:v>
                </c:pt>
                <c:pt idx="6">
                  <c:v>143</c:v>
                </c:pt>
                <c:pt idx="7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49-4E53-B3FC-919CC5CA1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9.37'!$U$8:$Y$8</c:f>
              <c:numCache>
                <c:formatCode>General</c:formatCode>
                <c:ptCount val="5"/>
                <c:pt idx="0">
                  <c:v>42751.3</c:v>
                </c:pt>
                <c:pt idx="1">
                  <c:v>44087.34</c:v>
                </c:pt>
                <c:pt idx="2">
                  <c:v>43836.5</c:v>
                </c:pt>
                <c:pt idx="3">
                  <c:v>44493</c:v>
                </c:pt>
                <c:pt idx="4">
                  <c:v>45001.63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3-41A3-BC78-4CFF1842DB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3-41A3-BC78-4CFF1842D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9.37'!$T$4:$Y$4</c:f>
              <c:numCache>
                <c:formatCode>#,##0</c:formatCode>
                <c:ptCount val="6"/>
                <c:pt idx="0">
                  <c:v>26964</c:v>
                </c:pt>
                <c:pt idx="1">
                  <c:v>27183</c:v>
                </c:pt>
                <c:pt idx="2">
                  <c:v>26855</c:v>
                </c:pt>
                <c:pt idx="3">
                  <c:v>26648</c:v>
                </c:pt>
                <c:pt idx="4">
                  <c:v>25661</c:v>
                </c:pt>
                <c:pt idx="5">
                  <c:v>26882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B-4102-9DA2-DD67FE7793BA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9.37'!$T$7:$Y$7</c:f>
              <c:numCache>
                <c:formatCode>#,##0</c:formatCode>
                <c:ptCount val="6"/>
                <c:pt idx="0">
                  <c:v>18512</c:v>
                </c:pt>
                <c:pt idx="1">
                  <c:v>18910</c:v>
                </c:pt>
                <c:pt idx="2">
                  <c:v>18744</c:v>
                </c:pt>
                <c:pt idx="3">
                  <c:v>18808</c:v>
                </c:pt>
                <c:pt idx="4">
                  <c:v>18532</c:v>
                </c:pt>
                <c:pt idx="5">
                  <c:v>19172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B-4102-9DA2-DD67FE7793BA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9.37'!$T$11:$Y$11</c:f>
              <c:numCache>
                <c:formatCode>#,##0</c:formatCode>
                <c:ptCount val="6"/>
                <c:pt idx="0">
                  <c:v>23691</c:v>
                </c:pt>
                <c:pt idx="1">
                  <c:v>23938</c:v>
                </c:pt>
                <c:pt idx="2">
                  <c:v>23666</c:v>
                </c:pt>
                <c:pt idx="3">
                  <c:v>23518</c:v>
                </c:pt>
                <c:pt idx="4">
                  <c:v>22668</c:v>
                </c:pt>
                <c:pt idx="5">
                  <c:v>23744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BB-4102-9DA2-DD67FE7793BA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9.37'!$T$12:$Y$12</c:f>
              <c:numCache>
                <c:formatCode>#,##0</c:formatCode>
                <c:ptCount val="6"/>
                <c:pt idx="0">
                  <c:v>3275</c:v>
                </c:pt>
                <c:pt idx="1">
                  <c:v>3242</c:v>
                </c:pt>
                <c:pt idx="2">
                  <c:v>3190</c:v>
                </c:pt>
                <c:pt idx="3">
                  <c:v>3131</c:v>
                </c:pt>
                <c:pt idx="4">
                  <c:v>2996</c:v>
                </c:pt>
                <c:pt idx="5">
                  <c:v>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BB-4102-9DA2-DD67FE779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9.37'!$AA$15:$AA$33</c:f>
              <c:numCache>
                <c:formatCode>0.0%</c:formatCode>
                <c:ptCount val="19"/>
                <c:pt idx="0">
                  <c:v>3.0094487017335018E-2</c:v>
                </c:pt>
                <c:pt idx="1">
                  <c:v>4.3858343873223717E-2</c:v>
                </c:pt>
                <c:pt idx="2">
                  <c:v>3.8018004612752031E-2</c:v>
                </c:pt>
                <c:pt idx="3">
                  <c:v>1.2536269622795923E-2</c:v>
                </c:pt>
                <c:pt idx="4">
                  <c:v>0.10181534112045235</c:v>
                </c:pt>
                <c:pt idx="5">
                  <c:v>2.2468566326910199E-2</c:v>
                </c:pt>
                <c:pt idx="6">
                  <c:v>8.3773528755300947E-2</c:v>
                </c:pt>
                <c:pt idx="7">
                  <c:v>7.6036009225504061E-2</c:v>
                </c:pt>
                <c:pt idx="8">
                  <c:v>3.5934826277806711E-2</c:v>
                </c:pt>
                <c:pt idx="9">
                  <c:v>3.4223644074101631E-3</c:v>
                </c:pt>
                <c:pt idx="10">
                  <c:v>2.6895320288668999E-2</c:v>
                </c:pt>
                <c:pt idx="11">
                  <c:v>1.8265010043895545E-2</c:v>
                </c:pt>
                <c:pt idx="12">
                  <c:v>4.5457927237556726E-2</c:v>
                </c:pt>
                <c:pt idx="13">
                  <c:v>7.6965999553604642E-2</c:v>
                </c:pt>
                <c:pt idx="14">
                  <c:v>5.6283014656647569E-2</c:v>
                </c:pt>
                <c:pt idx="15">
                  <c:v>9.0915854475113453E-2</c:v>
                </c:pt>
                <c:pt idx="16">
                  <c:v>9.4524216948143738E-2</c:v>
                </c:pt>
                <c:pt idx="17">
                  <c:v>1.0639089353470724E-2</c:v>
                </c:pt>
                <c:pt idx="18">
                  <c:v>4.0026783721449299E-2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5-4F1E-9E3E-350C2934D5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5-4F1E-9E3E-350C2934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34</c:v>
                </c:pt>
                <c:pt idx="1">
                  <c:v>375</c:v>
                </c:pt>
                <c:pt idx="2">
                  <c:v>848</c:v>
                </c:pt>
                <c:pt idx="3">
                  <c:v>1149</c:v>
                </c:pt>
                <c:pt idx="4">
                  <c:v>1307</c:v>
                </c:pt>
                <c:pt idx="5">
                  <c:v>1374</c:v>
                </c:pt>
                <c:pt idx="6">
                  <c:v>1349</c:v>
                </c:pt>
                <c:pt idx="7">
                  <c:v>1346</c:v>
                </c:pt>
                <c:pt idx="8">
                  <c:v>1443</c:v>
                </c:pt>
                <c:pt idx="9">
                  <c:v>1570</c:v>
                </c:pt>
                <c:pt idx="10">
                  <c:v>1491</c:v>
                </c:pt>
                <c:pt idx="11">
                  <c:v>1094</c:v>
                </c:pt>
                <c:pt idx="12">
                  <c:v>473</c:v>
                </c:pt>
                <c:pt idx="13">
                  <c:v>194</c:v>
                </c:pt>
                <c:pt idx="14">
                  <c:v>81</c:v>
                </c:pt>
                <c:pt idx="15">
                  <c:v>36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2-4A27-A57F-0B609706B14D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32</c:v>
                </c:pt>
                <c:pt idx="1">
                  <c:v>442</c:v>
                </c:pt>
                <c:pt idx="2">
                  <c:v>929</c:v>
                </c:pt>
                <c:pt idx="3">
                  <c:v>918</c:v>
                </c:pt>
                <c:pt idx="4">
                  <c:v>1066</c:v>
                </c:pt>
                <c:pt idx="5">
                  <c:v>1083</c:v>
                </c:pt>
                <c:pt idx="6">
                  <c:v>1177</c:v>
                </c:pt>
                <c:pt idx="7">
                  <c:v>1348</c:v>
                </c:pt>
                <c:pt idx="8">
                  <c:v>1482</c:v>
                </c:pt>
                <c:pt idx="9">
                  <c:v>1415</c:v>
                </c:pt>
                <c:pt idx="10">
                  <c:v>1341</c:v>
                </c:pt>
                <c:pt idx="11">
                  <c:v>850</c:v>
                </c:pt>
                <c:pt idx="12">
                  <c:v>335</c:v>
                </c:pt>
                <c:pt idx="13">
                  <c:v>127</c:v>
                </c:pt>
                <c:pt idx="14">
                  <c:v>78</c:v>
                </c:pt>
                <c:pt idx="15">
                  <c:v>41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2-4A27-A57F-0B609706B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815</c:v>
                </c:pt>
                <c:pt idx="1">
                  <c:v>891</c:v>
                </c:pt>
                <c:pt idx="2">
                  <c:v>2368</c:v>
                </c:pt>
                <c:pt idx="3">
                  <c:v>449</c:v>
                </c:pt>
                <c:pt idx="4">
                  <c:v>302</c:v>
                </c:pt>
                <c:pt idx="5">
                  <c:v>356</c:v>
                </c:pt>
                <c:pt idx="6">
                  <c:v>1600</c:v>
                </c:pt>
                <c:pt idx="7">
                  <c:v>1080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6-4F34-B586-087D0CE769FB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602</c:v>
                </c:pt>
                <c:pt idx="1">
                  <c:v>1643</c:v>
                </c:pt>
                <c:pt idx="2">
                  <c:v>302</c:v>
                </c:pt>
                <c:pt idx="3">
                  <c:v>1371</c:v>
                </c:pt>
                <c:pt idx="4">
                  <c:v>1792</c:v>
                </c:pt>
                <c:pt idx="5">
                  <c:v>1001</c:v>
                </c:pt>
                <c:pt idx="6">
                  <c:v>143</c:v>
                </c:pt>
                <c:pt idx="7">
                  <c:v>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6-4F34-B586-087D0CE76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9.4'!$AA$15:$AA$33</c:f>
              <c:numCache>
                <c:formatCode>0.0%</c:formatCode>
                <c:ptCount val="19"/>
                <c:pt idx="0">
                  <c:v>0.1607765057242409</c:v>
                </c:pt>
                <c:pt idx="1">
                  <c:v>3.9820806371329018E-3</c:v>
                </c:pt>
                <c:pt idx="2">
                  <c:v>3.2354405176704827E-2</c:v>
                </c:pt>
                <c:pt idx="3">
                  <c:v>9.9552015928322541E-3</c:v>
                </c:pt>
                <c:pt idx="4">
                  <c:v>5.823792931806869E-2</c:v>
                </c:pt>
                <c:pt idx="5">
                  <c:v>8.9596814335490289E-3</c:v>
                </c:pt>
                <c:pt idx="6">
                  <c:v>5.5749128919860627E-2</c:v>
                </c:pt>
                <c:pt idx="7">
                  <c:v>3.5340965654554503E-2</c:v>
                </c:pt>
                <c:pt idx="8">
                  <c:v>3.285216525634644E-2</c:v>
                </c:pt>
                <c:pt idx="9">
                  <c:v>1.4932802389248383E-3</c:v>
                </c:pt>
                <c:pt idx="10">
                  <c:v>1.2941762070681932E-2</c:v>
                </c:pt>
                <c:pt idx="11">
                  <c:v>1.7919362867098058E-2</c:v>
                </c:pt>
                <c:pt idx="12">
                  <c:v>4.0816326530612242E-2</c:v>
                </c:pt>
                <c:pt idx="13">
                  <c:v>4.3305126928820312E-2</c:v>
                </c:pt>
                <c:pt idx="14">
                  <c:v>0.14385266301642607</c:v>
                </c:pt>
                <c:pt idx="15">
                  <c:v>7.3668491786958681E-2</c:v>
                </c:pt>
                <c:pt idx="16">
                  <c:v>8.412145345943256E-2</c:v>
                </c:pt>
                <c:pt idx="17">
                  <c:v>1.7421602787456445E-2</c:v>
                </c:pt>
                <c:pt idx="18">
                  <c:v>2.140368342458935E-2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C-4C3F-B673-784389B549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C-4C3F-B673-784389B54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9.37'!$T$8:$Y$8</c:f>
              <c:numCache>
                <c:formatCode>General</c:formatCode>
                <c:ptCount val="6"/>
                <c:pt idx="0">
                  <c:v>42285.2</c:v>
                </c:pt>
                <c:pt idx="1">
                  <c:v>42751.3</c:v>
                </c:pt>
                <c:pt idx="2">
                  <c:v>44087.34</c:v>
                </c:pt>
                <c:pt idx="3">
                  <c:v>43836.5</c:v>
                </c:pt>
                <c:pt idx="4">
                  <c:v>44493</c:v>
                </c:pt>
                <c:pt idx="5">
                  <c:v>45001.63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F-4AA1-957F-6A124B6632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F-4AA1-957F-6A124B663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9.38'!$U$4:$Y$4</c:f>
              <c:numCache>
                <c:formatCode>#,##0</c:formatCode>
                <c:ptCount val="5"/>
                <c:pt idx="0">
                  <c:v>374</c:v>
                </c:pt>
                <c:pt idx="1">
                  <c:v>358</c:v>
                </c:pt>
                <c:pt idx="2">
                  <c:v>424</c:v>
                </c:pt>
                <c:pt idx="3">
                  <c:v>327</c:v>
                </c:pt>
                <c:pt idx="4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0E-403B-80C1-1D64B96A5DFD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9.38'!$U$7:$Y$7</c:f>
              <c:numCache>
                <c:formatCode>#,##0</c:formatCode>
                <c:ptCount val="5"/>
                <c:pt idx="0">
                  <c:v>262</c:v>
                </c:pt>
                <c:pt idx="1">
                  <c:v>250</c:v>
                </c:pt>
                <c:pt idx="2">
                  <c:v>287</c:v>
                </c:pt>
                <c:pt idx="3">
                  <c:v>238</c:v>
                </c:pt>
                <c:pt idx="4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0E-403B-80C1-1D64B96A5DFD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9.38'!$U$11:$Y$11</c:f>
              <c:numCache>
                <c:formatCode>#,##0</c:formatCode>
                <c:ptCount val="5"/>
                <c:pt idx="0">
                  <c:v>367</c:v>
                </c:pt>
                <c:pt idx="1">
                  <c:v>348</c:v>
                </c:pt>
                <c:pt idx="2">
                  <c:v>414</c:v>
                </c:pt>
                <c:pt idx="3">
                  <c:v>321</c:v>
                </c:pt>
                <c:pt idx="4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E-403B-80C1-1D64B96A5DFD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9.38'!$U$12:$Y$12</c:f>
              <c:numCache>
                <c:formatCode>#,##0</c:formatCode>
                <c:ptCount val="5"/>
                <c:pt idx="0">
                  <c:v>9</c:v>
                </c:pt>
                <c:pt idx="1">
                  <c:v>10</c:v>
                </c:pt>
                <c:pt idx="2">
                  <c:v>9</c:v>
                </c:pt>
                <c:pt idx="3">
                  <c:v>6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0E-403B-80C1-1D64B96A5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9.38'!$AA$15:$AA$33</c:f>
              <c:numCache>
                <c:formatCode>0.0%</c:formatCode>
                <c:ptCount val="19"/>
                <c:pt idx="0">
                  <c:v>2.2271714922048998E-2</c:v>
                </c:pt>
                <c:pt idx="1">
                  <c:v>8.9086859688195987E-3</c:v>
                </c:pt>
                <c:pt idx="2">
                  <c:v>8.9086859688195987E-3</c:v>
                </c:pt>
                <c:pt idx="3">
                  <c:v>8.9086859688195987E-3</c:v>
                </c:pt>
                <c:pt idx="4">
                  <c:v>5.3452115812917596E-2</c:v>
                </c:pt>
                <c:pt idx="5">
                  <c:v>3.34075723830735E-2</c:v>
                </c:pt>
                <c:pt idx="6">
                  <c:v>6.4587973273942098E-2</c:v>
                </c:pt>
                <c:pt idx="7">
                  <c:v>0</c:v>
                </c:pt>
                <c:pt idx="8">
                  <c:v>6.6815144766146995E-3</c:v>
                </c:pt>
                <c:pt idx="9">
                  <c:v>0</c:v>
                </c:pt>
                <c:pt idx="10">
                  <c:v>0</c:v>
                </c:pt>
                <c:pt idx="11">
                  <c:v>0.11804008908685969</c:v>
                </c:pt>
                <c:pt idx="12">
                  <c:v>5.1224944320712694E-2</c:v>
                </c:pt>
                <c:pt idx="13">
                  <c:v>8.9086859688195987E-3</c:v>
                </c:pt>
                <c:pt idx="14">
                  <c:v>0.2984409799554566</c:v>
                </c:pt>
                <c:pt idx="15">
                  <c:v>0.21603563474387527</c:v>
                </c:pt>
                <c:pt idx="16">
                  <c:v>3.5634743875278395E-2</c:v>
                </c:pt>
                <c:pt idx="17">
                  <c:v>6.6815144766146995E-3</c:v>
                </c:pt>
                <c:pt idx="18">
                  <c:v>2.8953229398663696E-2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B-443E-A46B-3FCFB885B9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2B-443E-A46B-3FCFB885B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22</c:v>
                </c:pt>
                <c:pt idx="4">
                  <c:v>25</c:v>
                </c:pt>
                <c:pt idx="5">
                  <c:v>29</c:v>
                </c:pt>
                <c:pt idx="6">
                  <c:v>12</c:v>
                </c:pt>
                <c:pt idx="7">
                  <c:v>27</c:v>
                </c:pt>
                <c:pt idx="8">
                  <c:v>27</c:v>
                </c:pt>
                <c:pt idx="9">
                  <c:v>14</c:v>
                </c:pt>
                <c:pt idx="10">
                  <c:v>23</c:v>
                </c:pt>
                <c:pt idx="11">
                  <c:v>7</c:v>
                </c:pt>
                <c:pt idx="12">
                  <c:v>0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6-4A04-9948-8CD82EB14C77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32</c:v>
                </c:pt>
                <c:pt idx="3">
                  <c:v>29</c:v>
                </c:pt>
                <c:pt idx="4">
                  <c:v>39</c:v>
                </c:pt>
                <c:pt idx="5">
                  <c:v>18</c:v>
                </c:pt>
                <c:pt idx="6">
                  <c:v>17</c:v>
                </c:pt>
                <c:pt idx="7">
                  <c:v>9</c:v>
                </c:pt>
                <c:pt idx="8">
                  <c:v>21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6-4A04-9948-8CD82EB14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7</c:v>
                </c:pt>
                <c:pt idx="1">
                  <c:v>22</c:v>
                </c:pt>
                <c:pt idx="2">
                  <c:v>19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11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1-48E5-A2F4-7C3BDB98F0FB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45</c:v>
                </c:pt>
                <c:pt idx="4">
                  <c:v>12</c:v>
                </c:pt>
                <c:pt idx="5">
                  <c:v>7</c:v>
                </c:pt>
                <c:pt idx="6">
                  <c:v>5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1-48E5-A2F4-7C3BDB98F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9.38'!$U$8:$Y$8</c:f>
              <c:numCache>
                <c:formatCode>General</c:formatCode>
                <c:ptCount val="5"/>
                <c:pt idx="0">
                  <c:v>21172</c:v>
                </c:pt>
                <c:pt idx="1">
                  <c:v>19415</c:v>
                </c:pt>
                <c:pt idx="2">
                  <c:v>15397.07</c:v>
                </c:pt>
                <c:pt idx="3">
                  <c:v>14933.5</c:v>
                </c:pt>
                <c:pt idx="4">
                  <c:v>17755.22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5-4D22-A583-37F7BC0312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A5-4D22-A583-37F7BC031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9.38'!$T$4:$Y$4</c:f>
              <c:numCache>
                <c:formatCode>#,##0</c:formatCode>
                <c:ptCount val="6"/>
                <c:pt idx="0">
                  <c:v>353</c:v>
                </c:pt>
                <c:pt idx="1">
                  <c:v>374</c:v>
                </c:pt>
                <c:pt idx="2">
                  <c:v>358</c:v>
                </c:pt>
                <c:pt idx="3">
                  <c:v>424</c:v>
                </c:pt>
                <c:pt idx="4">
                  <c:v>327</c:v>
                </c:pt>
                <c:pt idx="5">
                  <c:v>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8-47F3-9565-0CCD4362E503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9.38'!$T$7:$Y$7</c:f>
              <c:numCache>
                <c:formatCode>#,##0</c:formatCode>
                <c:ptCount val="6"/>
                <c:pt idx="0">
                  <c:v>261</c:v>
                </c:pt>
                <c:pt idx="1">
                  <c:v>262</c:v>
                </c:pt>
                <c:pt idx="2">
                  <c:v>250</c:v>
                </c:pt>
                <c:pt idx="3">
                  <c:v>287</c:v>
                </c:pt>
                <c:pt idx="4">
                  <c:v>238</c:v>
                </c:pt>
                <c:pt idx="5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8-47F3-9565-0CCD4362E503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9.38'!$T$11:$Y$11</c:f>
              <c:numCache>
                <c:formatCode>#,##0</c:formatCode>
                <c:ptCount val="6"/>
                <c:pt idx="0">
                  <c:v>346</c:v>
                </c:pt>
                <c:pt idx="1">
                  <c:v>367</c:v>
                </c:pt>
                <c:pt idx="2">
                  <c:v>348</c:v>
                </c:pt>
                <c:pt idx="3">
                  <c:v>414</c:v>
                </c:pt>
                <c:pt idx="4">
                  <c:v>321</c:v>
                </c:pt>
                <c:pt idx="5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8-47F3-9565-0CCD4362E503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9.38'!$T$12:$Y$12</c:f>
              <c:numCache>
                <c:formatCode>#,##0</c:formatCode>
                <c:ptCount val="6"/>
                <c:pt idx="0">
                  <c:v>12</c:v>
                </c:pt>
                <c:pt idx="1">
                  <c:v>9</c:v>
                </c:pt>
                <c:pt idx="2">
                  <c:v>10</c:v>
                </c:pt>
                <c:pt idx="3">
                  <c:v>9</c:v>
                </c:pt>
                <c:pt idx="4">
                  <c:v>6</c:v>
                </c:pt>
                <c:pt idx="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8-47F3-9565-0CCD4362E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9.38'!$AA$15:$AA$33</c:f>
              <c:numCache>
                <c:formatCode>0.0%</c:formatCode>
                <c:ptCount val="19"/>
                <c:pt idx="0">
                  <c:v>2.2271714922048998E-2</c:v>
                </c:pt>
                <c:pt idx="1">
                  <c:v>8.9086859688195987E-3</c:v>
                </c:pt>
                <c:pt idx="2">
                  <c:v>8.9086859688195987E-3</c:v>
                </c:pt>
                <c:pt idx="3">
                  <c:v>8.9086859688195987E-3</c:v>
                </c:pt>
                <c:pt idx="4">
                  <c:v>5.3452115812917596E-2</c:v>
                </c:pt>
                <c:pt idx="5">
                  <c:v>3.34075723830735E-2</c:v>
                </c:pt>
                <c:pt idx="6">
                  <c:v>6.4587973273942098E-2</c:v>
                </c:pt>
                <c:pt idx="7">
                  <c:v>0</c:v>
                </c:pt>
                <c:pt idx="8">
                  <c:v>6.6815144766146995E-3</c:v>
                </c:pt>
                <c:pt idx="9">
                  <c:v>0</c:v>
                </c:pt>
                <c:pt idx="10">
                  <c:v>0</c:v>
                </c:pt>
                <c:pt idx="11">
                  <c:v>0.11804008908685969</c:v>
                </c:pt>
                <c:pt idx="12">
                  <c:v>5.1224944320712694E-2</c:v>
                </c:pt>
                <c:pt idx="13">
                  <c:v>8.9086859688195987E-3</c:v>
                </c:pt>
                <c:pt idx="14">
                  <c:v>0.2984409799554566</c:v>
                </c:pt>
                <c:pt idx="15">
                  <c:v>0.21603563474387527</c:v>
                </c:pt>
                <c:pt idx="16">
                  <c:v>3.5634743875278395E-2</c:v>
                </c:pt>
                <c:pt idx="17">
                  <c:v>6.6815144766146995E-3</c:v>
                </c:pt>
                <c:pt idx="18">
                  <c:v>2.8953229398663696E-2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4-404D-8834-A70FFD129A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4-404D-8834-A70FFD129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16</c:v>
                </c:pt>
                <c:pt idx="3">
                  <c:v>22</c:v>
                </c:pt>
                <c:pt idx="4">
                  <c:v>25</c:v>
                </c:pt>
                <c:pt idx="5">
                  <c:v>29</c:v>
                </c:pt>
                <c:pt idx="6">
                  <c:v>12</c:v>
                </c:pt>
                <c:pt idx="7">
                  <c:v>27</c:v>
                </c:pt>
                <c:pt idx="8">
                  <c:v>27</c:v>
                </c:pt>
                <c:pt idx="9">
                  <c:v>14</c:v>
                </c:pt>
                <c:pt idx="10">
                  <c:v>23</c:v>
                </c:pt>
                <c:pt idx="11">
                  <c:v>7</c:v>
                </c:pt>
                <c:pt idx="12">
                  <c:v>0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2-4C4B-A2FC-5B6129BE3B12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32</c:v>
                </c:pt>
                <c:pt idx="3">
                  <c:v>29</c:v>
                </c:pt>
                <c:pt idx="4">
                  <c:v>39</c:v>
                </c:pt>
                <c:pt idx="5">
                  <c:v>18</c:v>
                </c:pt>
                <c:pt idx="6">
                  <c:v>17</c:v>
                </c:pt>
                <c:pt idx="7">
                  <c:v>9</c:v>
                </c:pt>
                <c:pt idx="8">
                  <c:v>21</c:v>
                </c:pt>
                <c:pt idx="9">
                  <c:v>12</c:v>
                </c:pt>
                <c:pt idx="10">
                  <c:v>11</c:v>
                </c:pt>
                <c:pt idx="11">
                  <c:v>14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2-4C4B-A2FC-5B6129BE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7</c:v>
                </c:pt>
                <c:pt idx="1">
                  <c:v>22</c:v>
                </c:pt>
                <c:pt idx="2">
                  <c:v>19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11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4-45CE-8C36-59EB4AA640A6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0</c:v>
                </c:pt>
                <c:pt idx="1">
                  <c:v>20</c:v>
                </c:pt>
                <c:pt idx="2">
                  <c:v>0</c:v>
                </c:pt>
                <c:pt idx="3">
                  <c:v>45</c:v>
                </c:pt>
                <c:pt idx="4">
                  <c:v>12</c:v>
                </c:pt>
                <c:pt idx="5">
                  <c:v>7</c:v>
                </c:pt>
                <c:pt idx="6">
                  <c:v>5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4-45CE-8C36-59EB4AA6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61</c:v>
                </c:pt>
                <c:pt idx="3">
                  <c:v>132</c:v>
                </c:pt>
                <c:pt idx="4">
                  <c:v>124</c:v>
                </c:pt>
                <c:pt idx="5">
                  <c:v>90</c:v>
                </c:pt>
                <c:pt idx="6">
                  <c:v>90</c:v>
                </c:pt>
                <c:pt idx="7">
                  <c:v>84</c:v>
                </c:pt>
                <c:pt idx="8">
                  <c:v>94</c:v>
                </c:pt>
                <c:pt idx="9">
                  <c:v>100</c:v>
                </c:pt>
                <c:pt idx="10">
                  <c:v>98</c:v>
                </c:pt>
                <c:pt idx="11">
                  <c:v>81</c:v>
                </c:pt>
                <c:pt idx="12">
                  <c:v>30</c:v>
                </c:pt>
                <c:pt idx="13">
                  <c:v>24</c:v>
                </c:pt>
                <c:pt idx="14">
                  <c:v>9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7D-4A87-9230-9566927C705F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8</c:v>
                </c:pt>
                <c:pt idx="1">
                  <c:v>27</c:v>
                </c:pt>
                <c:pt idx="2">
                  <c:v>93</c:v>
                </c:pt>
                <c:pt idx="3">
                  <c:v>87</c:v>
                </c:pt>
                <c:pt idx="4">
                  <c:v>84</c:v>
                </c:pt>
                <c:pt idx="5">
                  <c:v>103</c:v>
                </c:pt>
                <c:pt idx="6">
                  <c:v>74</c:v>
                </c:pt>
                <c:pt idx="7">
                  <c:v>87</c:v>
                </c:pt>
                <c:pt idx="8">
                  <c:v>75</c:v>
                </c:pt>
                <c:pt idx="9">
                  <c:v>118</c:v>
                </c:pt>
                <c:pt idx="10">
                  <c:v>82</c:v>
                </c:pt>
                <c:pt idx="11">
                  <c:v>60</c:v>
                </c:pt>
                <c:pt idx="12">
                  <c:v>32</c:v>
                </c:pt>
                <c:pt idx="13">
                  <c:v>16</c:v>
                </c:pt>
                <c:pt idx="14">
                  <c:v>11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7D-4A87-9230-9566927C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9.38'!$T$8:$Y$8</c:f>
              <c:numCache>
                <c:formatCode>General</c:formatCode>
                <c:ptCount val="6"/>
                <c:pt idx="0">
                  <c:v>21371.5</c:v>
                </c:pt>
                <c:pt idx="1">
                  <c:v>21172</c:v>
                </c:pt>
                <c:pt idx="2">
                  <c:v>19415</c:v>
                </c:pt>
                <c:pt idx="3">
                  <c:v>15397.07</c:v>
                </c:pt>
                <c:pt idx="4">
                  <c:v>14933.5</c:v>
                </c:pt>
                <c:pt idx="5">
                  <c:v>17755.22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B-4F6D-A278-2876B9B24B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B-4F6D-A278-2876B9B24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9.39'!$U$4:$Y$4</c:f>
              <c:numCache>
                <c:formatCode>#,##0</c:formatCode>
                <c:ptCount val="5"/>
                <c:pt idx="0">
                  <c:v>28522</c:v>
                </c:pt>
                <c:pt idx="1">
                  <c:v>28741</c:v>
                </c:pt>
                <c:pt idx="2">
                  <c:v>29965</c:v>
                </c:pt>
                <c:pt idx="3">
                  <c:v>30055</c:v>
                </c:pt>
                <c:pt idx="4">
                  <c:v>31923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6-4F49-883E-E22FF7438C6C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9.39'!$U$7:$Y$7</c:f>
              <c:numCache>
                <c:formatCode>#,##0</c:formatCode>
                <c:ptCount val="5"/>
                <c:pt idx="0">
                  <c:v>19650</c:v>
                </c:pt>
                <c:pt idx="1">
                  <c:v>19995</c:v>
                </c:pt>
                <c:pt idx="2">
                  <c:v>20296</c:v>
                </c:pt>
                <c:pt idx="3">
                  <c:v>20500</c:v>
                </c:pt>
                <c:pt idx="4">
                  <c:v>21541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F6-4F49-883E-E22FF7438C6C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9.39'!$U$11:$Y$11</c:f>
              <c:numCache>
                <c:formatCode>#,##0</c:formatCode>
                <c:ptCount val="5"/>
                <c:pt idx="0">
                  <c:v>25103</c:v>
                </c:pt>
                <c:pt idx="1">
                  <c:v>25259</c:v>
                </c:pt>
                <c:pt idx="2">
                  <c:v>26534</c:v>
                </c:pt>
                <c:pt idx="3">
                  <c:v>26613</c:v>
                </c:pt>
                <c:pt idx="4">
                  <c:v>28475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F6-4F49-883E-E22FF7438C6C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9.39'!$U$12:$Y$12</c:f>
              <c:numCache>
                <c:formatCode>#,##0</c:formatCode>
                <c:ptCount val="5"/>
                <c:pt idx="0">
                  <c:v>3422</c:v>
                </c:pt>
                <c:pt idx="1">
                  <c:v>3483</c:v>
                </c:pt>
                <c:pt idx="2">
                  <c:v>3433</c:v>
                </c:pt>
                <c:pt idx="3">
                  <c:v>3444</c:v>
                </c:pt>
                <c:pt idx="4">
                  <c:v>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F6-4F49-883E-E22FF7438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9.39'!$AA$15:$AA$33</c:f>
              <c:numCache>
                <c:formatCode>0.0%</c:formatCode>
                <c:ptCount val="19"/>
                <c:pt idx="0">
                  <c:v>0.1117376186448642</c:v>
                </c:pt>
                <c:pt idx="1">
                  <c:v>8.2698994455408324E-3</c:v>
                </c:pt>
                <c:pt idx="2">
                  <c:v>6.4906180496820468E-2</c:v>
                </c:pt>
                <c:pt idx="3">
                  <c:v>6.4843529743445162E-3</c:v>
                </c:pt>
                <c:pt idx="4">
                  <c:v>6.3778466936064912E-2</c:v>
                </c:pt>
                <c:pt idx="5">
                  <c:v>4.3448297465777025E-2</c:v>
                </c:pt>
                <c:pt idx="6">
                  <c:v>6.4874855120132816E-2</c:v>
                </c:pt>
                <c:pt idx="7">
                  <c:v>5.4286877799705542E-2</c:v>
                </c:pt>
                <c:pt idx="8">
                  <c:v>5.4694107696645053E-2</c:v>
                </c:pt>
                <c:pt idx="9">
                  <c:v>3.132537668765467E-3</c:v>
                </c:pt>
                <c:pt idx="10">
                  <c:v>2.3274754878927419E-2</c:v>
                </c:pt>
                <c:pt idx="11">
                  <c:v>2.0862700873978009E-2</c:v>
                </c:pt>
                <c:pt idx="12">
                  <c:v>3.3737430692604077E-2</c:v>
                </c:pt>
                <c:pt idx="13">
                  <c:v>0.12968705948689033</c:v>
                </c:pt>
                <c:pt idx="14">
                  <c:v>4.7238668044983244E-2</c:v>
                </c:pt>
                <c:pt idx="15">
                  <c:v>6.4968831250195785E-2</c:v>
                </c:pt>
                <c:pt idx="16">
                  <c:v>7.4178491996366253E-2</c:v>
                </c:pt>
                <c:pt idx="17">
                  <c:v>6.5156783510321708E-3</c:v>
                </c:pt>
                <c:pt idx="18">
                  <c:v>2.9571155593146006E-2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B-465C-8883-3A5A9470D1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B-465C-8883-3A5A9470D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21</c:v>
                </c:pt>
                <c:pt idx="1">
                  <c:v>433</c:v>
                </c:pt>
                <c:pt idx="2">
                  <c:v>1007</c:v>
                </c:pt>
                <c:pt idx="3">
                  <c:v>1964</c:v>
                </c:pt>
                <c:pt idx="4">
                  <c:v>2669</c:v>
                </c:pt>
                <c:pt idx="5">
                  <c:v>1783</c:v>
                </c:pt>
                <c:pt idx="6">
                  <c:v>1431</c:v>
                </c:pt>
                <c:pt idx="7">
                  <c:v>1446</c:v>
                </c:pt>
                <c:pt idx="8">
                  <c:v>1534</c:v>
                </c:pt>
                <c:pt idx="9">
                  <c:v>1454</c:v>
                </c:pt>
                <c:pt idx="10">
                  <c:v>1378</c:v>
                </c:pt>
                <c:pt idx="11">
                  <c:v>1018</c:v>
                </c:pt>
                <c:pt idx="12">
                  <c:v>528</c:v>
                </c:pt>
                <c:pt idx="13">
                  <c:v>246</c:v>
                </c:pt>
                <c:pt idx="14">
                  <c:v>99</c:v>
                </c:pt>
                <c:pt idx="15">
                  <c:v>49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E-4FD2-97CB-9FAF0FFD6F9C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27</c:v>
                </c:pt>
                <c:pt idx="1">
                  <c:v>423</c:v>
                </c:pt>
                <c:pt idx="2">
                  <c:v>1027</c:v>
                </c:pt>
                <c:pt idx="3">
                  <c:v>1721</c:v>
                </c:pt>
                <c:pt idx="4">
                  <c:v>2503</c:v>
                </c:pt>
                <c:pt idx="5">
                  <c:v>1451</c:v>
                </c:pt>
                <c:pt idx="6">
                  <c:v>1201</c:v>
                </c:pt>
                <c:pt idx="7">
                  <c:v>1210</c:v>
                </c:pt>
                <c:pt idx="8">
                  <c:v>1389</c:v>
                </c:pt>
                <c:pt idx="9">
                  <c:v>1393</c:v>
                </c:pt>
                <c:pt idx="10">
                  <c:v>1165</c:v>
                </c:pt>
                <c:pt idx="11">
                  <c:v>727</c:v>
                </c:pt>
                <c:pt idx="12">
                  <c:v>332</c:v>
                </c:pt>
                <c:pt idx="13">
                  <c:v>160</c:v>
                </c:pt>
                <c:pt idx="14">
                  <c:v>65</c:v>
                </c:pt>
                <c:pt idx="15">
                  <c:v>30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E-4FD2-97CB-9FAF0FFD6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985</c:v>
                </c:pt>
                <c:pt idx="1">
                  <c:v>655</c:v>
                </c:pt>
                <c:pt idx="2">
                  <c:v>1869</c:v>
                </c:pt>
                <c:pt idx="3">
                  <c:v>454</c:v>
                </c:pt>
                <c:pt idx="4">
                  <c:v>309</c:v>
                </c:pt>
                <c:pt idx="5">
                  <c:v>414</c:v>
                </c:pt>
                <c:pt idx="6">
                  <c:v>1656</c:v>
                </c:pt>
                <c:pt idx="7">
                  <c:v>2420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9-45A4-8431-AC84CAAF263E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659</c:v>
                </c:pt>
                <c:pt idx="1">
                  <c:v>1222</c:v>
                </c:pt>
                <c:pt idx="2">
                  <c:v>380</c:v>
                </c:pt>
                <c:pt idx="3">
                  <c:v>1430</c:v>
                </c:pt>
                <c:pt idx="4">
                  <c:v>1590</c:v>
                </c:pt>
                <c:pt idx="5">
                  <c:v>899</c:v>
                </c:pt>
                <c:pt idx="6">
                  <c:v>129</c:v>
                </c:pt>
                <c:pt idx="7">
                  <c:v>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9-45A4-8431-AC84CAAF2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9.39'!$U$8:$Y$8</c:f>
              <c:numCache>
                <c:formatCode>General</c:formatCode>
                <c:ptCount val="5"/>
                <c:pt idx="0">
                  <c:v>34948.75</c:v>
                </c:pt>
                <c:pt idx="1">
                  <c:v>35003.5</c:v>
                </c:pt>
                <c:pt idx="2">
                  <c:v>35663</c:v>
                </c:pt>
                <c:pt idx="3">
                  <c:v>37608.53</c:v>
                </c:pt>
                <c:pt idx="4">
                  <c:v>38581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2-45AB-9B69-9557C51399A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2-45AB-9B69-9557C513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9.39'!$T$4:$Y$4</c:f>
              <c:numCache>
                <c:formatCode>#,##0</c:formatCode>
                <c:ptCount val="6"/>
                <c:pt idx="0">
                  <c:v>27743</c:v>
                </c:pt>
                <c:pt idx="1">
                  <c:v>28522</c:v>
                </c:pt>
                <c:pt idx="2">
                  <c:v>28741</c:v>
                </c:pt>
                <c:pt idx="3">
                  <c:v>29965</c:v>
                </c:pt>
                <c:pt idx="4">
                  <c:v>30055</c:v>
                </c:pt>
                <c:pt idx="5">
                  <c:v>31923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E-4B33-B17B-0373AA9CA90C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9.39'!$T$7:$Y$7</c:f>
              <c:numCache>
                <c:formatCode>#,##0</c:formatCode>
                <c:ptCount val="6"/>
                <c:pt idx="0">
                  <c:v>19196</c:v>
                </c:pt>
                <c:pt idx="1">
                  <c:v>19650</c:v>
                </c:pt>
                <c:pt idx="2">
                  <c:v>19995</c:v>
                </c:pt>
                <c:pt idx="3">
                  <c:v>20296</c:v>
                </c:pt>
                <c:pt idx="4">
                  <c:v>20500</c:v>
                </c:pt>
                <c:pt idx="5">
                  <c:v>21541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E-4B33-B17B-0373AA9CA90C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9.39'!$T$11:$Y$11</c:f>
              <c:numCache>
                <c:formatCode>#,##0</c:formatCode>
                <c:ptCount val="6"/>
                <c:pt idx="0">
                  <c:v>24244</c:v>
                </c:pt>
                <c:pt idx="1">
                  <c:v>25103</c:v>
                </c:pt>
                <c:pt idx="2">
                  <c:v>25259</c:v>
                </c:pt>
                <c:pt idx="3">
                  <c:v>26534</c:v>
                </c:pt>
                <c:pt idx="4">
                  <c:v>26613</c:v>
                </c:pt>
                <c:pt idx="5">
                  <c:v>28475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E-4B33-B17B-0373AA9CA90C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9.39'!$T$12:$Y$12</c:f>
              <c:numCache>
                <c:formatCode>#,##0</c:formatCode>
                <c:ptCount val="6"/>
                <c:pt idx="0">
                  <c:v>3502</c:v>
                </c:pt>
                <c:pt idx="1">
                  <c:v>3422</c:v>
                </c:pt>
                <c:pt idx="2">
                  <c:v>3483</c:v>
                </c:pt>
                <c:pt idx="3">
                  <c:v>3433</c:v>
                </c:pt>
                <c:pt idx="4">
                  <c:v>3444</c:v>
                </c:pt>
                <c:pt idx="5">
                  <c:v>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EE-4B33-B17B-0373AA9CA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9.39'!$AA$15:$AA$33</c:f>
              <c:numCache>
                <c:formatCode>0.0%</c:formatCode>
                <c:ptCount val="19"/>
                <c:pt idx="0">
                  <c:v>0.1117376186448642</c:v>
                </c:pt>
                <c:pt idx="1">
                  <c:v>8.2698994455408324E-3</c:v>
                </c:pt>
                <c:pt idx="2">
                  <c:v>6.4906180496820468E-2</c:v>
                </c:pt>
                <c:pt idx="3">
                  <c:v>6.4843529743445162E-3</c:v>
                </c:pt>
                <c:pt idx="4">
                  <c:v>6.3778466936064912E-2</c:v>
                </c:pt>
                <c:pt idx="5">
                  <c:v>4.3448297465777025E-2</c:v>
                </c:pt>
                <c:pt idx="6">
                  <c:v>6.4874855120132816E-2</c:v>
                </c:pt>
                <c:pt idx="7">
                  <c:v>5.4286877799705542E-2</c:v>
                </c:pt>
                <c:pt idx="8">
                  <c:v>5.4694107696645053E-2</c:v>
                </c:pt>
                <c:pt idx="9">
                  <c:v>3.132537668765467E-3</c:v>
                </c:pt>
                <c:pt idx="10">
                  <c:v>2.3274754878927419E-2</c:v>
                </c:pt>
                <c:pt idx="11">
                  <c:v>2.0862700873978009E-2</c:v>
                </c:pt>
                <c:pt idx="12">
                  <c:v>3.3737430692604077E-2</c:v>
                </c:pt>
                <c:pt idx="13">
                  <c:v>0.12968705948689033</c:v>
                </c:pt>
                <c:pt idx="14">
                  <c:v>4.7238668044983244E-2</c:v>
                </c:pt>
                <c:pt idx="15">
                  <c:v>6.4968831250195785E-2</c:v>
                </c:pt>
                <c:pt idx="16">
                  <c:v>7.4178491996366253E-2</c:v>
                </c:pt>
                <c:pt idx="17">
                  <c:v>6.5156783510321708E-3</c:v>
                </c:pt>
                <c:pt idx="18">
                  <c:v>2.9571155593146006E-2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7-4826-AB7C-6C48A2923E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7-4826-AB7C-6C48A292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21</c:v>
                </c:pt>
                <c:pt idx="1">
                  <c:v>433</c:v>
                </c:pt>
                <c:pt idx="2">
                  <c:v>1007</c:v>
                </c:pt>
                <c:pt idx="3">
                  <c:v>1964</c:v>
                </c:pt>
                <c:pt idx="4">
                  <c:v>2669</c:v>
                </c:pt>
                <c:pt idx="5">
                  <c:v>1783</c:v>
                </c:pt>
                <c:pt idx="6">
                  <c:v>1431</c:v>
                </c:pt>
                <c:pt idx="7">
                  <c:v>1446</c:v>
                </c:pt>
                <c:pt idx="8">
                  <c:v>1534</c:v>
                </c:pt>
                <c:pt idx="9">
                  <c:v>1454</c:v>
                </c:pt>
                <c:pt idx="10">
                  <c:v>1378</c:v>
                </c:pt>
                <c:pt idx="11">
                  <c:v>1018</c:v>
                </c:pt>
                <c:pt idx="12">
                  <c:v>528</c:v>
                </c:pt>
                <c:pt idx="13">
                  <c:v>246</c:v>
                </c:pt>
                <c:pt idx="14">
                  <c:v>99</c:v>
                </c:pt>
                <c:pt idx="15">
                  <c:v>49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4-4CD6-B969-97B545F5A41C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27</c:v>
                </c:pt>
                <c:pt idx="1">
                  <c:v>423</c:v>
                </c:pt>
                <c:pt idx="2">
                  <c:v>1027</c:v>
                </c:pt>
                <c:pt idx="3">
                  <c:v>1721</c:v>
                </c:pt>
                <c:pt idx="4">
                  <c:v>2503</c:v>
                </c:pt>
                <c:pt idx="5">
                  <c:v>1451</c:v>
                </c:pt>
                <c:pt idx="6">
                  <c:v>1201</c:v>
                </c:pt>
                <c:pt idx="7">
                  <c:v>1210</c:v>
                </c:pt>
                <c:pt idx="8">
                  <c:v>1389</c:v>
                </c:pt>
                <c:pt idx="9">
                  <c:v>1393</c:v>
                </c:pt>
                <c:pt idx="10">
                  <c:v>1165</c:v>
                </c:pt>
                <c:pt idx="11">
                  <c:v>727</c:v>
                </c:pt>
                <c:pt idx="12">
                  <c:v>332</c:v>
                </c:pt>
                <c:pt idx="13">
                  <c:v>160</c:v>
                </c:pt>
                <c:pt idx="14">
                  <c:v>65</c:v>
                </c:pt>
                <c:pt idx="15">
                  <c:v>30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34-4CD6-B969-97B545F5A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985</c:v>
                </c:pt>
                <c:pt idx="1">
                  <c:v>655</c:v>
                </c:pt>
                <c:pt idx="2">
                  <c:v>1869</c:v>
                </c:pt>
                <c:pt idx="3">
                  <c:v>454</c:v>
                </c:pt>
                <c:pt idx="4">
                  <c:v>309</c:v>
                </c:pt>
                <c:pt idx="5">
                  <c:v>414</c:v>
                </c:pt>
                <c:pt idx="6">
                  <c:v>1656</c:v>
                </c:pt>
                <c:pt idx="7">
                  <c:v>2420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6-456B-AC20-900E8E661077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659</c:v>
                </c:pt>
                <c:pt idx="1">
                  <c:v>1222</c:v>
                </c:pt>
                <c:pt idx="2">
                  <c:v>380</c:v>
                </c:pt>
                <c:pt idx="3">
                  <c:v>1430</c:v>
                </c:pt>
                <c:pt idx="4">
                  <c:v>1590</c:v>
                </c:pt>
                <c:pt idx="5">
                  <c:v>899</c:v>
                </c:pt>
                <c:pt idx="6">
                  <c:v>129</c:v>
                </c:pt>
                <c:pt idx="7">
                  <c:v>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6-456B-AC20-900E8E66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53</c:v>
                </c:pt>
                <c:pt idx="1">
                  <c:v>59</c:v>
                </c:pt>
                <c:pt idx="2">
                  <c:v>124</c:v>
                </c:pt>
                <c:pt idx="3">
                  <c:v>27</c:v>
                </c:pt>
                <c:pt idx="4">
                  <c:v>24</c:v>
                </c:pt>
                <c:pt idx="5">
                  <c:v>6</c:v>
                </c:pt>
                <c:pt idx="6">
                  <c:v>65</c:v>
                </c:pt>
                <c:pt idx="7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5-4708-BAD1-D0A3A0A112C2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46</c:v>
                </c:pt>
                <c:pt idx="1">
                  <c:v>99</c:v>
                </c:pt>
                <c:pt idx="2">
                  <c:v>19</c:v>
                </c:pt>
                <c:pt idx="3">
                  <c:v>90</c:v>
                </c:pt>
                <c:pt idx="4">
                  <c:v>101</c:v>
                </c:pt>
                <c:pt idx="5">
                  <c:v>52</c:v>
                </c:pt>
                <c:pt idx="6">
                  <c:v>7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5-4708-BAD1-D0A3A0A11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9.39'!$T$8:$Y$8</c:f>
              <c:numCache>
                <c:formatCode>General</c:formatCode>
                <c:ptCount val="6"/>
                <c:pt idx="0">
                  <c:v>34042.89</c:v>
                </c:pt>
                <c:pt idx="1">
                  <c:v>34948.75</c:v>
                </c:pt>
                <c:pt idx="2">
                  <c:v>35003.5</c:v>
                </c:pt>
                <c:pt idx="3">
                  <c:v>35663</c:v>
                </c:pt>
                <c:pt idx="4">
                  <c:v>37608.53</c:v>
                </c:pt>
                <c:pt idx="5">
                  <c:v>38581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2-4FD3-81DA-D04198DA7E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2-4FD3-81DA-D04198DA7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9.40'!$U$4:$Y$4</c:f>
              <c:numCache>
                <c:formatCode>#,##0</c:formatCode>
                <c:ptCount val="5"/>
                <c:pt idx="0">
                  <c:v>218236</c:v>
                </c:pt>
                <c:pt idx="1">
                  <c:v>217697</c:v>
                </c:pt>
                <c:pt idx="2">
                  <c:v>223377</c:v>
                </c:pt>
                <c:pt idx="3">
                  <c:v>223558</c:v>
                </c:pt>
                <c:pt idx="4">
                  <c:v>232400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D-490F-8785-7FD7D8DCBABA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9.40'!$U$7:$Y$7</c:f>
              <c:numCache>
                <c:formatCode>#,##0</c:formatCode>
                <c:ptCount val="5"/>
                <c:pt idx="0">
                  <c:v>157372</c:v>
                </c:pt>
                <c:pt idx="1">
                  <c:v>158030</c:v>
                </c:pt>
                <c:pt idx="2">
                  <c:v>159622</c:v>
                </c:pt>
                <c:pt idx="3">
                  <c:v>162077</c:v>
                </c:pt>
                <c:pt idx="4">
                  <c:v>165634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D-490F-8785-7FD7D8DCBABA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9.40'!$U$11:$Y$11</c:f>
              <c:numCache>
                <c:formatCode>#,##0</c:formatCode>
                <c:ptCount val="5"/>
                <c:pt idx="0">
                  <c:v>199013</c:v>
                </c:pt>
                <c:pt idx="1">
                  <c:v>198784</c:v>
                </c:pt>
                <c:pt idx="2">
                  <c:v>204669</c:v>
                </c:pt>
                <c:pt idx="3">
                  <c:v>204320</c:v>
                </c:pt>
                <c:pt idx="4">
                  <c:v>212437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D-490F-8785-7FD7D8DCBABA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9.40'!$U$12:$Y$12</c:f>
              <c:numCache>
                <c:formatCode>#,##0</c:formatCode>
                <c:ptCount val="5"/>
                <c:pt idx="0">
                  <c:v>19223</c:v>
                </c:pt>
                <c:pt idx="1">
                  <c:v>18913</c:v>
                </c:pt>
                <c:pt idx="2">
                  <c:v>18708</c:v>
                </c:pt>
                <c:pt idx="3">
                  <c:v>19238</c:v>
                </c:pt>
                <c:pt idx="4">
                  <c:v>19963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3D-490F-8785-7FD7D8DCB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9.40'!$AA$15:$AA$33</c:f>
              <c:numCache>
                <c:formatCode>0.0%</c:formatCode>
                <c:ptCount val="19"/>
                <c:pt idx="0">
                  <c:v>9.0490533562822724E-3</c:v>
                </c:pt>
                <c:pt idx="1">
                  <c:v>4.1652323580034425E-3</c:v>
                </c:pt>
                <c:pt idx="2">
                  <c:v>8.7835628227194498E-2</c:v>
                </c:pt>
                <c:pt idx="3">
                  <c:v>7.1858864027538726E-3</c:v>
                </c:pt>
                <c:pt idx="4">
                  <c:v>9.6854561101549053E-2</c:v>
                </c:pt>
                <c:pt idx="5">
                  <c:v>4.719879518072289E-2</c:v>
                </c:pt>
                <c:pt idx="6">
                  <c:v>9.5193631669535289E-2</c:v>
                </c:pt>
                <c:pt idx="7">
                  <c:v>5.4229776247848534E-2</c:v>
                </c:pt>
                <c:pt idx="8">
                  <c:v>5.1415662650602413E-2</c:v>
                </c:pt>
                <c:pt idx="9">
                  <c:v>7.4870912220309808E-3</c:v>
                </c:pt>
                <c:pt idx="10">
                  <c:v>3.1123063683304648E-2</c:v>
                </c:pt>
                <c:pt idx="11">
                  <c:v>2.0864888123924268E-2</c:v>
                </c:pt>
                <c:pt idx="12">
                  <c:v>4.9608433734939762E-2</c:v>
                </c:pt>
                <c:pt idx="13">
                  <c:v>0.1097934595524957</c:v>
                </c:pt>
                <c:pt idx="14">
                  <c:v>4.2370912220309809E-2</c:v>
                </c:pt>
                <c:pt idx="15">
                  <c:v>6.0408777969018931E-2</c:v>
                </c:pt>
                <c:pt idx="16">
                  <c:v>9.363597246127367E-2</c:v>
                </c:pt>
                <c:pt idx="17">
                  <c:v>1.3498278829604131E-2</c:v>
                </c:pt>
                <c:pt idx="18">
                  <c:v>4.155765920826162E-2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C-4DEF-8BD8-257F51A5AC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C-4DEF-8BD8-257F51A5A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104</c:v>
                </c:pt>
                <c:pt idx="1">
                  <c:v>2642</c:v>
                </c:pt>
                <c:pt idx="2">
                  <c:v>8576</c:v>
                </c:pt>
                <c:pt idx="3">
                  <c:v>13466</c:v>
                </c:pt>
                <c:pt idx="4">
                  <c:v>16852</c:v>
                </c:pt>
                <c:pt idx="5">
                  <c:v>16034</c:v>
                </c:pt>
                <c:pt idx="6">
                  <c:v>14070</c:v>
                </c:pt>
                <c:pt idx="7">
                  <c:v>13385</c:v>
                </c:pt>
                <c:pt idx="8">
                  <c:v>12550</c:v>
                </c:pt>
                <c:pt idx="9">
                  <c:v>10575</c:v>
                </c:pt>
                <c:pt idx="10">
                  <c:v>9147</c:v>
                </c:pt>
                <c:pt idx="11">
                  <c:v>6304</c:v>
                </c:pt>
                <c:pt idx="12">
                  <c:v>2999</c:v>
                </c:pt>
                <c:pt idx="13">
                  <c:v>1028</c:v>
                </c:pt>
                <c:pt idx="14">
                  <c:v>286</c:v>
                </c:pt>
                <c:pt idx="15">
                  <c:v>100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A-4EDC-A9E3-D1AFA8FF047E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148</c:v>
                </c:pt>
                <c:pt idx="1">
                  <c:v>3172</c:v>
                </c:pt>
                <c:pt idx="2">
                  <c:v>7698</c:v>
                </c:pt>
                <c:pt idx="3">
                  <c:v>10889</c:v>
                </c:pt>
                <c:pt idx="4">
                  <c:v>12940</c:v>
                </c:pt>
                <c:pt idx="5">
                  <c:v>11907</c:v>
                </c:pt>
                <c:pt idx="6">
                  <c:v>10891</c:v>
                </c:pt>
                <c:pt idx="7">
                  <c:v>10408</c:v>
                </c:pt>
                <c:pt idx="8">
                  <c:v>10826</c:v>
                </c:pt>
                <c:pt idx="9">
                  <c:v>9195</c:v>
                </c:pt>
                <c:pt idx="10">
                  <c:v>8016</c:v>
                </c:pt>
                <c:pt idx="11">
                  <c:v>5007</c:v>
                </c:pt>
                <c:pt idx="12">
                  <c:v>2087</c:v>
                </c:pt>
                <c:pt idx="13">
                  <c:v>663</c:v>
                </c:pt>
                <c:pt idx="14">
                  <c:v>208</c:v>
                </c:pt>
                <c:pt idx="15">
                  <c:v>89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A-4EDC-A9E3-D1AFA8FF0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8040</c:v>
                </c:pt>
                <c:pt idx="1">
                  <c:v>7231</c:v>
                </c:pt>
                <c:pt idx="2">
                  <c:v>17864</c:v>
                </c:pt>
                <c:pt idx="3">
                  <c:v>3735</c:v>
                </c:pt>
                <c:pt idx="4">
                  <c:v>4131</c:v>
                </c:pt>
                <c:pt idx="5">
                  <c:v>4160</c:v>
                </c:pt>
                <c:pt idx="6">
                  <c:v>12749</c:v>
                </c:pt>
                <c:pt idx="7">
                  <c:v>13645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6-419B-8A48-71586102A02A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6100</c:v>
                </c:pt>
                <c:pt idx="1">
                  <c:v>10946</c:v>
                </c:pt>
                <c:pt idx="2">
                  <c:v>2529</c:v>
                </c:pt>
                <c:pt idx="3">
                  <c:v>11713</c:v>
                </c:pt>
                <c:pt idx="4">
                  <c:v>16482</c:v>
                </c:pt>
                <c:pt idx="5">
                  <c:v>8146</c:v>
                </c:pt>
                <c:pt idx="6">
                  <c:v>1662</c:v>
                </c:pt>
                <c:pt idx="7">
                  <c:v>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6-419B-8A48-71586102A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9.40'!$U$8:$Y$8</c:f>
              <c:numCache>
                <c:formatCode>General</c:formatCode>
                <c:ptCount val="5"/>
                <c:pt idx="0">
                  <c:v>41103</c:v>
                </c:pt>
                <c:pt idx="1">
                  <c:v>41714</c:v>
                </c:pt>
                <c:pt idx="2">
                  <c:v>42558</c:v>
                </c:pt>
                <c:pt idx="3">
                  <c:v>44150.720000000001</c:v>
                </c:pt>
                <c:pt idx="4">
                  <c:v>44463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B-4022-AABB-1831B579FA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B-4022-AABB-1831B579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9.40'!$T$4:$Y$4</c:f>
              <c:numCache>
                <c:formatCode>#,##0</c:formatCode>
                <c:ptCount val="6"/>
                <c:pt idx="0">
                  <c:v>218084</c:v>
                </c:pt>
                <c:pt idx="1">
                  <c:v>218236</c:v>
                </c:pt>
                <c:pt idx="2">
                  <c:v>217697</c:v>
                </c:pt>
                <c:pt idx="3">
                  <c:v>223377</c:v>
                </c:pt>
                <c:pt idx="4">
                  <c:v>223558</c:v>
                </c:pt>
                <c:pt idx="5">
                  <c:v>232400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9A-4443-A76C-72A7364E33F3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9.40'!$T$7:$Y$7</c:f>
              <c:numCache>
                <c:formatCode>#,##0</c:formatCode>
                <c:ptCount val="6"/>
                <c:pt idx="0">
                  <c:v>157244</c:v>
                </c:pt>
                <c:pt idx="1">
                  <c:v>157372</c:v>
                </c:pt>
                <c:pt idx="2">
                  <c:v>158030</c:v>
                </c:pt>
                <c:pt idx="3">
                  <c:v>159622</c:v>
                </c:pt>
                <c:pt idx="4">
                  <c:v>162077</c:v>
                </c:pt>
                <c:pt idx="5">
                  <c:v>165634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9A-4443-A76C-72A7364E33F3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9.40'!$T$11:$Y$11</c:f>
              <c:numCache>
                <c:formatCode>#,##0</c:formatCode>
                <c:ptCount val="6"/>
                <c:pt idx="0">
                  <c:v>198234</c:v>
                </c:pt>
                <c:pt idx="1">
                  <c:v>199013</c:v>
                </c:pt>
                <c:pt idx="2">
                  <c:v>198784</c:v>
                </c:pt>
                <c:pt idx="3">
                  <c:v>204669</c:v>
                </c:pt>
                <c:pt idx="4">
                  <c:v>204320</c:v>
                </c:pt>
                <c:pt idx="5">
                  <c:v>212437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9A-4443-A76C-72A7364E33F3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9.40'!$T$12:$Y$12</c:f>
              <c:numCache>
                <c:formatCode>#,##0</c:formatCode>
                <c:ptCount val="6"/>
                <c:pt idx="0">
                  <c:v>19850</c:v>
                </c:pt>
                <c:pt idx="1">
                  <c:v>19223</c:v>
                </c:pt>
                <c:pt idx="2">
                  <c:v>18913</c:v>
                </c:pt>
                <c:pt idx="3">
                  <c:v>18708</c:v>
                </c:pt>
                <c:pt idx="4">
                  <c:v>19238</c:v>
                </c:pt>
                <c:pt idx="5">
                  <c:v>19963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9A-4443-A76C-72A7364E3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9.40'!$AA$15:$AA$33</c:f>
              <c:numCache>
                <c:formatCode>0.0%</c:formatCode>
                <c:ptCount val="19"/>
                <c:pt idx="0">
                  <c:v>9.0490533562822724E-3</c:v>
                </c:pt>
                <c:pt idx="1">
                  <c:v>4.1652323580034425E-3</c:v>
                </c:pt>
                <c:pt idx="2">
                  <c:v>8.7835628227194498E-2</c:v>
                </c:pt>
                <c:pt idx="3">
                  <c:v>7.1858864027538726E-3</c:v>
                </c:pt>
                <c:pt idx="4">
                  <c:v>9.6854561101549053E-2</c:v>
                </c:pt>
                <c:pt idx="5">
                  <c:v>4.719879518072289E-2</c:v>
                </c:pt>
                <c:pt idx="6">
                  <c:v>9.5193631669535289E-2</c:v>
                </c:pt>
                <c:pt idx="7">
                  <c:v>5.4229776247848534E-2</c:v>
                </c:pt>
                <c:pt idx="8">
                  <c:v>5.1415662650602413E-2</c:v>
                </c:pt>
                <c:pt idx="9">
                  <c:v>7.4870912220309808E-3</c:v>
                </c:pt>
                <c:pt idx="10">
                  <c:v>3.1123063683304648E-2</c:v>
                </c:pt>
                <c:pt idx="11">
                  <c:v>2.0864888123924268E-2</c:v>
                </c:pt>
                <c:pt idx="12">
                  <c:v>4.9608433734939762E-2</c:v>
                </c:pt>
                <c:pt idx="13">
                  <c:v>0.1097934595524957</c:v>
                </c:pt>
                <c:pt idx="14">
                  <c:v>4.2370912220309809E-2</c:v>
                </c:pt>
                <c:pt idx="15">
                  <c:v>6.0408777969018931E-2</c:v>
                </c:pt>
                <c:pt idx="16">
                  <c:v>9.363597246127367E-2</c:v>
                </c:pt>
                <c:pt idx="17">
                  <c:v>1.3498278829604131E-2</c:v>
                </c:pt>
                <c:pt idx="18">
                  <c:v>4.155765920826162E-2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1-4E2F-9E80-BA926E2CFD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1-4E2F-9E80-BA926E2C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104</c:v>
                </c:pt>
                <c:pt idx="1">
                  <c:v>2642</c:v>
                </c:pt>
                <c:pt idx="2">
                  <c:v>8576</c:v>
                </c:pt>
                <c:pt idx="3">
                  <c:v>13466</c:v>
                </c:pt>
                <c:pt idx="4">
                  <c:v>16852</c:v>
                </c:pt>
                <c:pt idx="5">
                  <c:v>16034</c:v>
                </c:pt>
                <c:pt idx="6">
                  <c:v>14070</c:v>
                </c:pt>
                <c:pt idx="7">
                  <c:v>13385</c:v>
                </c:pt>
                <c:pt idx="8">
                  <c:v>12550</c:v>
                </c:pt>
                <c:pt idx="9">
                  <c:v>10575</c:v>
                </c:pt>
                <c:pt idx="10">
                  <c:v>9147</c:v>
                </c:pt>
                <c:pt idx="11">
                  <c:v>6304</c:v>
                </c:pt>
                <c:pt idx="12">
                  <c:v>2999</c:v>
                </c:pt>
                <c:pt idx="13">
                  <c:v>1028</c:v>
                </c:pt>
                <c:pt idx="14">
                  <c:v>286</c:v>
                </c:pt>
                <c:pt idx="15">
                  <c:v>100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A-473E-844B-192F9E2C40BF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148</c:v>
                </c:pt>
                <c:pt idx="1">
                  <c:v>3172</c:v>
                </c:pt>
                <c:pt idx="2">
                  <c:v>7698</c:v>
                </c:pt>
                <c:pt idx="3">
                  <c:v>10889</c:v>
                </c:pt>
                <c:pt idx="4">
                  <c:v>12940</c:v>
                </c:pt>
                <c:pt idx="5">
                  <c:v>11907</c:v>
                </c:pt>
                <c:pt idx="6">
                  <c:v>10891</c:v>
                </c:pt>
                <c:pt idx="7">
                  <c:v>10408</c:v>
                </c:pt>
                <c:pt idx="8">
                  <c:v>10826</c:v>
                </c:pt>
                <c:pt idx="9">
                  <c:v>9195</c:v>
                </c:pt>
                <c:pt idx="10">
                  <c:v>8016</c:v>
                </c:pt>
                <c:pt idx="11">
                  <c:v>5007</c:v>
                </c:pt>
                <c:pt idx="12">
                  <c:v>2087</c:v>
                </c:pt>
                <c:pt idx="13">
                  <c:v>663</c:v>
                </c:pt>
                <c:pt idx="14">
                  <c:v>208</c:v>
                </c:pt>
                <c:pt idx="15">
                  <c:v>89</c:v>
                </c:pt>
                <c:pt idx="16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AA-473E-844B-192F9E2C4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8040</c:v>
                </c:pt>
                <c:pt idx="1">
                  <c:v>7231</c:v>
                </c:pt>
                <c:pt idx="2">
                  <c:v>17864</c:v>
                </c:pt>
                <c:pt idx="3">
                  <c:v>3735</c:v>
                </c:pt>
                <c:pt idx="4">
                  <c:v>4131</c:v>
                </c:pt>
                <c:pt idx="5">
                  <c:v>4160</c:v>
                </c:pt>
                <c:pt idx="6">
                  <c:v>12749</c:v>
                </c:pt>
                <c:pt idx="7">
                  <c:v>13645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F-45AA-97B0-158C5F83876F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6100</c:v>
                </c:pt>
                <c:pt idx="1">
                  <c:v>10946</c:v>
                </c:pt>
                <c:pt idx="2">
                  <c:v>2529</c:v>
                </c:pt>
                <c:pt idx="3">
                  <c:v>11713</c:v>
                </c:pt>
                <c:pt idx="4">
                  <c:v>16482</c:v>
                </c:pt>
                <c:pt idx="5">
                  <c:v>8146</c:v>
                </c:pt>
                <c:pt idx="6">
                  <c:v>1662</c:v>
                </c:pt>
                <c:pt idx="7">
                  <c:v>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F-45AA-97B0-158C5F838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11</c:v>
                </c:pt>
                <c:pt idx="1">
                  <c:v>23</c:v>
                </c:pt>
                <c:pt idx="2">
                  <c:v>33</c:v>
                </c:pt>
                <c:pt idx="3">
                  <c:v>30</c:v>
                </c:pt>
                <c:pt idx="4">
                  <c:v>7</c:v>
                </c:pt>
                <c:pt idx="5">
                  <c:v>6</c:v>
                </c:pt>
                <c:pt idx="6">
                  <c:v>14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E-4854-9AA7-79437145F40B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4</c:v>
                </c:pt>
                <c:pt idx="1">
                  <c:v>23</c:v>
                </c:pt>
                <c:pt idx="2">
                  <c:v>4</c:v>
                </c:pt>
                <c:pt idx="3">
                  <c:v>47</c:v>
                </c:pt>
                <c:pt idx="4">
                  <c:v>24</c:v>
                </c:pt>
                <c:pt idx="5">
                  <c:v>11</c:v>
                </c:pt>
                <c:pt idx="6">
                  <c:v>3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E-4854-9AA7-79437145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9.4'!$T$8:$Y$8</c:f>
              <c:numCache>
                <c:formatCode>General</c:formatCode>
                <c:ptCount val="6"/>
                <c:pt idx="0">
                  <c:v>31527.93</c:v>
                </c:pt>
                <c:pt idx="1">
                  <c:v>35994</c:v>
                </c:pt>
                <c:pt idx="2">
                  <c:v>35186</c:v>
                </c:pt>
                <c:pt idx="3">
                  <c:v>36500</c:v>
                </c:pt>
                <c:pt idx="4">
                  <c:v>38252.379999999997</c:v>
                </c:pt>
                <c:pt idx="5">
                  <c:v>39137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B-4D1D-B54E-C78E3F3BDE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B-4D1D-B54E-C78E3F3BD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9.40'!$T$8:$Y$8</c:f>
              <c:numCache>
                <c:formatCode>General</c:formatCode>
                <c:ptCount val="6"/>
                <c:pt idx="0">
                  <c:v>39995.620000000003</c:v>
                </c:pt>
                <c:pt idx="1">
                  <c:v>41103</c:v>
                </c:pt>
                <c:pt idx="2">
                  <c:v>41714</c:v>
                </c:pt>
                <c:pt idx="3">
                  <c:v>42558</c:v>
                </c:pt>
                <c:pt idx="4">
                  <c:v>44150.720000000001</c:v>
                </c:pt>
                <c:pt idx="5">
                  <c:v>44463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D-4C51-817D-B4EC8CCD48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D-4C51-817D-B4EC8CCD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9.41'!$U$4:$Y$4</c:f>
              <c:numCache>
                <c:formatCode>#,##0</c:formatCode>
                <c:ptCount val="5"/>
                <c:pt idx="0">
                  <c:v>3730</c:v>
                </c:pt>
                <c:pt idx="1">
                  <c:v>3443</c:v>
                </c:pt>
                <c:pt idx="2">
                  <c:v>3305</c:v>
                </c:pt>
                <c:pt idx="3">
                  <c:v>3079</c:v>
                </c:pt>
                <c:pt idx="4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61-42F0-A903-FB87E844A910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9.41'!$U$7:$Y$7</c:f>
              <c:numCache>
                <c:formatCode>#,##0</c:formatCode>
                <c:ptCount val="5"/>
                <c:pt idx="0">
                  <c:v>2257</c:v>
                </c:pt>
                <c:pt idx="1">
                  <c:v>2210</c:v>
                </c:pt>
                <c:pt idx="2">
                  <c:v>2133</c:v>
                </c:pt>
                <c:pt idx="3">
                  <c:v>2044</c:v>
                </c:pt>
                <c:pt idx="4">
                  <c:v>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61-42F0-A903-FB87E844A910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9.41'!$U$11:$Y$11</c:f>
              <c:numCache>
                <c:formatCode>#,##0</c:formatCode>
                <c:ptCount val="5"/>
                <c:pt idx="0">
                  <c:v>3206</c:v>
                </c:pt>
                <c:pt idx="1">
                  <c:v>2930</c:v>
                </c:pt>
                <c:pt idx="2">
                  <c:v>2831</c:v>
                </c:pt>
                <c:pt idx="3">
                  <c:v>2643</c:v>
                </c:pt>
                <c:pt idx="4">
                  <c:v>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61-42F0-A903-FB87E844A910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9.41'!$U$12:$Y$12</c:f>
              <c:numCache>
                <c:formatCode>#,##0</c:formatCode>
                <c:ptCount val="5"/>
                <c:pt idx="0">
                  <c:v>521</c:v>
                </c:pt>
                <c:pt idx="1">
                  <c:v>516</c:v>
                </c:pt>
                <c:pt idx="2">
                  <c:v>476</c:v>
                </c:pt>
                <c:pt idx="3">
                  <c:v>435</c:v>
                </c:pt>
                <c:pt idx="4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61-42F0-A903-FB87E84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9.41'!$AA$15:$AA$33</c:f>
              <c:numCache>
                <c:formatCode>0.0%</c:formatCode>
                <c:ptCount val="19"/>
                <c:pt idx="0">
                  <c:v>9.5136778115501516E-2</c:v>
                </c:pt>
                <c:pt idx="1">
                  <c:v>6.9908814589665653E-3</c:v>
                </c:pt>
                <c:pt idx="2">
                  <c:v>3.1003039513677812E-2</c:v>
                </c:pt>
                <c:pt idx="3">
                  <c:v>2.1276595744680851E-3</c:v>
                </c:pt>
                <c:pt idx="4">
                  <c:v>5.6231003039513679E-2</c:v>
                </c:pt>
                <c:pt idx="5">
                  <c:v>1.7325227963525838E-2</c:v>
                </c:pt>
                <c:pt idx="6">
                  <c:v>9.6352583586626142E-2</c:v>
                </c:pt>
                <c:pt idx="7">
                  <c:v>7.5075987841945288E-2</c:v>
                </c:pt>
                <c:pt idx="8">
                  <c:v>4.4984802431610946E-2</c:v>
                </c:pt>
                <c:pt idx="9">
                  <c:v>8.5106382978723406E-3</c:v>
                </c:pt>
                <c:pt idx="10">
                  <c:v>1.7629179331306991E-2</c:v>
                </c:pt>
                <c:pt idx="11">
                  <c:v>9.7264437689969611E-3</c:v>
                </c:pt>
                <c:pt idx="12">
                  <c:v>3.31306990881459E-2</c:v>
                </c:pt>
                <c:pt idx="13">
                  <c:v>3.6170212765957444E-2</c:v>
                </c:pt>
                <c:pt idx="14">
                  <c:v>0.10820668693009118</c:v>
                </c:pt>
                <c:pt idx="15">
                  <c:v>7.1732522796352588E-2</c:v>
                </c:pt>
                <c:pt idx="16">
                  <c:v>0.10607902735562311</c:v>
                </c:pt>
                <c:pt idx="17">
                  <c:v>2.553191489361702E-2</c:v>
                </c:pt>
                <c:pt idx="18">
                  <c:v>3.7993920972644375E-2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F-47D5-9C32-952EE12F01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F-47D5-9C32-952EE12F0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11</c:v>
                </c:pt>
                <c:pt idx="1">
                  <c:v>55</c:v>
                </c:pt>
                <c:pt idx="2">
                  <c:v>129</c:v>
                </c:pt>
                <c:pt idx="3">
                  <c:v>149</c:v>
                </c:pt>
                <c:pt idx="4">
                  <c:v>147</c:v>
                </c:pt>
                <c:pt idx="5">
                  <c:v>163</c:v>
                </c:pt>
                <c:pt idx="6">
                  <c:v>126</c:v>
                </c:pt>
                <c:pt idx="7">
                  <c:v>122</c:v>
                </c:pt>
                <c:pt idx="8">
                  <c:v>145</c:v>
                </c:pt>
                <c:pt idx="9">
                  <c:v>179</c:v>
                </c:pt>
                <c:pt idx="10">
                  <c:v>134</c:v>
                </c:pt>
                <c:pt idx="11">
                  <c:v>118</c:v>
                </c:pt>
                <c:pt idx="12">
                  <c:v>62</c:v>
                </c:pt>
                <c:pt idx="13">
                  <c:v>27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0-471D-9551-2BB3A8E3E1BA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13</c:v>
                </c:pt>
                <c:pt idx="1">
                  <c:v>94</c:v>
                </c:pt>
                <c:pt idx="2">
                  <c:v>130</c:v>
                </c:pt>
                <c:pt idx="3">
                  <c:v>163</c:v>
                </c:pt>
                <c:pt idx="4">
                  <c:v>180</c:v>
                </c:pt>
                <c:pt idx="5">
                  <c:v>149</c:v>
                </c:pt>
                <c:pt idx="6">
                  <c:v>149</c:v>
                </c:pt>
                <c:pt idx="7">
                  <c:v>137</c:v>
                </c:pt>
                <c:pt idx="8">
                  <c:v>168</c:v>
                </c:pt>
                <c:pt idx="9">
                  <c:v>170</c:v>
                </c:pt>
                <c:pt idx="10">
                  <c:v>181</c:v>
                </c:pt>
                <c:pt idx="11">
                  <c:v>99</c:v>
                </c:pt>
                <c:pt idx="12">
                  <c:v>47</c:v>
                </c:pt>
                <c:pt idx="13">
                  <c:v>14</c:v>
                </c:pt>
                <c:pt idx="14">
                  <c:v>3</c:v>
                </c:pt>
                <c:pt idx="15">
                  <c:v>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0-471D-9551-2BB3A8E3E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91</c:v>
                </c:pt>
                <c:pt idx="1">
                  <c:v>90</c:v>
                </c:pt>
                <c:pt idx="2">
                  <c:v>191</c:v>
                </c:pt>
                <c:pt idx="3">
                  <c:v>59</c:v>
                </c:pt>
                <c:pt idx="4">
                  <c:v>37</c:v>
                </c:pt>
                <c:pt idx="5">
                  <c:v>48</c:v>
                </c:pt>
                <c:pt idx="6">
                  <c:v>100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3-4719-B0FD-6813246D268C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85</c:v>
                </c:pt>
                <c:pt idx="1">
                  <c:v>206</c:v>
                </c:pt>
                <c:pt idx="2">
                  <c:v>34</c:v>
                </c:pt>
                <c:pt idx="3">
                  <c:v>127</c:v>
                </c:pt>
                <c:pt idx="4">
                  <c:v>209</c:v>
                </c:pt>
                <c:pt idx="5">
                  <c:v>97</c:v>
                </c:pt>
                <c:pt idx="6">
                  <c:v>3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3-4719-B0FD-6813246D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9.41'!$U$8:$Y$8</c:f>
              <c:numCache>
                <c:formatCode>General</c:formatCode>
                <c:ptCount val="5"/>
                <c:pt idx="0">
                  <c:v>33637.629999999997</c:v>
                </c:pt>
                <c:pt idx="1">
                  <c:v>35883.629999999997</c:v>
                </c:pt>
                <c:pt idx="2">
                  <c:v>36881.589999999997</c:v>
                </c:pt>
                <c:pt idx="3">
                  <c:v>36549</c:v>
                </c:pt>
                <c:pt idx="4">
                  <c:v>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A-4566-A620-5AD282C93A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7A-4566-A620-5AD282C9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9.41'!$T$4:$Y$4</c:f>
              <c:numCache>
                <c:formatCode>#,##0</c:formatCode>
                <c:ptCount val="6"/>
                <c:pt idx="0">
                  <c:v>3753</c:v>
                </c:pt>
                <c:pt idx="1">
                  <c:v>3730</c:v>
                </c:pt>
                <c:pt idx="2">
                  <c:v>3443</c:v>
                </c:pt>
                <c:pt idx="3">
                  <c:v>3305</c:v>
                </c:pt>
                <c:pt idx="4">
                  <c:v>3079</c:v>
                </c:pt>
                <c:pt idx="5">
                  <c:v>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6-480C-A78F-02846E9844C3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9.41'!$T$7:$Y$7</c:f>
              <c:numCache>
                <c:formatCode>#,##0</c:formatCode>
                <c:ptCount val="6"/>
                <c:pt idx="0">
                  <c:v>2258</c:v>
                </c:pt>
                <c:pt idx="1">
                  <c:v>2257</c:v>
                </c:pt>
                <c:pt idx="2">
                  <c:v>2210</c:v>
                </c:pt>
                <c:pt idx="3">
                  <c:v>2133</c:v>
                </c:pt>
                <c:pt idx="4">
                  <c:v>2044</c:v>
                </c:pt>
                <c:pt idx="5">
                  <c:v>2108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6-480C-A78F-02846E9844C3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9.41'!$T$11:$Y$11</c:f>
              <c:numCache>
                <c:formatCode>#,##0</c:formatCode>
                <c:ptCount val="6"/>
                <c:pt idx="0">
                  <c:v>3222</c:v>
                </c:pt>
                <c:pt idx="1">
                  <c:v>3206</c:v>
                </c:pt>
                <c:pt idx="2">
                  <c:v>2930</c:v>
                </c:pt>
                <c:pt idx="3">
                  <c:v>2831</c:v>
                </c:pt>
                <c:pt idx="4">
                  <c:v>2643</c:v>
                </c:pt>
                <c:pt idx="5">
                  <c:v>2818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6-480C-A78F-02846E9844C3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9.41'!$T$12:$Y$12</c:f>
              <c:numCache>
                <c:formatCode>#,##0</c:formatCode>
                <c:ptCount val="6"/>
                <c:pt idx="0">
                  <c:v>529</c:v>
                </c:pt>
                <c:pt idx="1">
                  <c:v>521</c:v>
                </c:pt>
                <c:pt idx="2">
                  <c:v>516</c:v>
                </c:pt>
                <c:pt idx="3">
                  <c:v>476</c:v>
                </c:pt>
                <c:pt idx="4">
                  <c:v>435</c:v>
                </c:pt>
                <c:pt idx="5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A6-480C-A78F-02846E98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9.41'!$AA$15:$AA$33</c:f>
              <c:numCache>
                <c:formatCode>0.0%</c:formatCode>
                <c:ptCount val="19"/>
                <c:pt idx="0">
                  <c:v>9.5136778115501516E-2</c:v>
                </c:pt>
                <c:pt idx="1">
                  <c:v>6.9908814589665653E-3</c:v>
                </c:pt>
                <c:pt idx="2">
                  <c:v>3.1003039513677812E-2</c:v>
                </c:pt>
                <c:pt idx="3">
                  <c:v>2.1276595744680851E-3</c:v>
                </c:pt>
                <c:pt idx="4">
                  <c:v>5.6231003039513679E-2</c:v>
                </c:pt>
                <c:pt idx="5">
                  <c:v>1.7325227963525838E-2</c:v>
                </c:pt>
                <c:pt idx="6">
                  <c:v>9.6352583586626142E-2</c:v>
                </c:pt>
                <c:pt idx="7">
                  <c:v>7.5075987841945288E-2</c:v>
                </c:pt>
                <c:pt idx="8">
                  <c:v>4.4984802431610946E-2</c:v>
                </c:pt>
                <c:pt idx="9">
                  <c:v>8.5106382978723406E-3</c:v>
                </c:pt>
                <c:pt idx="10">
                  <c:v>1.7629179331306991E-2</c:v>
                </c:pt>
                <c:pt idx="11">
                  <c:v>9.7264437689969611E-3</c:v>
                </c:pt>
                <c:pt idx="12">
                  <c:v>3.31306990881459E-2</c:v>
                </c:pt>
                <c:pt idx="13">
                  <c:v>3.6170212765957444E-2</c:v>
                </c:pt>
                <c:pt idx="14">
                  <c:v>0.10820668693009118</c:v>
                </c:pt>
                <c:pt idx="15">
                  <c:v>7.1732522796352588E-2</c:v>
                </c:pt>
                <c:pt idx="16">
                  <c:v>0.10607902735562311</c:v>
                </c:pt>
                <c:pt idx="17">
                  <c:v>2.553191489361702E-2</c:v>
                </c:pt>
                <c:pt idx="18">
                  <c:v>3.7993920972644375E-2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9-4B81-AA3C-000F898B4E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B9-4B81-AA3C-000F898B4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11</c:v>
                </c:pt>
                <c:pt idx="1">
                  <c:v>55</c:v>
                </c:pt>
                <c:pt idx="2">
                  <c:v>129</c:v>
                </c:pt>
                <c:pt idx="3">
                  <c:v>149</c:v>
                </c:pt>
                <c:pt idx="4">
                  <c:v>147</c:v>
                </c:pt>
                <c:pt idx="5">
                  <c:v>163</c:v>
                </c:pt>
                <c:pt idx="6">
                  <c:v>126</c:v>
                </c:pt>
                <c:pt idx="7">
                  <c:v>122</c:v>
                </c:pt>
                <c:pt idx="8">
                  <c:v>145</c:v>
                </c:pt>
                <c:pt idx="9">
                  <c:v>179</c:v>
                </c:pt>
                <c:pt idx="10">
                  <c:v>134</c:v>
                </c:pt>
                <c:pt idx="11">
                  <c:v>118</c:v>
                </c:pt>
                <c:pt idx="12">
                  <c:v>62</c:v>
                </c:pt>
                <c:pt idx="13">
                  <c:v>27</c:v>
                </c:pt>
                <c:pt idx="14">
                  <c:v>0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7-4902-9D78-3ABBCF8DA1F4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13</c:v>
                </c:pt>
                <c:pt idx="1">
                  <c:v>94</c:v>
                </c:pt>
                <c:pt idx="2">
                  <c:v>130</c:v>
                </c:pt>
                <c:pt idx="3">
                  <c:v>163</c:v>
                </c:pt>
                <c:pt idx="4">
                  <c:v>180</c:v>
                </c:pt>
                <c:pt idx="5">
                  <c:v>149</c:v>
                </c:pt>
                <c:pt idx="6">
                  <c:v>149</c:v>
                </c:pt>
                <c:pt idx="7">
                  <c:v>137</c:v>
                </c:pt>
                <c:pt idx="8">
                  <c:v>168</c:v>
                </c:pt>
                <c:pt idx="9">
                  <c:v>170</c:v>
                </c:pt>
                <c:pt idx="10">
                  <c:v>181</c:v>
                </c:pt>
                <c:pt idx="11">
                  <c:v>99</c:v>
                </c:pt>
                <c:pt idx="12">
                  <c:v>47</c:v>
                </c:pt>
                <c:pt idx="13">
                  <c:v>14</c:v>
                </c:pt>
                <c:pt idx="14">
                  <c:v>3</c:v>
                </c:pt>
                <c:pt idx="15">
                  <c:v>3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7-4902-9D78-3ABBCF8DA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91</c:v>
                </c:pt>
                <c:pt idx="1">
                  <c:v>90</c:v>
                </c:pt>
                <c:pt idx="2">
                  <c:v>191</c:v>
                </c:pt>
                <c:pt idx="3">
                  <c:v>59</c:v>
                </c:pt>
                <c:pt idx="4">
                  <c:v>37</c:v>
                </c:pt>
                <c:pt idx="5">
                  <c:v>48</c:v>
                </c:pt>
                <c:pt idx="6">
                  <c:v>100</c:v>
                </c:pt>
                <c:pt idx="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4-4DE1-800C-5EFA41B40A7C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85</c:v>
                </c:pt>
                <c:pt idx="1">
                  <c:v>206</c:v>
                </c:pt>
                <c:pt idx="2">
                  <c:v>34</c:v>
                </c:pt>
                <c:pt idx="3">
                  <c:v>127</c:v>
                </c:pt>
                <c:pt idx="4">
                  <c:v>209</c:v>
                </c:pt>
                <c:pt idx="5">
                  <c:v>97</c:v>
                </c:pt>
                <c:pt idx="6">
                  <c:v>3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4-4DE1-800C-5EFA41B40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9.5'!$U$4:$Y$4</c:f>
              <c:numCache>
                <c:formatCode>#,##0</c:formatCode>
                <c:ptCount val="5"/>
                <c:pt idx="0">
                  <c:v>211</c:v>
                </c:pt>
                <c:pt idx="1">
                  <c:v>193</c:v>
                </c:pt>
                <c:pt idx="2">
                  <c:v>176</c:v>
                </c:pt>
                <c:pt idx="3">
                  <c:v>189</c:v>
                </c:pt>
                <c:pt idx="4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C-4259-AD95-27F5BC552B57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9.5'!$U$7:$Y$7</c:f>
              <c:numCache>
                <c:formatCode>#,##0</c:formatCode>
                <c:ptCount val="5"/>
                <c:pt idx="0">
                  <c:v>137</c:v>
                </c:pt>
                <c:pt idx="1">
                  <c:v>130</c:v>
                </c:pt>
                <c:pt idx="2">
                  <c:v>126</c:v>
                </c:pt>
                <c:pt idx="3">
                  <c:v>130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C-4259-AD95-27F5BC552B57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9.5'!$U$11:$Y$11</c:f>
              <c:numCache>
                <c:formatCode>#,##0</c:formatCode>
                <c:ptCount val="5"/>
                <c:pt idx="0">
                  <c:v>165</c:v>
                </c:pt>
                <c:pt idx="1">
                  <c:v>158</c:v>
                </c:pt>
                <c:pt idx="2">
                  <c:v>143</c:v>
                </c:pt>
                <c:pt idx="3">
                  <c:v>148</c:v>
                </c:pt>
                <c:pt idx="4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C-4259-AD95-27F5BC552B57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9.5'!$U$12:$Y$12</c:f>
              <c:numCache>
                <c:formatCode>#,##0</c:formatCode>
                <c:ptCount val="5"/>
                <c:pt idx="0">
                  <c:v>47</c:v>
                </c:pt>
                <c:pt idx="1">
                  <c:v>41</c:v>
                </c:pt>
                <c:pt idx="2">
                  <c:v>30</c:v>
                </c:pt>
                <c:pt idx="3">
                  <c:v>41</c:v>
                </c:pt>
                <c:pt idx="4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0C-4259-AD95-27F5BC552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9.41'!$T$8:$Y$8</c:f>
              <c:numCache>
                <c:formatCode>General</c:formatCode>
                <c:ptCount val="6"/>
                <c:pt idx="0">
                  <c:v>30654.73</c:v>
                </c:pt>
                <c:pt idx="1">
                  <c:v>33637.629999999997</c:v>
                </c:pt>
                <c:pt idx="2">
                  <c:v>35883.629999999997</c:v>
                </c:pt>
                <c:pt idx="3">
                  <c:v>36881.589999999997</c:v>
                </c:pt>
                <c:pt idx="4">
                  <c:v>36549</c:v>
                </c:pt>
                <c:pt idx="5">
                  <c:v>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F-40CA-9A36-67C7B03678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F-40CA-9A36-67C7B036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9.42'!$U$4:$Y$4</c:f>
              <c:numCache>
                <c:formatCode>#,##0</c:formatCode>
                <c:ptCount val="5"/>
                <c:pt idx="0">
                  <c:v>103620</c:v>
                </c:pt>
                <c:pt idx="1">
                  <c:v>98496</c:v>
                </c:pt>
                <c:pt idx="2">
                  <c:v>95764</c:v>
                </c:pt>
                <c:pt idx="3">
                  <c:v>88631</c:v>
                </c:pt>
                <c:pt idx="4">
                  <c:v>93842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0-4BC1-87F0-48D44BB7A24E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9.42'!$U$7:$Y$7</c:f>
              <c:numCache>
                <c:formatCode>#,##0</c:formatCode>
                <c:ptCount val="5"/>
                <c:pt idx="0">
                  <c:v>70430</c:v>
                </c:pt>
                <c:pt idx="1">
                  <c:v>68011</c:v>
                </c:pt>
                <c:pt idx="2">
                  <c:v>65755</c:v>
                </c:pt>
                <c:pt idx="3">
                  <c:v>62629</c:v>
                </c:pt>
                <c:pt idx="4">
                  <c:v>64575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80-4BC1-87F0-48D44BB7A24E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9.42'!$U$11:$Y$11</c:f>
              <c:numCache>
                <c:formatCode>#,##0</c:formatCode>
                <c:ptCount val="5"/>
                <c:pt idx="0">
                  <c:v>95011</c:v>
                </c:pt>
                <c:pt idx="1">
                  <c:v>90420</c:v>
                </c:pt>
                <c:pt idx="2">
                  <c:v>87747</c:v>
                </c:pt>
                <c:pt idx="3">
                  <c:v>81135</c:v>
                </c:pt>
                <c:pt idx="4">
                  <c:v>85970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0-4BC1-87F0-48D44BB7A24E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9.42'!$U$12:$Y$12</c:f>
              <c:numCache>
                <c:formatCode>#,##0</c:formatCode>
                <c:ptCount val="5"/>
                <c:pt idx="0">
                  <c:v>8609</c:v>
                </c:pt>
                <c:pt idx="1">
                  <c:v>8073</c:v>
                </c:pt>
                <c:pt idx="2">
                  <c:v>8019</c:v>
                </c:pt>
                <c:pt idx="3">
                  <c:v>7498</c:v>
                </c:pt>
                <c:pt idx="4">
                  <c:v>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80-4BC1-87F0-48D44BB7A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9.42'!$AA$15:$AA$33</c:f>
              <c:numCache>
                <c:formatCode>0.0%</c:formatCode>
                <c:ptCount val="19"/>
                <c:pt idx="0">
                  <c:v>2.5351122098846997E-2</c:v>
                </c:pt>
                <c:pt idx="1">
                  <c:v>4.7036508173312591E-2</c:v>
                </c:pt>
                <c:pt idx="2">
                  <c:v>6.019692674921677E-2</c:v>
                </c:pt>
                <c:pt idx="3">
                  <c:v>7.2888472112700069E-3</c:v>
                </c:pt>
                <c:pt idx="4">
                  <c:v>8.8148163935124993E-2</c:v>
                </c:pt>
                <c:pt idx="5">
                  <c:v>4.3402740777050787E-2</c:v>
                </c:pt>
                <c:pt idx="6">
                  <c:v>9.3710705227936314E-2</c:v>
                </c:pt>
                <c:pt idx="7">
                  <c:v>6.5514375226444446E-2</c:v>
                </c:pt>
                <c:pt idx="8">
                  <c:v>4.8933313441742503E-2</c:v>
                </c:pt>
                <c:pt idx="9">
                  <c:v>3.1116131369749154E-3</c:v>
                </c:pt>
                <c:pt idx="10">
                  <c:v>2.4232220114660814E-2</c:v>
                </c:pt>
                <c:pt idx="11">
                  <c:v>1.9650050084184054E-2</c:v>
                </c:pt>
                <c:pt idx="12">
                  <c:v>5.6275441699878519E-2</c:v>
                </c:pt>
                <c:pt idx="13">
                  <c:v>9.2890177106199789E-2</c:v>
                </c:pt>
                <c:pt idx="14">
                  <c:v>3.7456575946804203E-2</c:v>
                </c:pt>
                <c:pt idx="15">
                  <c:v>5.9493616930585455E-2</c:v>
                </c:pt>
                <c:pt idx="16">
                  <c:v>8.4855395238805656E-2</c:v>
                </c:pt>
                <c:pt idx="17">
                  <c:v>9.5692760171351855E-3</c:v>
                </c:pt>
                <c:pt idx="18">
                  <c:v>5.5060633831333521E-2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D-4E22-ACFD-325F859920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D-4E22-ACFD-325F85992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63</c:v>
                </c:pt>
                <c:pt idx="1">
                  <c:v>1108</c:v>
                </c:pt>
                <c:pt idx="2">
                  <c:v>2932</c:v>
                </c:pt>
                <c:pt idx="3">
                  <c:v>4692</c:v>
                </c:pt>
                <c:pt idx="4">
                  <c:v>5891</c:v>
                </c:pt>
                <c:pt idx="5">
                  <c:v>6129</c:v>
                </c:pt>
                <c:pt idx="6">
                  <c:v>5509</c:v>
                </c:pt>
                <c:pt idx="7">
                  <c:v>5339</c:v>
                </c:pt>
                <c:pt idx="8">
                  <c:v>5572</c:v>
                </c:pt>
                <c:pt idx="9">
                  <c:v>5254</c:v>
                </c:pt>
                <c:pt idx="10">
                  <c:v>4676</c:v>
                </c:pt>
                <c:pt idx="11">
                  <c:v>3205</c:v>
                </c:pt>
                <c:pt idx="12">
                  <c:v>1354</c:v>
                </c:pt>
                <c:pt idx="13">
                  <c:v>491</c:v>
                </c:pt>
                <c:pt idx="14">
                  <c:v>184</c:v>
                </c:pt>
                <c:pt idx="15">
                  <c:v>112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16-44FF-A105-5C7707C9BF93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76</c:v>
                </c:pt>
                <c:pt idx="1">
                  <c:v>1420</c:v>
                </c:pt>
                <c:pt idx="2">
                  <c:v>2838</c:v>
                </c:pt>
                <c:pt idx="3">
                  <c:v>3640</c:v>
                </c:pt>
                <c:pt idx="4">
                  <c:v>4491</c:v>
                </c:pt>
                <c:pt idx="5">
                  <c:v>4297</c:v>
                </c:pt>
                <c:pt idx="6">
                  <c:v>4051</c:v>
                </c:pt>
                <c:pt idx="7">
                  <c:v>4238</c:v>
                </c:pt>
                <c:pt idx="8">
                  <c:v>4607</c:v>
                </c:pt>
                <c:pt idx="9">
                  <c:v>4337</c:v>
                </c:pt>
                <c:pt idx="10">
                  <c:v>3681</c:v>
                </c:pt>
                <c:pt idx="11">
                  <c:v>2164</c:v>
                </c:pt>
                <c:pt idx="12">
                  <c:v>807</c:v>
                </c:pt>
                <c:pt idx="13">
                  <c:v>339</c:v>
                </c:pt>
                <c:pt idx="14">
                  <c:v>137</c:v>
                </c:pt>
                <c:pt idx="15">
                  <c:v>107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16-44FF-A105-5C7707C9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2785</c:v>
                </c:pt>
                <c:pt idx="1">
                  <c:v>2861</c:v>
                </c:pt>
                <c:pt idx="2">
                  <c:v>10298</c:v>
                </c:pt>
                <c:pt idx="3">
                  <c:v>974</c:v>
                </c:pt>
                <c:pt idx="4">
                  <c:v>879</c:v>
                </c:pt>
                <c:pt idx="5">
                  <c:v>1171</c:v>
                </c:pt>
                <c:pt idx="6">
                  <c:v>6321</c:v>
                </c:pt>
                <c:pt idx="7">
                  <c:v>4334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3-4699-8D94-7BB38ABF3011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1975</c:v>
                </c:pt>
                <c:pt idx="1">
                  <c:v>4987</c:v>
                </c:pt>
                <c:pt idx="2">
                  <c:v>1201</c:v>
                </c:pt>
                <c:pt idx="3">
                  <c:v>3979</c:v>
                </c:pt>
                <c:pt idx="4">
                  <c:v>5984</c:v>
                </c:pt>
                <c:pt idx="5">
                  <c:v>3417</c:v>
                </c:pt>
                <c:pt idx="6">
                  <c:v>869</c:v>
                </c:pt>
                <c:pt idx="7">
                  <c:v>2180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3-4699-8D94-7BB38ABF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9.42'!$U$8:$Y$8</c:f>
              <c:numCache>
                <c:formatCode>General</c:formatCode>
                <c:ptCount val="5"/>
                <c:pt idx="0">
                  <c:v>47244.69</c:v>
                </c:pt>
                <c:pt idx="1">
                  <c:v>47766.5</c:v>
                </c:pt>
                <c:pt idx="2">
                  <c:v>48152.39</c:v>
                </c:pt>
                <c:pt idx="3">
                  <c:v>48408.49</c:v>
                </c:pt>
                <c:pt idx="4">
                  <c:v>48784.33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8-4297-A2F1-584819F54D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8-4297-A2F1-584819F5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9.42'!$T$4:$Y$4</c:f>
              <c:numCache>
                <c:formatCode>#,##0</c:formatCode>
                <c:ptCount val="6"/>
                <c:pt idx="0">
                  <c:v>108883</c:v>
                </c:pt>
                <c:pt idx="1">
                  <c:v>103620</c:v>
                </c:pt>
                <c:pt idx="2">
                  <c:v>98496</c:v>
                </c:pt>
                <c:pt idx="3">
                  <c:v>95764</c:v>
                </c:pt>
                <c:pt idx="4">
                  <c:v>88631</c:v>
                </c:pt>
                <c:pt idx="5">
                  <c:v>93842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9-4B9E-A08D-F6A863EA3302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9.42'!$T$7:$Y$7</c:f>
              <c:numCache>
                <c:formatCode>#,##0</c:formatCode>
                <c:ptCount val="6"/>
                <c:pt idx="0">
                  <c:v>70644</c:v>
                </c:pt>
                <c:pt idx="1">
                  <c:v>70430</c:v>
                </c:pt>
                <c:pt idx="2">
                  <c:v>68011</c:v>
                </c:pt>
                <c:pt idx="3">
                  <c:v>65755</c:v>
                </c:pt>
                <c:pt idx="4">
                  <c:v>62629</c:v>
                </c:pt>
                <c:pt idx="5">
                  <c:v>64575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9-4B9E-A08D-F6A863EA3302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9.42'!$T$11:$Y$11</c:f>
              <c:numCache>
                <c:formatCode>#,##0</c:formatCode>
                <c:ptCount val="6"/>
                <c:pt idx="0">
                  <c:v>100093</c:v>
                </c:pt>
                <c:pt idx="1">
                  <c:v>95011</c:v>
                </c:pt>
                <c:pt idx="2">
                  <c:v>90420</c:v>
                </c:pt>
                <c:pt idx="3">
                  <c:v>87747</c:v>
                </c:pt>
                <c:pt idx="4">
                  <c:v>81135</c:v>
                </c:pt>
                <c:pt idx="5">
                  <c:v>85970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E9-4B9E-A08D-F6A863EA3302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9.42'!$T$12:$Y$12</c:f>
              <c:numCache>
                <c:formatCode>#,##0</c:formatCode>
                <c:ptCount val="6"/>
                <c:pt idx="0">
                  <c:v>8791</c:v>
                </c:pt>
                <c:pt idx="1">
                  <c:v>8609</c:v>
                </c:pt>
                <c:pt idx="2">
                  <c:v>8073</c:v>
                </c:pt>
                <c:pt idx="3">
                  <c:v>8019</c:v>
                </c:pt>
                <c:pt idx="4">
                  <c:v>7498</c:v>
                </c:pt>
                <c:pt idx="5">
                  <c:v>7872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E9-4B9E-A08D-F6A863EA3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9.42'!$AA$15:$AA$33</c:f>
              <c:numCache>
                <c:formatCode>0.0%</c:formatCode>
                <c:ptCount val="19"/>
                <c:pt idx="0">
                  <c:v>2.5351122098846997E-2</c:v>
                </c:pt>
                <c:pt idx="1">
                  <c:v>4.7036508173312591E-2</c:v>
                </c:pt>
                <c:pt idx="2">
                  <c:v>6.019692674921677E-2</c:v>
                </c:pt>
                <c:pt idx="3">
                  <c:v>7.2888472112700069E-3</c:v>
                </c:pt>
                <c:pt idx="4">
                  <c:v>8.8148163935124993E-2</c:v>
                </c:pt>
                <c:pt idx="5">
                  <c:v>4.3402740777050787E-2</c:v>
                </c:pt>
                <c:pt idx="6">
                  <c:v>9.3710705227936314E-2</c:v>
                </c:pt>
                <c:pt idx="7">
                  <c:v>6.5514375226444446E-2</c:v>
                </c:pt>
                <c:pt idx="8">
                  <c:v>4.8933313441742503E-2</c:v>
                </c:pt>
                <c:pt idx="9">
                  <c:v>3.1116131369749154E-3</c:v>
                </c:pt>
                <c:pt idx="10">
                  <c:v>2.4232220114660814E-2</c:v>
                </c:pt>
                <c:pt idx="11">
                  <c:v>1.9650050084184054E-2</c:v>
                </c:pt>
                <c:pt idx="12">
                  <c:v>5.6275441699878519E-2</c:v>
                </c:pt>
                <c:pt idx="13">
                  <c:v>9.2890177106199789E-2</c:v>
                </c:pt>
                <c:pt idx="14">
                  <c:v>3.7456575946804203E-2</c:v>
                </c:pt>
                <c:pt idx="15">
                  <c:v>5.9493616930585455E-2</c:v>
                </c:pt>
                <c:pt idx="16">
                  <c:v>8.4855395238805656E-2</c:v>
                </c:pt>
                <c:pt idx="17">
                  <c:v>9.5692760171351855E-3</c:v>
                </c:pt>
                <c:pt idx="18">
                  <c:v>5.5060633831333521E-2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6-4D64-B7DB-2B641E0174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6-4D64-B7DB-2B641E017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63</c:v>
                </c:pt>
                <c:pt idx="1">
                  <c:v>1108</c:v>
                </c:pt>
                <c:pt idx="2">
                  <c:v>2932</c:v>
                </c:pt>
                <c:pt idx="3">
                  <c:v>4692</c:v>
                </c:pt>
                <c:pt idx="4">
                  <c:v>5891</c:v>
                </c:pt>
                <c:pt idx="5">
                  <c:v>6129</c:v>
                </c:pt>
                <c:pt idx="6">
                  <c:v>5509</c:v>
                </c:pt>
                <c:pt idx="7">
                  <c:v>5339</c:v>
                </c:pt>
                <c:pt idx="8">
                  <c:v>5572</c:v>
                </c:pt>
                <c:pt idx="9">
                  <c:v>5254</c:v>
                </c:pt>
                <c:pt idx="10">
                  <c:v>4676</c:v>
                </c:pt>
                <c:pt idx="11">
                  <c:v>3205</c:v>
                </c:pt>
                <c:pt idx="12">
                  <c:v>1354</c:v>
                </c:pt>
                <c:pt idx="13">
                  <c:v>491</c:v>
                </c:pt>
                <c:pt idx="14">
                  <c:v>184</c:v>
                </c:pt>
                <c:pt idx="15">
                  <c:v>112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5-4963-8630-2309EA96B312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76</c:v>
                </c:pt>
                <c:pt idx="1">
                  <c:v>1420</c:v>
                </c:pt>
                <c:pt idx="2">
                  <c:v>2838</c:v>
                </c:pt>
                <c:pt idx="3">
                  <c:v>3640</c:v>
                </c:pt>
                <c:pt idx="4">
                  <c:v>4491</c:v>
                </c:pt>
                <c:pt idx="5">
                  <c:v>4297</c:v>
                </c:pt>
                <c:pt idx="6">
                  <c:v>4051</c:v>
                </c:pt>
                <c:pt idx="7">
                  <c:v>4238</c:v>
                </c:pt>
                <c:pt idx="8">
                  <c:v>4607</c:v>
                </c:pt>
                <c:pt idx="9">
                  <c:v>4337</c:v>
                </c:pt>
                <c:pt idx="10">
                  <c:v>3681</c:v>
                </c:pt>
                <c:pt idx="11">
                  <c:v>2164</c:v>
                </c:pt>
                <c:pt idx="12">
                  <c:v>807</c:v>
                </c:pt>
                <c:pt idx="13">
                  <c:v>339</c:v>
                </c:pt>
                <c:pt idx="14">
                  <c:v>137</c:v>
                </c:pt>
                <c:pt idx="15">
                  <c:v>107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85-4963-8630-2309EA96B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2785</c:v>
                </c:pt>
                <c:pt idx="1">
                  <c:v>2861</c:v>
                </c:pt>
                <c:pt idx="2">
                  <c:v>10298</c:v>
                </c:pt>
                <c:pt idx="3">
                  <c:v>974</c:v>
                </c:pt>
                <c:pt idx="4">
                  <c:v>879</c:v>
                </c:pt>
                <c:pt idx="5">
                  <c:v>1171</c:v>
                </c:pt>
                <c:pt idx="6">
                  <c:v>6321</c:v>
                </c:pt>
                <c:pt idx="7">
                  <c:v>4334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8-489E-A2D2-F1362107E65C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1975</c:v>
                </c:pt>
                <c:pt idx="1">
                  <c:v>4987</c:v>
                </c:pt>
                <c:pt idx="2">
                  <c:v>1201</c:v>
                </c:pt>
                <c:pt idx="3">
                  <c:v>3979</c:v>
                </c:pt>
                <c:pt idx="4">
                  <c:v>5984</c:v>
                </c:pt>
                <c:pt idx="5">
                  <c:v>3417</c:v>
                </c:pt>
                <c:pt idx="6">
                  <c:v>869</c:v>
                </c:pt>
                <c:pt idx="7">
                  <c:v>2180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8-489E-A2D2-F1362107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9.5'!$AA$15:$AA$33</c:f>
              <c:numCache>
                <c:formatCode>0.0%</c:formatCode>
                <c:ptCount val="19"/>
                <c:pt idx="0">
                  <c:v>0.22123893805309736</c:v>
                </c:pt>
                <c:pt idx="1">
                  <c:v>1.7699115044247787E-2</c:v>
                </c:pt>
                <c:pt idx="2">
                  <c:v>2.2123893805309734E-2</c:v>
                </c:pt>
                <c:pt idx="3">
                  <c:v>1.7699115044247787E-2</c:v>
                </c:pt>
                <c:pt idx="4">
                  <c:v>4.4247787610619468E-2</c:v>
                </c:pt>
                <c:pt idx="5">
                  <c:v>0</c:v>
                </c:pt>
                <c:pt idx="6">
                  <c:v>3.0973451327433628E-2</c:v>
                </c:pt>
                <c:pt idx="7">
                  <c:v>2.6548672566371681E-2</c:v>
                </c:pt>
                <c:pt idx="8">
                  <c:v>3.0973451327433628E-2</c:v>
                </c:pt>
                <c:pt idx="9">
                  <c:v>1.3274336283185841E-2</c:v>
                </c:pt>
                <c:pt idx="10">
                  <c:v>0</c:v>
                </c:pt>
                <c:pt idx="11">
                  <c:v>0</c:v>
                </c:pt>
                <c:pt idx="12">
                  <c:v>2.6548672566371681E-2</c:v>
                </c:pt>
                <c:pt idx="13">
                  <c:v>2.6548672566371681E-2</c:v>
                </c:pt>
                <c:pt idx="14">
                  <c:v>0.31415929203539822</c:v>
                </c:pt>
                <c:pt idx="15">
                  <c:v>7.5221238938053103E-2</c:v>
                </c:pt>
                <c:pt idx="16">
                  <c:v>2.2123893805309734E-2</c:v>
                </c:pt>
                <c:pt idx="17">
                  <c:v>0</c:v>
                </c:pt>
                <c:pt idx="18">
                  <c:v>1.3274336283185841E-2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C-4866-A635-8A4FF3F7F5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C-4866-A635-8A4FF3F7F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9.42'!$T$8:$Y$8</c:f>
              <c:numCache>
                <c:formatCode>General</c:formatCode>
                <c:ptCount val="6"/>
                <c:pt idx="0">
                  <c:v>45665.09</c:v>
                </c:pt>
                <c:pt idx="1">
                  <c:v>47244.69</c:v>
                </c:pt>
                <c:pt idx="2">
                  <c:v>47766.5</c:v>
                </c:pt>
                <c:pt idx="3">
                  <c:v>48152.39</c:v>
                </c:pt>
                <c:pt idx="4">
                  <c:v>48408.49</c:v>
                </c:pt>
                <c:pt idx="5">
                  <c:v>48784.33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D-4EFD-96B0-826E8A576D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D-4EFD-96B0-826E8A576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9.43'!$U$4:$Y$4</c:f>
              <c:numCache>
                <c:formatCode>#,##0</c:formatCode>
                <c:ptCount val="5"/>
                <c:pt idx="0">
                  <c:v>433</c:v>
                </c:pt>
                <c:pt idx="1">
                  <c:v>431</c:v>
                </c:pt>
                <c:pt idx="2">
                  <c:v>406</c:v>
                </c:pt>
                <c:pt idx="3">
                  <c:v>335</c:v>
                </c:pt>
                <c:pt idx="4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A-4455-91A1-340F09C9B548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9.43'!$U$7:$Y$7</c:f>
              <c:numCache>
                <c:formatCode>#,##0</c:formatCode>
                <c:ptCount val="5"/>
                <c:pt idx="0">
                  <c:v>296</c:v>
                </c:pt>
                <c:pt idx="1">
                  <c:v>287</c:v>
                </c:pt>
                <c:pt idx="2">
                  <c:v>273</c:v>
                </c:pt>
                <c:pt idx="3">
                  <c:v>233</c:v>
                </c:pt>
                <c:pt idx="4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A-4455-91A1-340F09C9B548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9.43'!$U$11:$Y$11</c:f>
              <c:numCache>
                <c:formatCode>#,##0</c:formatCode>
                <c:ptCount val="5"/>
                <c:pt idx="0">
                  <c:v>318</c:v>
                </c:pt>
                <c:pt idx="1">
                  <c:v>334</c:v>
                </c:pt>
                <c:pt idx="2">
                  <c:v>301</c:v>
                </c:pt>
                <c:pt idx="3">
                  <c:v>259</c:v>
                </c:pt>
                <c:pt idx="4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A-4455-91A1-340F09C9B548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9.43'!$U$12:$Y$12</c:f>
              <c:numCache>
                <c:formatCode>#,##0</c:formatCode>
                <c:ptCount val="5"/>
                <c:pt idx="0">
                  <c:v>114</c:v>
                </c:pt>
                <c:pt idx="1">
                  <c:v>103</c:v>
                </c:pt>
                <c:pt idx="2">
                  <c:v>106</c:v>
                </c:pt>
                <c:pt idx="3">
                  <c:v>78</c:v>
                </c:pt>
                <c:pt idx="4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0A-4455-91A1-340F09C9B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9.43'!$AA$15:$AA$33</c:f>
              <c:numCache>
                <c:formatCode>0.0%</c:formatCode>
                <c:ptCount val="19"/>
                <c:pt idx="0">
                  <c:v>0.16017316017316016</c:v>
                </c:pt>
                <c:pt idx="1">
                  <c:v>1.0822510822510822E-2</c:v>
                </c:pt>
                <c:pt idx="2">
                  <c:v>1.948051948051948E-2</c:v>
                </c:pt>
                <c:pt idx="3">
                  <c:v>6.4935064935064939E-3</c:v>
                </c:pt>
                <c:pt idx="4">
                  <c:v>8.6580086580086577E-2</c:v>
                </c:pt>
                <c:pt idx="5">
                  <c:v>6.4935064935064939E-3</c:v>
                </c:pt>
                <c:pt idx="6">
                  <c:v>7.575757575757576E-2</c:v>
                </c:pt>
                <c:pt idx="7">
                  <c:v>5.1948051948051951E-2</c:v>
                </c:pt>
                <c:pt idx="8">
                  <c:v>4.7619047619047616E-2</c:v>
                </c:pt>
                <c:pt idx="9">
                  <c:v>0</c:v>
                </c:pt>
                <c:pt idx="10">
                  <c:v>1.2987012987012988E-2</c:v>
                </c:pt>
                <c:pt idx="11">
                  <c:v>2.3809523809523808E-2</c:v>
                </c:pt>
                <c:pt idx="12">
                  <c:v>1.948051948051948E-2</c:v>
                </c:pt>
                <c:pt idx="13">
                  <c:v>2.1645021645021644E-2</c:v>
                </c:pt>
                <c:pt idx="14">
                  <c:v>0.18398268398268397</c:v>
                </c:pt>
                <c:pt idx="15">
                  <c:v>2.3809523809523808E-2</c:v>
                </c:pt>
                <c:pt idx="16">
                  <c:v>5.4112554112554112E-2</c:v>
                </c:pt>
                <c:pt idx="17">
                  <c:v>0</c:v>
                </c:pt>
                <c:pt idx="18">
                  <c:v>1.5151515151515152E-2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3-4B01-9CA4-8D80FF2619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3-4B01-9CA4-8D80FF26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41</c:v>
                </c:pt>
                <c:pt idx="5">
                  <c:v>18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24</c:v>
                </c:pt>
                <c:pt idx="10">
                  <c:v>34</c:v>
                </c:pt>
                <c:pt idx="11">
                  <c:v>17</c:v>
                </c:pt>
                <c:pt idx="12">
                  <c:v>8</c:v>
                </c:pt>
                <c:pt idx="13">
                  <c:v>4</c:v>
                </c:pt>
                <c:pt idx="14">
                  <c:v>9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93-4F0D-9898-015D08CB400C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29</c:v>
                </c:pt>
                <c:pt idx="4">
                  <c:v>20</c:v>
                </c:pt>
                <c:pt idx="5">
                  <c:v>31</c:v>
                </c:pt>
                <c:pt idx="6">
                  <c:v>30</c:v>
                </c:pt>
                <c:pt idx="7">
                  <c:v>18</c:v>
                </c:pt>
                <c:pt idx="8">
                  <c:v>14</c:v>
                </c:pt>
                <c:pt idx="9">
                  <c:v>17</c:v>
                </c:pt>
                <c:pt idx="10">
                  <c:v>31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93-4F0D-9898-015D08CB4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10</c:v>
                </c:pt>
                <c:pt idx="1">
                  <c:v>6</c:v>
                </c:pt>
                <c:pt idx="2">
                  <c:v>18</c:v>
                </c:pt>
                <c:pt idx="3">
                  <c:v>8</c:v>
                </c:pt>
                <c:pt idx="4">
                  <c:v>0</c:v>
                </c:pt>
                <c:pt idx="5">
                  <c:v>3</c:v>
                </c:pt>
                <c:pt idx="6">
                  <c:v>24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6-4EE1-A44B-DC63A07B9BC2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17</c:v>
                </c:pt>
                <c:pt idx="4">
                  <c:v>25</c:v>
                </c:pt>
                <c:pt idx="5">
                  <c:v>12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6-4EE1-A44B-DC63A07B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9.43'!$U$8:$Y$8</c:f>
              <c:numCache>
                <c:formatCode>General</c:formatCode>
                <c:ptCount val="5"/>
                <c:pt idx="0">
                  <c:v>36389.449999999997</c:v>
                </c:pt>
                <c:pt idx="1">
                  <c:v>43200</c:v>
                </c:pt>
                <c:pt idx="2">
                  <c:v>42287.12</c:v>
                </c:pt>
                <c:pt idx="3">
                  <c:v>43010</c:v>
                </c:pt>
                <c:pt idx="4">
                  <c:v>43870.75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4-410D-93B3-18D15DF6FB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4-410D-93B3-18D15DF6F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9.43'!$T$4:$Y$4</c:f>
              <c:numCache>
                <c:formatCode>#,##0</c:formatCode>
                <c:ptCount val="6"/>
                <c:pt idx="0">
                  <c:v>469</c:v>
                </c:pt>
                <c:pt idx="1">
                  <c:v>433</c:v>
                </c:pt>
                <c:pt idx="2">
                  <c:v>431</c:v>
                </c:pt>
                <c:pt idx="3">
                  <c:v>406</c:v>
                </c:pt>
                <c:pt idx="4">
                  <c:v>335</c:v>
                </c:pt>
                <c:pt idx="5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49-4978-A178-7D7D84502AF8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9.43'!$T$7:$Y$7</c:f>
              <c:numCache>
                <c:formatCode>#,##0</c:formatCode>
                <c:ptCount val="6"/>
                <c:pt idx="0">
                  <c:v>306</c:v>
                </c:pt>
                <c:pt idx="1">
                  <c:v>296</c:v>
                </c:pt>
                <c:pt idx="2">
                  <c:v>287</c:v>
                </c:pt>
                <c:pt idx="3">
                  <c:v>273</c:v>
                </c:pt>
                <c:pt idx="4">
                  <c:v>233</c:v>
                </c:pt>
                <c:pt idx="5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9-4978-A178-7D7D84502AF8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9.43'!$T$11:$Y$11</c:f>
              <c:numCache>
                <c:formatCode>#,##0</c:formatCode>
                <c:ptCount val="6"/>
                <c:pt idx="0">
                  <c:v>348</c:v>
                </c:pt>
                <c:pt idx="1">
                  <c:v>318</c:v>
                </c:pt>
                <c:pt idx="2">
                  <c:v>334</c:v>
                </c:pt>
                <c:pt idx="3">
                  <c:v>301</c:v>
                </c:pt>
                <c:pt idx="4">
                  <c:v>259</c:v>
                </c:pt>
                <c:pt idx="5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9-4978-A178-7D7D84502AF8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9.43'!$T$12:$Y$12</c:f>
              <c:numCache>
                <c:formatCode>#,##0</c:formatCode>
                <c:ptCount val="6"/>
                <c:pt idx="0">
                  <c:v>122</c:v>
                </c:pt>
                <c:pt idx="1">
                  <c:v>114</c:v>
                </c:pt>
                <c:pt idx="2">
                  <c:v>103</c:v>
                </c:pt>
                <c:pt idx="3">
                  <c:v>106</c:v>
                </c:pt>
                <c:pt idx="4">
                  <c:v>78</c:v>
                </c:pt>
                <c:pt idx="5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49-4978-A178-7D7D84502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9.43'!$AA$15:$AA$33</c:f>
              <c:numCache>
                <c:formatCode>0.0%</c:formatCode>
                <c:ptCount val="19"/>
                <c:pt idx="0">
                  <c:v>0.16017316017316016</c:v>
                </c:pt>
                <c:pt idx="1">
                  <c:v>1.0822510822510822E-2</c:v>
                </c:pt>
                <c:pt idx="2">
                  <c:v>1.948051948051948E-2</c:v>
                </c:pt>
                <c:pt idx="3">
                  <c:v>6.4935064935064939E-3</c:v>
                </c:pt>
                <c:pt idx="4">
                  <c:v>8.6580086580086577E-2</c:v>
                </c:pt>
                <c:pt idx="5">
                  <c:v>6.4935064935064939E-3</c:v>
                </c:pt>
                <c:pt idx="6">
                  <c:v>7.575757575757576E-2</c:v>
                </c:pt>
                <c:pt idx="7">
                  <c:v>5.1948051948051951E-2</c:v>
                </c:pt>
                <c:pt idx="8">
                  <c:v>4.7619047619047616E-2</c:v>
                </c:pt>
                <c:pt idx="9">
                  <c:v>0</c:v>
                </c:pt>
                <c:pt idx="10">
                  <c:v>1.2987012987012988E-2</c:v>
                </c:pt>
                <c:pt idx="11">
                  <c:v>2.3809523809523808E-2</c:v>
                </c:pt>
                <c:pt idx="12">
                  <c:v>1.948051948051948E-2</c:v>
                </c:pt>
                <c:pt idx="13">
                  <c:v>2.1645021645021644E-2</c:v>
                </c:pt>
                <c:pt idx="14">
                  <c:v>0.18398268398268397</c:v>
                </c:pt>
                <c:pt idx="15">
                  <c:v>2.3809523809523808E-2</c:v>
                </c:pt>
                <c:pt idx="16">
                  <c:v>5.4112554112554112E-2</c:v>
                </c:pt>
                <c:pt idx="17">
                  <c:v>0</c:v>
                </c:pt>
                <c:pt idx="18">
                  <c:v>1.5151515151515152E-2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A-4B93-AC5D-719BFCF7BC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A-4B93-AC5D-719BFCF7B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41</c:v>
                </c:pt>
                <c:pt idx="5">
                  <c:v>18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24</c:v>
                </c:pt>
                <c:pt idx="10">
                  <c:v>34</c:v>
                </c:pt>
                <c:pt idx="11">
                  <c:v>17</c:v>
                </c:pt>
                <c:pt idx="12">
                  <c:v>8</c:v>
                </c:pt>
                <c:pt idx="13">
                  <c:v>4</c:v>
                </c:pt>
                <c:pt idx="14">
                  <c:v>9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8-461F-9DAB-C08815E4411C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29</c:v>
                </c:pt>
                <c:pt idx="4">
                  <c:v>20</c:v>
                </c:pt>
                <c:pt idx="5">
                  <c:v>31</c:v>
                </c:pt>
                <c:pt idx="6">
                  <c:v>30</c:v>
                </c:pt>
                <c:pt idx="7">
                  <c:v>18</c:v>
                </c:pt>
                <c:pt idx="8">
                  <c:v>14</c:v>
                </c:pt>
                <c:pt idx="9">
                  <c:v>17</c:v>
                </c:pt>
                <c:pt idx="10">
                  <c:v>31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8-461F-9DAB-C08815E44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10</c:v>
                </c:pt>
                <c:pt idx="1">
                  <c:v>6</c:v>
                </c:pt>
                <c:pt idx="2">
                  <c:v>18</c:v>
                </c:pt>
                <c:pt idx="3">
                  <c:v>8</c:v>
                </c:pt>
                <c:pt idx="4">
                  <c:v>0</c:v>
                </c:pt>
                <c:pt idx="5">
                  <c:v>3</c:v>
                </c:pt>
                <c:pt idx="6">
                  <c:v>24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7-4F93-AB5D-9FE1281C3F2C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17</c:v>
                </c:pt>
                <c:pt idx="4">
                  <c:v>25</c:v>
                </c:pt>
                <c:pt idx="5">
                  <c:v>12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7-4F93-AB5D-9FE1281C3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10</c:v>
                </c:pt>
                <c:pt idx="9">
                  <c:v>16</c:v>
                </c:pt>
                <c:pt idx="10">
                  <c:v>6</c:v>
                </c:pt>
                <c:pt idx="11">
                  <c:v>12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2-4C84-8C2D-F2C68E3A44ED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  <c:pt idx="6">
                  <c:v>15</c:v>
                </c:pt>
                <c:pt idx="7">
                  <c:v>13</c:v>
                </c:pt>
                <c:pt idx="8">
                  <c:v>12</c:v>
                </c:pt>
                <c:pt idx="9">
                  <c:v>20</c:v>
                </c:pt>
                <c:pt idx="10">
                  <c:v>7</c:v>
                </c:pt>
                <c:pt idx="11">
                  <c:v>10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2-4C84-8C2D-F2C68E3A4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9.43'!$T$8:$Y$8</c:f>
              <c:numCache>
                <c:formatCode>General</c:formatCode>
                <c:ptCount val="6"/>
                <c:pt idx="0">
                  <c:v>35553.47</c:v>
                </c:pt>
                <c:pt idx="1">
                  <c:v>36389.449999999997</c:v>
                </c:pt>
                <c:pt idx="2">
                  <c:v>43200</c:v>
                </c:pt>
                <c:pt idx="3">
                  <c:v>42287.12</c:v>
                </c:pt>
                <c:pt idx="4">
                  <c:v>43010</c:v>
                </c:pt>
                <c:pt idx="5">
                  <c:v>43870.75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D-4533-ADC6-F1EB3A2344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D-4533-ADC6-F1EB3A23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9.44'!$U$4:$Y$4</c:f>
              <c:numCache>
                <c:formatCode>#,##0</c:formatCode>
                <c:ptCount val="5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1-4367-AC73-3598F4B08BBE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9.44'!$U$7:$Y$7</c:f>
              <c:numCache>
                <c:formatCode>#,##0</c:formatCode>
                <c:ptCount val="5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1-4367-AC73-3598F4B08BBE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9.44'!$U$11:$Y$11</c:f>
              <c:numCache>
                <c:formatCode>#,##0</c:formatCode>
                <c:ptCount val="5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1-4367-AC73-3598F4B08BBE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9.44'!$U$12:$Y$12</c:f>
              <c:numCache>
                <c:formatCode>#,##0</c:formatCode>
                <c:ptCount val="5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31-4367-AC73-3598F4B08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9.44'!$AA$15:$AA$33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7.0000000000000007E-2</c:v>
                </c:pt>
                <c:pt idx="13">
                  <c:v>0</c:v>
                </c:pt>
                <c:pt idx="14">
                  <c:v>0</c:v>
                </c:pt>
                <c:pt idx="15">
                  <c:v>0.06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3-4FA0-A17B-D54B7EDFFB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3-4FA0-A17B-D54B7EDFF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C-44CC-AE37-55F1D26144F2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C-44CC-AE37-55F1D2614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2-4A86-B647-CE5153F3399F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2-4A86-B647-CE5153F33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9.44'!$U$8:$Y$8</c:f>
              <c:numCache>
                <c:formatCode>General</c:formatCode>
                <c:ptCount val="5"/>
                <c:pt idx="0">
                  <c:v>23591.11</c:v>
                </c:pt>
                <c:pt idx="1">
                  <c:v>23591.11</c:v>
                </c:pt>
                <c:pt idx="2">
                  <c:v>23591.11</c:v>
                </c:pt>
                <c:pt idx="3">
                  <c:v>23591.11</c:v>
                </c:pt>
                <c:pt idx="4">
                  <c:v>23591.11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9-45D2-85E2-637BDCE0C9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9-45D2-85E2-637BDCE0C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9.44'!$T$4:$Y$4</c:f>
              <c:numCache>
                <c:formatCode>#,##0</c:formatCode>
                <c:ptCount val="6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E-4B73-A449-EFF64F438BBE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9.44'!$T$7:$Y$7</c:f>
              <c:numCache>
                <c:formatCode>#,##0</c:formatCode>
                <c:ptCount val="6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E-4B73-A449-EFF64F438BBE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9.44'!$T$11:$Y$11</c:f>
              <c:numCache>
                <c:formatCode>#,##0</c:formatCode>
                <c:ptCount val="6"/>
                <c:pt idx="0">
                  <c:v>54</c:v>
                </c:pt>
                <c:pt idx="1">
                  <c:v>54</c:v>
                </c:pt>
                <c:pt idx="2">
                  <c:v>54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E-4B73-A449-EFF64F438BBE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9.44'!$T$12:$Y$12</c:f>
              <c:numCache>
                <c:formatCode>#,##0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E-4B73-A449-EFF64F438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9.44'!$AA$15:$AA$33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7.0000000000000007E-2</c:v>
                </c:pt>
                <c:pt idx="13">
                  <c:v>0</c:v>
                </c:pt>
                <c:pt idx="14">
                  <c:v>0</c:v>
                </c:pt>
                <c:pt idx="15">
                  <c:v>0.06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4B5-AD1E-1A67A30DF3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4B5-AD1E-1A67A30DF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A-4276-BCF1-66A5C1C31E7D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0</c:v>
                </c:pt>
                <c:pt idx="3">
                  <c:v>9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A-4276-BCF1-66A5C1C31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5-4470-8193-80304B04063E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5-4470-8193-80304B040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6</c:v>
                </c:pt>
                <c:pt idx="1">
                  <c:v>3</c:v>
                </c:pt>
                <c:pt idx="2">
                  <c:v>13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13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B-49E4-90D7-B4062A90D2C4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4</c:v>
                </c:pt>
                <c:pt idx="1">
                  <c:v>11</c:v>
                </c:pt>
                <c:pt idx="2">
                  <c:v>0</c:v>
                </c:pt>
                <c:pt idx="3">
                  <c:v>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B-49E4-90D7-B4062A90D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9.44'!$T$8:$Y$8</c:f>
              <c:numCache>
                <c:formatCode>General</c:formatCode>
                <c:ptCount val="6"/>
                <c:pt idx="0">
                  <c:v>23591.11</c:v>
                </c:pt>
                <c:pt idx="1">
                  <c:v>23591.11</c:v>
                </c:pt>
                <c:pt idx="2">
                  <c:v>23591.11</c:v>
                </c:pt>
                <c:pt idx="3">
                  <c:v>23591.11</c:v>
                </c:pt>
                <c:pt idx="4">
                  <c:v>23591.11</c:v>
                </c:pt>
                <c:pt idx="5">
                  <c:v>23591.11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0-414F-A610-FAD4F6C0A1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0-414F-A610-FAD4F6C0A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9.45'!$U$4:$Y$4</c:f>
              <c:numCache>
                <c:formatCode>#,##0</c:formatCode>
                <c:ptCount val="5"/>
                <c:pt idx="0">
                  <c:v>10925</c:v>
                </c:pt>
                <c:pt idx="1">
                  <c:v>10806</c:v>
                </c:pt>
                <c:pt idx="2">
                  <c:v>10125</c:v>
                </c:pt>
                <c:pt idx="3">
                  <c:v>9226</c:v>
                </c:pt>
                <c:pt idx="4">
                  <c:v>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1-404F-96CE-E07907EA03B7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9.45'!$U$7:$Y$7</c:f>
              <c:numCache>
                <c:formatCode>#,##0</c:formatCode>
                <c:ptCount val="5"/>
                <c:pt idx="0">
                  <c:v>7026</c:v>
                </c:pt>
                <c:pt idx="1">
                  <c:v>7096</c:v>
                </c:pt>
                <c:pt idx="2">
                  <c:v>6776</c:v>
                </c:pt>
                <c:pt idx="3">
                  <c:v>6366</c:v>
                </c:pt>
                <c:pt idx="4">
                  <c:v>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B1-404F-96CE-E07907EA03B7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9.45'!$U$11:$Y$11</c:f>
              <c:numCache>
                <c:formatCode>#,##0</c:formatCode>
                <c:ptCount val="5"/>
                <c:pt idx="0">
                  <c:v>9060</c:v>
                </c:pt>
                <c:pt idx="1">
                  <c:v>9021</c:v>
                </c:pt>
                <c:pt idx="2">
                  <c:v>8405</c:v>
                </c:pt>
                <c:pt idx="3">
                  <c:v>7570</c:v>
                </c:pt>
                <c:pt idx="4">
                  <c:v>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B1-404F-96CE-E07907EA03B7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9.45'!$U$12:$Y$12</c:f>
              <c:numCache>
                <c:formatCode>#,##0</c:formatCode>
                <c:ptCount val="5"/>
                <c:pt idx="0">
                  <c:v>1870</c:v>
                </c:pt>
                <c:pt idx="1">
                  <c:v>1787</c:v>
                </c:pt>
                <c:pt idx="2">
                  <c:v>1720</c:v>
                </c:pt>
                <c:pt idx="3">
                  <c:v>1660</c:v>
                </c:pt>
                <c:pt idx="4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B1-404F-96CE-E07907EA0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9.45'!$AA$15:$AA$33</c:f>
              <c:numCache>
                <c:formatCode>0.0%</c:formatCode>
                <c:ptCount val="19"/>
                <c:pt idx="0">
                  <c:v>8.7602973678923043E-2</c:v>
                </c:pt>
                <c:pt idx="1">
                  <c:v>3.0540486236688768E-2</c:v>
                </c:pt>
                <c:pt idx="2">
                  <c:v>3.0440024110910187E-2</c:v>
                </c:pt>
                <c:pt idx="3">
                  <c:v>1.3863773357444244E-2</c:v>
                </c:pt>
                <c:pt idx="4">
                  <c:v>6.268836648583484E-2</c:v>
                </c:pt>
                <c:pt idx="5">
                  <c:v>4.550934297769741E-2</c:v>
                </c:pt>
                <c:pt idx="6">
                  <c:v>8.4890496282901351E-2</c:v>
                </c:pt>
                <c:pt idx="7">
                  <c:v>6.268836648583484E-2</c:v>
                </c:pt>
                <c:pt idx="8">
                  <c:v>3.8476994173196707E-2</c:v>
                </c:pt>
                <c:pt idx="9">
                  <c:v>2.1097046413502108E-3</c:v>
                </c:pt>
                <c:pt idx="10">
                  <c:v>2.1699819168173599E-2</c:v>
                </c:pt>
                <c:pt idx="11">
                  <c:v>1.3964235483222825E-2</c:v>
                </c:pt>
                <c:pt idx="12">
                  <c:v>3.2147880249146069E-2</c:v>
                </c:pt>
                <c:pt idx="13">
                  <c:v>4.4806108097247339E-2</c:v>
                </c:pt>
                <c:pt idx="14">
                  <c:v>7.3337351818364482E-2</c:v>
                </c:pt>
                <c:pt idx="15">
                  <c:v>6.5501306007635124E-2</c:v>
                </c:pt>
                <c:pt idx="16">
                  <c:v>9.0516375326501905E-2</c:v>
                </c:pt>
                <c:pt idx="17">
                  <c:v>1.5270243118344384E-2</c:v>
                </c:pt>
                <c:pt idx="18">
                  <c:v>3.3855736387381957E-2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C-4912-96FB-B09148083C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C-4912-96FB-B09148083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28</c:v>
                </c:pt>
                <c:pt idx="1">
                  <c:v>230</c:v>
                </c:pt>
                <c:pt idx="2">
                  <c:v>409</c:v>
                </c:pt>
                <c:pt idx="3">
                  <c:v>502</c:v>
                </c:pt>
                <c:pt idx="4">
                  <c:v>586</c:v>
                </c:pt>
                <c:pt idx="5">
                  <c:v>639</c:v>
                </c:pt>
                <c:pt idx="6">
                  <c:v>428</c:v>
                </c:pt>
                <c:pt idx="7">
                  <c:v>463</c:v>
                </c:pt>
                <c:pt idx="8">
                  <c:v>469</c:v>
                </c:pt>
                <c:pt idx="9">
                  <c:v>475</c:v>
                </c:pt>
                <c:pt idx="10">
                  <c:v>395</c:v>
                </c:pt>
                <c:pt idx="11">
                  <c:v>323</c:v>
                </c:pt>
                <c:pt idx="12">
                  <c:v>149</c:v>
                </c:pt>
                <c:pt idx="13">
                  <c:v>88</c:v>
                </c:pt>
                <c:pt idx="14">
                  <c:v>41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2-4F4D-B573-9AC39AE45A88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26</c:v>
                </c:pt>
                <c:pt idx="1">
                  <c:v>156</c:v>
                </c:pt>
                <c:pt idx="2">
                  <c:v>332</c:v>
                </c:pt>
                <c:pt idx="3">
                  <c:v>471</c:v>
                </c:pt>
                <c:pt idx="4">
                  <c:v>536</c:v>
                </c:pt>
                <c:pt idx="5">
                  <c:v>568</c:v>
                </c:pt>
                <c:pt idx="6">
                  <c:v>435</c:v>
                </c:pt>
                <c:pt idx="7">
                  <c:v>433</c:v>
                </c:pt>
                <c:pt idx="8">
                  <c:v>438</c:v>
                </c:pt>
                <c:pt idx="9">
                  <c:v>424</c:v>
                </c:pt>
                <c:pt idx="10">
                  <c:v>386</c:v>
                </c:pt>
                <c:pt idx="11">
                  <c:v>234</c:v>
                </c:pt>
                <c:pt idx="12">
                  <c:v>131</c:v>
                </c:pt>
                <c:pt idx="13">
                  <c:v>68</c:v>
                </c:pt>
                <c:pt idx="14">
                  <c:v>31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2-4F4D-B573-9AC39AE45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304</c:v>
                </c:pt>
                <c:pt idx="1">
                  <c:v>205</c:v>
                </c:pt>
                <c:pt idx="2">
                  <c:v>607</c:v>
                </c:pt>
                <c:pt idx="3">
                  <c:v>132</c:v>
                </c:pt>
                <c:pt idx="4">
                  <c:v>103</c:v>
                </c:pt>
                <c:pt idx="5">
                  <c:v>132</c:v>
                </c:pt>
                <c:pt idx="6">
                  <c:v>430</c:v>
                </c:pt>
                <c:pt idx="7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9-4993-9E61-5779BC330669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210</c:v>
                </c:pt>
                <c:pt idx="1">
                  <c:v>507</c:v>
                </c:pt>
                <c:pt idx="2">
                  <c:v>86</c:v>
                </c:pt>
                <c:pt idx="3">
                  <c:v>368</c:v>
                </c:pt>
                <c:pt idx="4">
                  <c:v>640</c:v>
                </c:pt>
                <c:pt idx="5">
                  <c:v>264</c:v>
                </c:pt>
                <c:pt idx="6">
                  <c:v>31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9-4993-9E61-5779BC330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9.45'!$U$8:$Y$8</c:f>
              <c:numCache>
                <c:formatCode>General</c:formatCode>
                <c:ptCount val="5"/>
                <c:pt idx="0">
                  <c:v>39189.11</c:v>
                </c:pt>
                <c:pt idx="1">
                  <c:v>40040</c:v>
                </c:pt>
                <c:pt idx="2">
                  <c:v>40968.910000000003</c:v>
                </c:pt>
                <c:pt idx="3">
                  <c:v>42136</c:v>
                </c:pt>
                <c:pt idx="4">
                  <c:v>41428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2D-4287-9DB1-CCD0B8C07A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2D-4287-9DB1-CCD0B8C07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9.45'!$T$4:$Y$4</c:f>
              <c:numCache>
                <c:formatCode>#,##0</c:formatCode>
                <c:ptCount val="6"/>
                <c:pt idx="0">
                  <c:v>10199</c:v>
                </c:pt>
                <c:pt idx="1">
                  <c:v>10925</c:v>
                </c:pt>
                <c:pt idx="2">
                  <c:v>10806</c:v>
                </c:pt>
                <c:pt idx="3">
                  <c:v>10125</c:v>
                </c:pt>
                <c:pt idx="4">
                  <c:v>9226</c:v>
                </c:pt>
                <c:pt idx="5">
                  <c:v>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7-4261-86BE-EABB5E95C2FC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9.45'!$T$7:$Y$7</c:f>
              <c:numCache>
                <c:formatCode>#,##0</c:formatCode>
                <c:ptCount val="6"/>
                <c:pt idx="0">
                  <c:v>6616</c:v>
                </c:pt>
                <c:pt idx="1">
                  <c:v>7026</c:v>
                </c:pt>
                <c:pt idx="2">
                  <c:v>7096</c:v>
                </c:pt>
                <c:pt idx="3">
                  <c:v>6776</c:v>
                </c:pt>
                <c:pt idx="4">
                  <c:v>6366</c:v>
                </c:pt>
                <c:pt idx="5">
                  <c:v>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7-4261-86BE-EABB5E95C2FC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9.45'!$T$11:$Y$11</c:f>
              <c:numCache>
                <c:formatCode>#,##0</c:formatCode>
                <c:ptCount val="6"/>
                <c:pt idx="0">
                  <c:v>8415</c:v>
                </c:pt>
                <c:pt idx="1">
                  <c:v>9060</c:v>
                </c:pt>
                <c:pt idx="2">
                  <c:v>9021</c:v>
                </c:pt>
                <c:pt idx="3">
                  <c:v>8405</c:v>
                </c:pt>
                <c:pt idx="4">
                  <c:v>7570</c:v>
                </c:pt>
                <c:pt idx="5">
                  <c:v>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7-4261-86BE-EABB5E95C2FC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9.45'!$T$12:$Y$12</c:f>
              <c:numCache>
                <c:formatCode>#,##0</c:formatCode>
                <c:ptCount val="6"/>
                <c:pt idx="0">
                  <c:v>1785</c:v>
                </c:pt>
                <c:pt idx="1">
                  <c:v>1870</c:v>
                </c:pt>
                <c:pt idx="2">
                  <c:v>1787</c:v>
                </c:pt>
                <c:pt idx="3">
                  <c:v>1720</c:v>
                </c:pt>
                <c:pt idx="4">
                  <c:v>1660</c:v>
                </c:pt>
                <c:pt idx="5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D7-4261-86BE-EABB5E95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9.45'!$AA$15:$AA$33</c:f>
              <c:numCache>
                <c:formatCode>0.0%</c:formatCode>
                <c:ptCount val="19"/>
                <c:pt idx="0">
                  <c:v>8.7602973678923043E-2</c:v>
                </c:pt>
                <c:pt idx="1">
                  <c:v>3.0540486236688768E-2</c:v>
                </c:pt>
                <c:pt idx="2">
                  <c:v>3.0440024110910187E-2</c:v>
                </c:pt>
                <c:pt idx="3">
                  <c:v>1.3863773357444244E-2</c:v>
                </c:pt>
                <c:pt idx="4">
                  <c:v>6.268836648583484E-2</c:v>
                </c:pt>
                <c:pt idx="5">
                  <c:v>4.550934297769741E-2</c:v>
                </c:pt>
                <c:pt idx="6">
                  <c:v>8.4890496282901351E-2</c:v>
                </c:pt>
                <c:pt idx="7">
                  <c:v>6.268836648583484E-2</c:v>
                </c:pt>
                <c:pt idx="8">
                  <c:v>3.8476994173196707E-2</c:v>
                </c:pt>
                <c:pt idx="9">
                  <c:v>2.1097046413502108E-3</c:v>
                </c:pt>
                <c:pt idx="10">
                  <c:v>2.1699819168173599E-2</c:v>
                </c:pt>
                <c:pt idx="11">
                  <c:v>1.3964235483222825E-2</c:v>
                </c:pt>
                <c:pt idx="12">
                  <c:v>3.2147880249146069E-2</c:v>
                </c:pt>
                <c:pt idx="13">
                  <c:v>4.4806108097247339E-2</c:v>
                </c:pt>
                <c:pt idx="14">
                  <c:v>7.3337351818364482E-2</c:v>
                </c:pt>
                <c:pt idx="15">
                  <c:v>6.5501306007635124E-2</c:v>
                </c:pt>
                <c:pt idx="16">
                  <c:v>9.0516375326501905E-2</c:v>
                </c:pt>
                <c:pt idx="17">
                  <c:v>1.5270243118344384E-2</c:v>
                </c:pt>
                <c:pt idx="18">
                  <c:v>3.3855736387381957E-2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C-49AF-AE0C-300B35CEED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C-49AF-AE0C-300B35CEE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28</c:v>
                </c:pt>
                <c:pt idx="1">
                  <c:v>230</c:v>
                </c:pt>
                <c:pt idx="2">
                  <c:v>409</c:v>
                </c:pt>
                <c:pt idx="3">
                  <c:v>502</c:v>
                </c:pt>
                <c:pt idx="4">
                  <c:v>586</c:v>
                </c:pt>
                <c:pt idx="5">
                  <c:v>639</c:v>
                </c:pt>
                <c:pt idx="6">
                  <c:v>428</c:v>
                </c:pt>
                <c:pt idx="7">
                  <c:v>463</c:v>
                </c:pt>
                <c:pt idx="8">
                  <c:v>469</c:v>
                </c:pt>
                <c:pt idx="9">
                  <c:v>475</c:v>
                </c:pt>
                <c:pt idx="10">
                  <c:v>395</c:v>
                </c:pt>
                <c:pt idx="11">
                  <c:v>323</c:v>
                </c:pt>
                <c:pt idx="12">
                  <c:v>149</c:v>
                </c:pt>
                <c:pt idx="13">
                  <c:v>88</c:v>
                </c:pt>
                <c:pt idx="14">
                  <c:v>41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E-4C03-8519-AA73246EA840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26</c:v>
                </c:pt>
                <c:pt idx="1">
                  <c:v>156</c:v>
                </c:pt>
                <c:pt idx="2">
                  <c:v>332</c:v>
                </c:pt>
                <c:pt idx="3">
                  <c:v>471</c:v>
                </c:pt>
                <c:pt idx="4">
                  <c:v>536</c:v>
                </c:pt>
                <c:pt idx="5">
                  <c:v>568</c:v>
                </c:pt>
                <c:pt idx="6">
                  <c:v>435</c:v>
                </c:pt>
                <c:pt idx="7">
                  <c:v>433</c:v>
                </c:pt>
                <c:pt idx="8">
                  <c:v>438</c:v>
                </c:pt>
                <c:pt idx="9">
                  <c:v>424</c:v>
                </c:pt>
                <c:pt idx="10">
                  <c:v>386</c:v>
                </c:pt>
                <c:pt idx="11">
                  <c:v>234</c:v>
                </c:pt>
                <c:pt idx="12">
                  <c:v>131</c:v>
                </c:pt>
                <c:pt idx="13">
                  <c:v>68</c:v>
                </c:pt>
                <c:pt idx="14">
                  <c:v>31</c:v>
                </c:pt>
                <c:pt idx="15">
                  <c:v>13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E-4C03-8519-AA73246EA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304</c:v>
                </c:pt>
                <c:pt idx="1">
                  <c:v>205</c:v>
                </c:pt>
                <c:pt idx="2">
                  <c:v>607</c:v>
                </c:pt>
                <c:pt idx="3">
                  <c:v>132</c:v>
                </c:pt>
                <c:pt idx="4">
                  <c:v>103</c:v>
                </c:pt>
                <c:pt idx="5">
                  <c:v>132</c:v>
                </c:pt>
                <c:pt idx="6">
                  <c:v>430</c:v>
                </c:pt>
                <c:pt idx="7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9-4A22-9F43-8D1D9062E10E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210</c:v>
                </c:pt>
                <c:pt idx="1">
                  <c:v>507</c:v>
                </c:pt>
                <c:pt idx="2">
                  <c:v>86</c:v>
                </c:pt>
                <c:pt idx="3">
                  <c:v>368</c:v>
                </c:pt>
                <c:pt idx="4">
                  <c:v>640</c:v>
                </c:pt>
                <c:pt idx="5">
                  <c:v>264</c:v>
                </c:pt>
                <c:pt idx="6">
                  <c:v>31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9-4A22-9F43-8D1D9062E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9.5'!$U$8:$Y$8</c:f>
              <c:numCache>
                <c:formatCode>General</c:formatCode>
                <c:ptCount val="5"/>
                <c:pt idx="0">
                  <c:v>31774.59</c:v>
                </c:pt>
                <c:pt idx="1">
                  <c:v>44985.83</c:v>
                </c:pt>
                <c:pt idx="2">
                  <c:v>46560.31</c:v>
                </c:pt>
                <c:pt idx="3">
                  <c:v>48042.93</c:v>
                </c:pt>
                <c:pt idx="4">
                  <c:v>50345.97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4D-474A-9E8C-F0264F4B58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4D-474A-9E8C-F0264F4B5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9.45'!$T$8:$Y$8</c:f>
              <c:numCache>
                <c:formatCode>General</c:formatCode>
                <c:ptCount val="6"/>
                <c:pt idx="0">
                  <c:v>36837</c:v>
                </c:pt>
                <c:pt idx="1">
                  <c:v>39189.11</c:v>
                </c:pt>
                <c:pt idx="2">
                  <c:v>40040</c:v>
                </c:pt>
                <c:pt idx="3">
                  <c:v>40968.910000000003</c:v>
                </c:pt>
                <c:pt idx="4">
                  <c:v>42136</c:v>
                </c:pt>
                <c:pt idx="5">
                  <c:v>41428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E-4E36-B73D-F94E08F7CF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4E-4E36-B73D-F94E08F7C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9.46'!$U$4:$Y$4</c:f>
              <c:numCache>
                <c:formatCode>#,##0</c:formatCode>
                <c:ptCount val="5"/>
                <c:pt idx="0">
                  <c:v>16123</c:v>
                </c:pt>
                <c:pt idx="1">
                  <c:v>16938</c:v>
                </c:pt>
                <c:pt idx="2">
                  <c:v>17502</c:v>
                </c:pt>
                <c:pt idx="3">
                  <c:v>17354</c:v>
                </c:pt>
                <c:pt idx="4">
                  <c:v>18479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F-48FA-A862-4B5AB4CA3C8C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9.46'!$U$7:$Y$7</c:f>
              <c:numCache>
                <c:formatCode>#,##0</c:formatCode>
                <c:ptCount val="5"/>
                <c:pt idx="0">
                  <c:v>10608</c:v>
                </c:pt>
                <c:pt idx="1">
                  <c:v>10795</c:v>
                </c:pt>
                <c:pt idx="2">
                  <c:v>11123</c:v>
                </c:pt>
                <c:pt idx="3">
                  <c:v>11168</c:v>
                </c:pt>
                <c:pt idx="4">
                  <c:v>11856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F-48FA-A862-4B5AB4CA3C8C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9.46'!$U$11:$Y$11</c:f>
              <c:numCache>
                <c:formatCode>#,##0</c:formatCode>
                <c:ptCount val="5"/>
                <c:pt idx="0">
                  <c:v>13601</c:v>
                </c:pt>
                <c:pt idx="1">
                  <c:v>14485</c:v>
                </c:pt>
                <c:pt idx="2">
                  <c:v>15063</c:v>
                </c:pt>
                <c:pt idx="3">
                  <c:v>14962</c:v>
                </c:pt>
                <c:pt idx="4">
                  <c:v>15951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F-48FA-A862-4B5AB4CA3C8C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9.46'!$U$12:$Y$12</c:f>
              <c:numCache>
                <c:formatCode>#,##0</c:formatCode>
                <c:ptCount val="5"/>
                <c:pt idx="0">
                  <c:v>2519</c:v>
                </c:pt>
                <c:pt idx="1">
                  <c:v>2454</c:v>
                </c:pt>
                <c:pt idx="2">
                  <c:v>2440</c:v>
                </c:pt>
                <c:pt idx="3">
                  <c:v>2391</c:v>
                </c:pt>
                <c:pt idx="4">
                  <c:v>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AF-48FA-A862-4B5AB4CA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9.46'!$AA$15:$AA$33</c:f>
              <c:numCache>
                <c:formatCode>0.0%</c:formatCode>
                <c:ptCount val="19"/>
                <c:pt idx="0">
                  <c:v>0.21245738405757889</c:v>
                </c:pt>
                <c:pt idx="1">
                  <c:v>1.4881757670869637E-2</c:v>
                </c:pt>
                <c:pt idx="2">
                  <c:v>4.4050002705774124E-2</c:v>
                </c:pt>
                <c:pt idx="3">
                  <c:v>6.439742410303588E-3</c:v>
                </c:pt>
                <c:pt idx="4">
                  <c:v>5.7957681692732292E-2</c:v>
                </c:pt>
                <c:pt idx="5">
                  <c:v>2.5109583851940041E-2</c:v>
                </c:pt>
                <c:pt idx="6">
                  <c:v>6.4722116997673038E-2</c:v>
                </c:pt>
                <c:pt idx="7">
                  <c:v>6.0609340332269064E-2</c:v>
                </c:pt>
                <c:pt idx="8">
                  <c:v>3.1603441744683151E-2</c:v>
                </c:pt>
                <c:pt idx="9">
                  <c:v>4.6539314897992316E-3</c:v>
                </c:pt>
                <c:pt idx="10">
                  <c:v>1.7587531792845935E-2</c:v>
                </c:pt>
                <c:pt idx="11">
                  <c:v>1.8291033064559769E-2</c:v>
                </c:pt>
                <c:pt idx="12">
                  <c:v>2.8194166350993019E-2</c:v>
                </c:pt>
                <c:pt idx="13">
                  <c:v>7.4029979977271496E-2</c:v>
                </c:pt>
                <c:pt idx="14">
                  <c:v>5.2979057308295906E-2</c:v>
                </c:pt>
                <c:pt idx="15">
                  <c:v>5.4981330158558363E-2</c:v>
                </c:pt>
                <c:pt idx="16">
                  <c:v>7.3759402565073864E-2</c:v>
                </c:pt>
                <c:pt idx="17">
                  <c:v>1.3528870609881487E-2</c:v>
                </c:pt>
                <c:pt idx="18">
                  <c:v>3.3876292007143247E-2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B-477D-B14A-26BEFFBF49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1B-477D-B14A-26BEFFBF4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26</c:v>
                </c:pt>
                <c:pt idx="1">
                  <c:v>235</c:v>
                </c:pt>
                <c:pt idx="2">
                  <c:v>635</c:v>
                </c:pt>
                <c:pt idx="3">
                  <c:v>1098</c:v>
                </c:pt>
                <c:pt idx="4">
                  <c:v>1544</c:v>
                </c:pt>
                <c:pt idx="5">
                  <c:v>1037</c:v>
                </c:pt>
                <c:pt idx="6">
                  <c:v>814</c:v>
                </c:pt>
                <c:pt idx="7">
                  <c:v>876</c:v>
                </c:pt>
                <c:pt idx="8">
                  <c:v>926</c:v>
                </c:pt>
                <c:pt idx="9">
                  <c:v>894</c:v>
                </c:pt>
                <c:pt idx="10">
                  <c:v>824</c:v>
                </c:pt>
                <c:pt idx="11">
                  <c:v>664</c:v>
                </c:pt>
                <c:pt idx="12">
                  <c:v>313</c:v>
                </c:pt>
                <c:pt idx="13">
                  <c:v>139</c:v>
                </c:pt>
                <c:pt idx="14">
                  <c:v>90</c:v>
                </c:pt>
                <c:pt idx="15">
                  <c:v>35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9-41BD-9629-87BAB542BED7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19</c:v>
                </c:pt>
                <c:pt idx="1">
                  <c:v>296</c:v>
                </c:pt>
                <c:pt idx="2">
                  <c:v>540</c:v>
                </c:pt>
                <c:pt idx="3">
                  <c:v>844</c:v>
                </c:pt>
                <c:pt idx="4">
                  <c:v>1079</c:v>
                </c:pt>
                <c:pt idx="5">
                  <c:v>687</c:v>
                </c:pt>
                <c:pt idx="6">
                  <c:v>619</c:v>
                </c:pt>
                <c:pt idx="7">
                  <c:v>787</c:v>
                </c:pt>
                <c:pt idx="8">
                  <c:v>908</c:v>
                </c:pt>
                <c:pt idx="9">
                  <c:v>845</c:v>
                </c:pt>
                <c:pt idx="10">
                  <c:v>726</c:v>
                </c:pt>
                <c:pt idx="11">
                  <c:v>559</c:v>
                </c:pt>
                <c:pt idx="12">
                  <c:v>224</c:v>
                </c:pt>
                <c:pt idx="13">
                  <c:v>101</c:v>
                </c:pt>
                <c:pt idx="14">
                  <c:v>55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9-41BD-9629-87BAB542B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520</c:v>
                </c:pt>
                <c:pt idx="1">
                  <c:v>405</c:v>
                </c:pt>
                <c:pt idx="2">
                  <c:v>976</c:v>
                </c:pt>
                <c:pt idx="3">
                  <c:v>352</c:v>
                </c:pt>
                <c:pt idx="4">
                  <c:v>145</c:v>
                </c:pt>
                <c:pt idx="5">
                  <c:v>163</c:v>
                </c:pt>
                <c:pt idx="6">
                  <c:v>586</c:v>
                </c:pt>
                <c:pt idx="7">
                  <c:v>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9-4584-955F-0B964091CC51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379</c:v>
                </c:pt>
                <c:pt idx="1">
                  <c:v>807</c:v>
                </c:pt>
                <c:pt idx="2">
                  <c:v>165</c:v>
                </c:pt>
                <c:pt idx="3">
                  <c:v>783</c:v>
                </c:pt>
                <c:pt idx="4">
                  <c:v>776</c:v>
                </c:pt>
                <c:pt idx="5">
                  <c:v>420</c:v>
                </c:pt>
                <c:pt idx="6">
                  <c:v>46</c:v>
                </c:pt>
                <c:pt idx="7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9-4584-955F-0B964091C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9.46'!$U$8:$Y$8</c:f>
              <c:numCache>
                <c:formatCode>General</c:formatCode>
                <c:ptCount val="5"/>
                <c:pt idx="0">
                  <c:v>30872.3</c:v>
                </c:pt>
                <c:pt idx="1">
                  <c:v>31481.25</c:v>
                </c:pt>
                <c:pt idx="2">
                  <c:v>30854.11</c:v>
                </c:pt>
                <c:pt idx="3">
                  <c:v>33306</c:v>
                </c:pt>
                <c:pt idx="4">
                  <c:v>32906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1-40F3-BB62-630678E23A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1-40F3-BB62-630678E2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9.46'!$T$4:$Y$4</c:f>
              <c:numCache>
                <c:formatCode>#,##0</c:formatCode>
                <c:ptCount val="6"/>
                <c:pt idx="0">
                  <c:v>16213</c:v>
                </c:pt>
                <c:pt idx="1">
                  <c:v>16123</c:v>
                </c:pt>
                <c:pt idx="2">
                  <c:v>16938</c:v>
                </c:pt>
                <c:pt idx="3">
                  <c:v>17502</c:v>
                </c:pt>
                <c:pt idx="4">
                  <c:v>17354</c:v>
                </c:pt>
                <c:pt idx="5">
                  <c:v>18479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B-44DF-9788-9DF2CD1EA3DA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9.46'!$T$7:$Y$7</c:f>
              <c:numCache>
                <c:formatCode>#,##0</c:formatCode>
                <c:ptCount val="6"/>
                <c:pt idx="0">
                  <c:v>10422</c:v>
                </c:pt>
                <c:pt idx="1">
                  <c:v>10608</c:v>
                </c:pt>
                <c:pt idx="2">
                  <c:v>10795</c:v>
                </c:pt>
                <c:pt idx="3">
                  <c:v>11123</c:v>
                </c:pt>
                <c:pt idx="4">
                  <c:v>11168</c:v>
                </c:pt>
                <c:pt idx="5">
                  <c:v>11856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B-44DF-9788-9DF2CD1EA3DA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9.46'!$T$11:$Y$11</c:f>
              <c:numCache>
                <c:formatCode>#,##0</c:formatCode>
                <c:ptCount val="6"/>
                <c:pt idx="0">
                  <c:v>13703</c:v>
                </c:pt>
                <c:pt idx="1">
                  <c:v>13601</c:v>
                </c:pt>
                <c:pt idx="2">
                  <c:v>14485</c:v>
                </c:pt>
                <c:pt idx="3">
                  <c:v>15063</c:v>
                </c:pt>
                <c:pt idx="4">
                  <c:v>14962</c:v>
                </c:pt>
                <c:pt idx="5">
                  <c:v>15951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B-44DF-9788-9DF2CD1EA3DA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9.46'!$T$12:$Y$12</c:f>
              <c:numCache>
                <c:formatCode>#,##0</c:formatCode>
                <c:ptCount val="6"/>
                <c:pt idx="0">
                  <c:v>2510</c:v>
                </c:pt>
                <c:pt idx="1">
                  <c:v>2519</c:v>
                </c:pt>
                <c:pt idx="2">
                  <c:v>2454</c:v>
                </c:pt>
                <c:pt idx="3">
                  <c:v>2440</c:v>
                </c:pt>
                <c:pt idx="4">
                  <c:v>2391</c:v>
                </c:pt>
                <c:pt idx="5">
                  <c:v>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3B-44DF-9788-9DF2CD1EA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9.46'!$AA$15:$AA$33</c:f>
              <c:numCache>
                <c:formatCode>0.0%</c:formatCode>
                <c:ptCount val="19"/>
                <c:pt idx="0">
                  <c:v>0.21245738405757889</c:v>
                </c:pt>
                <c:pt idx="1">
                  <c:v>1.4881757670869637E-2</c:v>
                </c:pt>
                <c:pt idx="2">
                  <c:v>4.4050002705774124E-2</c:v>
                </c:pt>
                <c:pt idx="3">
                  <c:v>6.439742410303588E-3</c:v>
                </c:pt>
                <c:pt idx="4">
                  <c:v>5.7957681692732292E-2</c:v>
                </c:pt>
                <c:pt idx="5">
                  <c:v>2.5109583851940041E-2</c:v>
                </c:pt>
                <c:pt idx="6">
                  <c:v>6.4722116997673038E-2</c:v>
                </c:pt>
                <c:pt idx="7">
                  <c:v>6.0609340332269064E-2</c:v>
                </c:pt>
                <c:pt idx="8">
                  <c:v>3.1603441744683151E-2</c:v>
                </c:pt>
                <c:pt idx="9">
                  <c:v>4.6539314897992316E-3</c:v>
                </c:pt>
                <c:pt idx="10">
                  <c:v>1.7587531792845935E-2</c:v>
                </c:pt>
                <c:pt idx="11">
                  <c:v>1.8291033064559769E-2</c:v>
                </c:pt>
                <c:pt idx="12">
                  <c:v>2.8194166350993019E-2</c:v>
                </c:pt>
                <c:pt idx="13">
                  <c:v>7.4029979977271496E-2</c:v>
                </c:pt>
                <c:pt idx="14">
                  <c:v>5.2979057308295906E-2</c:v>
                </c:pt>
                <c:pt idx="15">
                  <c:v>5.4981330158558363E-2</c:v>
                </c:pt>
                <c:pt idx="16">
                  <c:v>7.3759402565073864E-2</c:v>
                </c:pt>
                <c:pt idx="17">
                  <c:v>1.3528870609881487E-2</c:v>
                </c:pt>
                <c:pt idx="18">
                  <c:v>3.3876292007143247E-2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A-4BC2-97D1-04ED1505F7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A-4BC2-97D1-04ED1505F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26</c:v>
                </c:pt>
                <c:pt idx="1">
                  <c:v>235</c:v>
                </c:pt>
                <c:pt idx="2">
                  <c:v>635</c:v>
                </c:pt>
                <c:pt idx="3">
                  <c:v>1098</c:v>
                </c:pt>
                <c:pt idx="4">
                  <c:v>1544</c:v>
                </c:pt>
                <c:pt idx="5">
                  <c:v>1037</c:v>
                </c:pt>
                <c:pt idx="6">
                  <c:v>814</c:v>
                </c:pt>
                <c:pt idx="7">
                  <c:v>876</c:v>
                </c:pt>
                <c:pt idx="8">
                  <c:v>926</c:v>
                </c:pt>
                <c:pt idx="9">
                  <c:v>894</c:v>
                </c:pt>
                <c:pt idx="10">
                  <c:v>824</c:v>
                </c:pt>
                <c:pt idx="11">
                  <c:v>664</c:v>
                </c:pt>
                <c:pt idx="12">
                  <c:v>313</c:v>
                </c:pt>
                <c:pt idx="13">
                  <c:v>139</c:v>
                </c:pt>
                <c:pt idx="14">
                  <c:v>90</c:v>
                </c:pt>
                <c:pt idx="15">
                  <c:v>35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5-4B3D-9199-57B8D1CA1E0A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19</c:v>
                </c:pt>
                <c:pt idx="1">
                  <c:v>296</c:v>
                </c:pt>
                <c:pt idx="2">
                  <c:v>540</c:v>
                </c:pt>
                <c:pt idx="3">
                  <c:v>844</c:v>
                </c:pt>
                <c:pt idx="4">
                  <c:v>1079</c:v>
                </c:pt>
                <c:pt idx="5">
                  <c:v>687</c:v>
                </c:pt>
                <c:pt idx="6">
                  <c:v>619</c:v>
                </c:pt>
                <c:pt idx="7">
                  <c:v>787</c:v>
                </c:pt>
                <c:pt idx="8">
                  <c:v>908</c:v>
                </c:pt>
                <c:pt idx="9">
                  <c:v>845</c:v>
                </c:pt>
                <c:pt idx="10">
                  <c:v>726</c:v>
                </c:pt>
                <c:pt idx="11">
                  <c:v>559</c:v>
                </c:pt>
                <c:pt idx="12">
                  <c:v>224</c:v>
                </c:pt>
                <c:pt idx="13">
                  <c:v>101</c:v>
                </c:pt>
                <c:pt idx="14">
                  <c:v>55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5-4B3D-9199-57B8D1CA1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520</c:v>
                </c:pt>
                <c:pt idx="1">
                  <c:v>405</c:v>
                </c:pt>
                <c:pt idx="2">
                  <c:v>976</c:v>
                </c:pt>
                <c:pt idx="3">
                  <c:v>352</c:v>
                </c:pt>
                <c:pt idx="4">
                  <c:v>145</c:v>
                </c:pt>
                <c:pt idx="5">
                  <c:v>163</c:v>
                </c:pt>
                <c:pt idx="6">
                  <c:v>586</c:v>
                </c:pt>
                <c:pt idx="7">
                  <c:v>1359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9-4446-9C18-D3EC242517E0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379</c:v>
                </c:pt>
                <c:pt idx="1">
                  <c:v>807</c:v>
                </c:pt>
                <c:pt idx="2">
                  <c:v>165</c:v>
                </c:pt>
                <c:pt idx="3">
                  <c:v>783</c:v>
                </c:pt>
                <c:pt idx="4">
                  <c:v>776</c:v>
                </c:pt>
                <c:pt idx="5">
                  <c:v>420</c:v>
                </c:pt>
                <c:pt idx="6">
                  <c:v>46</c:v>
                </c:pt>
                <c:pt idx="7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9-4446-9C18-D3EC24251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9.5'!$T$4:$Y$4</c:f>
              <c:numCache>
                <c:formatCode>#,##0</c:formatCode>
                <c:ptCount val="6"/>
                <c:pt idx="0">
                  <c:v>228</c:v>
                </c:pt>
                <c:pt idx="1">
                  <c:v>211</c:v>
                </c:pt>
                <c:pt idx="2">
                  <c:v>193</c:v>
                </c:pt>
                <c:pt idx="3">
                  <c:v>176</c:v>
                </c:pt>
                <c:pt idx="4">
                  <c:v>189</c:v>
                </c:pt>
                <c:pt idx="5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8-4ECF-A218-33958D79E49A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9.5'!$T$7:$Y$7</c:f>
              <c:numCache>
                <c:formatCode>#,##0</c:formatCode>
                <c:ptCount val="6"/>
                <c:pt idx="0">
                  <c:v>142</c:v>
                </c:pt>
                <c:pt idx="1">
                  <c:v>137</c:v>
                </c:pt>
                <c:pt idx="2">
                  <c:v>130</c:v>
                </c:pt>
                <c:pt idx="3">
                  <c:v>126</c:v>
                </c:pt>
                <c:pt idx="4">
                  <c:v>130</c:v>
                </c:pt>
                <c:pt idx="5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8-4ECF-A218-33958D79E49A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9.5'!$T$11:$Y$11</c:f>
              <c:numCache>
                <c:formatCode>#,##0</c:formatCode>
                <c:ptCount val="6"/>
                <c:pt idx="0">
                  <c:v>183</c:v>
                </c:pt>
                <c:pt idx="1">
                  <c:v>165</c:v>
                </c:pt>
                <c:pt idx="2">
                  <c:v>158</c:v>
                </c:pt>
                <c:pt idx="3">
                  <c:v>143</c:v>
                </c:pt>
                <c:pt idx="4">
                  <c:v>148</c:v>
                </c:pt>
                <c:pt idx="5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F8-4ECF-A218-33958D79E49A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9.5'!$T$12:$Y$12</c:f>
              <c:numCache>
                <c:formatCode>#,##0</c:formatCode>
                <c:ptCount val="6"/>
                <c:pt idx="0">
                  <c:v>44</c:v>
                </c:pt>
                <c:pt idx="1">
                  <c:v>47</c:v>
                </c:pt>
                <c:pt idx="2">
                  <c:v>41</c:v>
                </c:pt>
                <c:pt idx="3">
                  <c:v>30</c:v>
                </c:pt>
                <c:pt idx="4">
                  <c:v>41</c:v>
                </c:pt>
                <c:pt idx="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F8-4ECF-A218-33958D79E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9.46'!$T$8:$Y$8</c:f>
              <c:numCache>
                <c:formatCode>General</c:formatCode>
                <c:ptCount val="6"/>
                <c:pt idx="0">
                  <c:v>29308.84</c:v>
                </c:pt>
                <c:pt idx="1">
                  <c:v>30872.3</c:v>
                </c:pt>
                <c:pt idx="2">
                  <c:v>31481.25</c:v>
                </c:pt>
                <c:pt idx="3">
                  <c:v>30854.11</c:v>
                </c:pt>
                <c:pt idx="4">
                  <c:v>33306</c:v>
                </c:pt>
                <c:pt idx="5">
                  <c:v>32906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7-4FC8-B2BE-D4C2B1090F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7-4FC8-B2BE-D4C2B1090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9.47'!$U$4:$Y$4</c:f>
              <c:numCache>
                <c:formatCode>#,##0</c:formatCode>
                <c:ptCount val="5"/>
                <c:pt idx="0">
                  <c:v>302086</c:v>
                </c:pt>
                <c:pt idx="1">
                  <c:v>303711</c:v>
                </c:pt>
                <c:pt idx="2">
                  <c:v>309840</c:v>
                </c:pt>
                <c:pt idx="3">
                  <c:v>312800</c:v>
                </c:pt>
                <c:pt idx="4">
                  <c:v>326949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A-403A-ABDD-730F5A7C1154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9.47'!$U$7:$Y$7</c:f>
              <c:numCache>
                <c:formatCode>#,##0</c:formatCode>
                <c:ptCount val="5"/>
                <c:pt idx="0">
                  <c:v>218030</c:v>
                </c:pt>
                <c:pt idx="1">
                  <c:v>220075</c:v>
                </c:pt>
                <c:pt idx="2">
                  <c:v>222132</c:v>
                </c:pt>
                <c:pt idx="3">
                  <c:v>226448</c:v>
                </c:pt>
                <c:pt idx="4">
                  <c:v>234110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A-403A-ABDD-730F5A7C1154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9.47'!$U$11:$Y$11</c:f>
              <c:numCache>
                <c:formatCode>#,##0</c:formatCode>
                <c:ptCount val="5"/>
                <c:pt idx="0">
                  <c:v>275608</c:v>
                </c:pt>
                <c:pt idx="1">
                  <c:v>277699</c:v>
                </c:pt>
                <c:pt idx="2">
                  <c:v>284382</c:v>
                </c:pt>
                <c:pt idx="3">
                  <c:v>286726</c:v>
                </c:pt>
                <c:pt idx="4">
                  <c:v>300140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A-403A-ABDD-730F5A7C1154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9.47'!$U$12:$Y$12</c:f>
              <c:numCache>
                <c:formatCode>#,##0</c:formatCode>
                <c:ptCount val="5"/>
                <c:pt idx="0">
                  <c:v>26478</c:v>
                </c:pt>
                <c:pt idx="1">
                  <c:v>26012</c:v>
                </c:pt>
                <c:pt idx="2">
                  <c:v>25458</c:v>
                </c:pt>
                <c:pt idx="3">
                  <c:v>26074</c:v>
                </c:pt>
                <c:pt idx="4">
                  <c:v>26809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AA-403A-ABDD-730F5A7C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9.47'!$AA$15:$AA$33</c:f>
              <c:numCache>
                <c:formatCode>0.0%</c:formatCode>
                <c:ptCount val="19"/>
                <c:pt idx="0">
                  <c:v>1.5198088998589994E-2</c:v>
                </c:pt>
                <c:pt idx="1">
                  <c:v>7.0072090754215487E-3</c:v>
                </c:pt>
                <c:pt idx="2">
                  <c:v>6.2486809869429179E-2</c:v>
                </c:pt>
                <c:pt idx="3">
                  <c:v>7.7626785828982499E-3</c:v>
                </c:pt>
                <c:pt idx="4">
                  <c:v>9.1549446549767696E-2</c:v>
                </c:pt>
                <c:pt idx="5">
                  <c:v>3.8177208066089818E-2</c:v>
                </c:pt>
                <c:pt idx="6">
                  <c:v>9.729957883339603E-2</c:v>
                </c:pt>
                <c:pt idx="7">
                  <c:v>6.55209222233437E-2</c:v>
                </c:pt>
                <c:pt idx="8">
                  <c:v>4.3997687712762544E-2</c:v>
                </c:pt>
                <c:pt idx="9">
                  <c:v>8.1725284371568646E-3</c:v>
                </c:pt>
                <c:pt idx="10">
                  <c:v>3.5497891108399168E-2</c:v>
                </c:pt>
                <c:pt idx="11">
                  <c:v>1.9593269898363352E-2</c:v>
                </c:pt>
                <c:pt idx="12">
                  <c:v>5.8507595985918294E-2</c:v>
                </c:pt>
                <c:pt idx="13">
                  <c:v>8.6542549449608347E-2</c:v>
                </c:pt>
                <c:pt idx="14">
                  <c:v>5.6103551318401342E-2</c:v>
                </c:pt>
                <c:pt idx="15">
                  <c:v>6.9839638598068812E-2</c:v>
                </c:pt>
                <c:pt idx="16">
                  <c:v>0.1130053922783064</c:v>
                </c:pt>
                <c:pt idx="17">
                  <c:v>1.3953246530804498E-2</c:v>
                </c:pt>
                <c:pt idx="18">
                  <c:v>3.9033610746630205E-2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0-4751-8D19-45CEAA25DE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0-4751-8D19-45CEAA25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176</c:v>
                </c:pt>
                <c:pt idx="1">
                  <c:v>4114</c:v>
                </c:pt>
                <c:pt idx="2">
                  <c:v>11297</c:v>
                </c:pt>
                <c:pt idx="3">
                  <c:v>16079</c:v>
                </c:pt>
                <c:pt idx="4">
                  <c:v>20249</c:v>
                </c:pt>
                <c:pt idx="5">
                  <c:v>19037</c:v>
                </c:pt>
                <c:pt idx="6">
                  <c:v>18351</c:v>
                </c:pt>
                <c:pt idx="7">
                  <c:v>18213</c:v>
                </c:pt>
                <c:pt idx="8">
                  <c:v>18418</c:v>
                </c:pt>
                <c:pt idx="9">
                  <c:v>15455</c:v>
                </c:pt>
                <c:pt idx="10">
                  <c:v>13173</c:v>
                </c:pt>
                <c:pt idx="11">
                  <c:v>9208</c:v>
                </c:pt>
                <c:pt idx="12">
                  <c:v>4389</c:v>
                </c:pt>
                <c:pt idx="13">
                  <c:v>1643</c:v>
                </c:pt>
                <c:pt idx="14">
                  <c:v>533</c:v>
                </c:pt>
                <c:pt idx="15">
                  <c:v>251</c:v>
                </c:pt>
                <c:pt idx="16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1-4729-B60C-6C4DA3F63D2C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248</c:v>
                </c:pt>
                <c:pt idx="1">
                  <c:v>5300</c:v>
                </c:pt>
                <c:pt idx="2">
                  <c:v>11505</c:v>
                </c:pt>
                <c:pt idx="3">
                  <c:v>15111</c:v>
                </c:pt>
                <c:pt idx="4">
                  <c:v>17423</c:v>
                </c:pt>
                <c:pt idx="5">
                  <c:v>16117</c:v>
                </c:pt>
                <c:pt idx="6">
                  <c:v>15655</c:v>
                </c:pt>
                <c:pt idx="7">
                  <c:v>16710</c:v>
                </c:pt>
                <c:pt idx="8">
                  <c:v>17464</c:v>
                </c:pt>
                <c:pt idx="9">
                  <c:v>15005</c:v>
                </c:pt>
                <c:pt idx="10">
                  <c:v>12360</c:v>
                </c:pt>
                <c:pt idx="11">
                  <c:v>7923</c:v>
                </c:pt>
                <c:pt idx="12">
                  <c:v>3478</c:v>
                </c:pt>
                <c:pt idx="13">
                  <c:v>1087</c:v>
                </c:pt>
                <c:pt idx="14">
                  <c:v>432</c:v>
                </c:pt>
                <c:pt idx="15">
                  <c:v>209</c:v>
                </c:pt>
                <c:pt idx="16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1-4729-B60C-6C4DA3F6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14010</c:v>
                </c:pt>
                <c:pt idx="1">
                  <c:v>13374</c:v>
                </c:pt>
                <c:pt idx="2">
                  <c:v>24601</c:v>
                </c:pt>
                <c:pt idx="3">
                  <c:v>7235</c:v>
                </c:pt>
                <c:pt idx="4">
                  <c:v>6359</c:v>
                </c:pt>
                <c:pt idx="5">
                  <c:v>6265</c:v>
                </c:pt>
                <c:pt idx="6">
                  <c:v>12115</c:v>
                </c:pt>
                <c:pt idx="7">
                  <c:v>14640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9-472E-A36C-6875CABCF68F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9688</c:v>
                </c:pt>
                <c:pt idx="1">
                  <c:v>19527</c:v>
                </c:pt>
                <c:pt idx="2">
                  <c:v>3632</c:v>
                </c:pt>
                <c:pt idx="3">
                  <c:v>17907</c:v>
                </c:pt>
                <c:pt idx="4">
                  <c:v>23643</c:v>
                </c:pt>
                <c:pt idx="5">
                  <c:v>12362</c:v>
                </c:pt>
                <c:pt idx="6">
                  <c:v>1320</c:v>
                </c:pt>
                <c:pt idx="7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9-472E-A36C-6875CABCF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9.47'!$U$8:$Y$8</c:f>
              <c:numCache>
                <c:formatCode>General</c:formatCode>
                <c:ptCount val="5"/>
                <c:pt idx="0">
                  <c:v>41300</c:v>
                </c:pt>
                <c:pt idx="1">
                  <c:v>41636</c:v>
                </c:pt>
                <c:pt idx="2">
                  <c:v>42674.03</c:v>
                </c:pt>
                <c:pt idx="3">
                  <c:v>44207</c:v>
                </c:pt>
                <c:pt idx="4">
                  <c:v>44517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4-4241-873B-878F612DE5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4-4241-873B-878F612D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9.47'!$T$4:$Y$4</c:f>
              <c:numCache>
                <c:formatCode>#,##0</c:formatCode>
                <c:ptCount val="6"/>
                <c:pt idx="0">
                  <c:v>298305</c:v>
                </c:pt>
                <c:pt idx="1">
                  <c:v>302086</c:v>
                </c:pt>
                <c:pt idx="2">
                  <c:v>303711</c:v>
                </c:pt>
                <c:pt idx="3">
                  <c:v>309840</c:v>
                </c:pt>
                <c:pt idx="4">
                  <c:v>312800</c:v>
                </c:pt>
                <c:pt idx="5">
                  <c:v>326949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6-4771-9D6A-020924B3215D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9.47'!$T$7:$Y$7</c:f>
              <c:numCache>
                <c:formatCode>#,##0</c:formatCode>
                <c:ptCount val="6"/>
                <c:pt idx="0">
                  <c:v>215351</c:v>
                </c:pt>
                <c:pt idx="1">
                  <c:v>218030</c:v>
                </c:pt>
                <c:pt idx="2">
                  <c:v>220075</c:v>
                </c:pt>
                <c:pt idx="3">
                  <c:v>222132</c:v>
                </c:pt>
                <c:pt idx="4">
                  <c:v>226448</c:v>
                </c:pt>
                <c:pt idx="5">
                  <c:v>234110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6-4771-9D6A-020924B3215D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9.47'!$T$11:$Y$11</c:f>
              <c:numCache>
                <c:formatCode>#,##0</c:formatCode>
                <c:ptCount val="6"/>
                <c:pt idx="0">
                  <c:v>270778</c:v>
                </c:pt>
                <c:pt idx="1">
                  <c:v>275608</c:v>
                </c:pt>
                <c:pt idx="2">
                  <c:v>277699</c:v>
                </c:pt>
                <c:pt idx="3">
                  <c:v>284382</c:v>
                </c:pt>
                <c:pt idx="4">
                  <c:v>286726</c:v>
                </c:pt>
                <c:pt idx="5">
                  <c:v>300140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6-4771-9D6A-020924B3215D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9.47'!$T$12:$Y$12</c:f>
              <c:numCache>
                <c:formatCode>#,##0</c:formatCode>
                <c:ptCount val="6"/>
                <c:pt idx="0">
                  <c:v>27527</c:v>
                </c:pt>
                <c:pt idx="1">
                  <c:v>26478</c:v>
                </c:pt>
                <c:pt idx="2">
                  <c:v>26012</c:v>
                </c:pt>
                <c:pt idx="3">
                  <c:v>25458</c:v>
                </c:pt>
                <c:pt idx="4">
                  <c:v>26074</c:v>
                </c:pt>
                <c:pt idx="5">
                  <c:v>26809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6-4771-9D6A-020924B32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9.47'!$AA$15:$AA$33</c:f>
              <c:numCache>
                <c:formatCode>0.0%</c:formatCode>
                <c:ptCount val="19"/>
                <c:pt idx="0">
                  <c:v>1.5198088998589994E-2</c:v>
                </c:pt>
                <c:pt idx="1">
                  <c:v>7.0072090754215487E-3</c:v>
                </c:pt>
                <c:pt idx="2">
                  <c:v>6.2486809869429179E-2</c:v>
                </c:pt>
                <c:pt idx="3">
                  <c:v>7.7626785828982499E-3</c:v>
                </c:pt>
                <c:pt idx="4">
                  <c:v>9.1549446549767696E-2</c:v>
                </c:pt>
                <c:pt idx="5">
                  <c:v>3.8177208066089818E-2</c:v>
                </c:pt>
                <c:pt idx="6">
                  <c:v>9.729957883339603E-2</c:v>
                </c:pt>
                <c:pt idx="7">
                  <c:v>6.55209222233437E-2</c:v>
                </c:pt>
                <c:pt idx="8">
                  <c:v>4.3997687712762544E-2</c:v>
                </c:pt>
                <c:pt idx="9">
                  <c:v>8.1725284371568646E-3</c:v>
                </c:pt>
                <c:pt idx="10">
                  <c:v>3.5497891108399168E-2</c:v>
                </c:pt>
                <c:pt idx="11">
                  <c:v>1.9593269898363352E-2</c:v>
                </c:pt>
                <c:pt idx="12">
                  <c:v>5.8507595985918294E-2</c:v>
                </c:pt>
                <c:pt idx="13">
                  <c:v>8.6542549449608347E-2</c:v>
                </c:pt>
                <c:pt idx="14">
                  <c:v>5.6103551318401342E-2</c:v>
                </c:pt>
                <c:pt idx="15">
                  <c:v>6.9839638598068812E-2</c:v>
                </c:pt>
                <c:pt idx="16">
                  <c:v>0.1130053922783064</c:v>
                </c:pt>
                <c:pt idx="17">
                  <c:v>1.3953246530804498E-2</c:v>
                </c:pt>
                <c:pt idx="18">
                  <c:v>3.9033610746630205E-2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1-4D6E-8643-D60BCB2E44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1-4D6E-8643-D60BCB2E4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176</c:v>
                </c:pt>
                <c:pt idx="1">
                  <c:v>4114</c:v>
                </c:pt>
                <c:pt idx="2">
                  <c:v>11297</c:v>
                </c:pt>
                <c:pt idx="3">
                  <c:v>16079</c:v>
                </c:pt>
                <c:pt idx="4">
                  <c:v>20249</c:v>
                </c:pt>
                <c:pt idx="5">
                  <c:v>19037</c:v>
                </c:pt>
                <c:pt idx="6">
                  <c:v>18351</c:v>
                </c:pt>
                <c:pt idx="7">
                  <c:v>18213</c:v>
                </c:pt>
                <c:pt idx="8">
                  <c:v>18418</c:v>
                </c:pt>
                <c:pt idx="9">
                  <c:v>15455</c:v>
                </c:pt>
                <c:pt idx="10">
                  <c:v>13173</c:v>
                </c:pt>
                <c:pt idx="11">
                  <c:v>9208</c:v>
                </c:pt>
                <c:pt idx="12">
                  <c:v>4389</c:v>
                </c:pt>
                <c:pt idx="13">
                  <c:v>1643</c:v>
                </c:pt>
                <c:pt idx="14">
                  <c:v>533</c:v>
                </c:pt>
                <c:pt idx="15">
                  <c:v>251</c:v>
                </c:pt>
                <c:pt idx="16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8-493A-A15A-05F24A87CFBA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248</c:v>
                </c:pt>
                <c:pt idx="1">
                  <c:v>5300</c:v>
                </c:pt>
                <c:pt idx="2">
                  <c:v>11505</c:v>
                </c:pt>
                <c:pt idx="3">
                  <c:v>15111</c:v>
                </c:pt>
                <c:pt idx="4">
                  <c:v>17423</c:v>
                </c:pt>
                <c:pt idx="5">
                  <c:v>16117</c:v>
                </c:pt>
                <c:pt idx="6">
                  <c:v>15655</c:v>
                </c:pt>
                <c:pt idx="7">
                  <c:v>16710</c:v>
                </c:pt>
                <c:pt idx="8">
                  <c:v>17464</c:v>
                </c:pt>
                <c:pt idx="9">
                  <c:v>15005</c:v>
                </c:pt>
                <c:pt idx="10">
                  <c:v>12360</c:v>
                </c:pt>
                <c:pt idx="11">
                  <c:v>7923</c:v>
                </c:pt>
                <c:pt idx="12">
                  <c:v>3478</c:v>
                </c:pt>
                <c:pt idx="13">
                  <c:v>1087</c:v>
                </c:pt>
                <c:pt idx="14">
                  <c:v>432</c:v>
                </c:pt>
                <c:pt idx="15">
                  <c:v>209</c:v>
                </c:pt>
                <c:pt idx="16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8-493A-A15A-05F24A87C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14010</c:v>
                </c:pt>
                <c:pt idx="1">
                  <c:v>13374</c:v>
                </c:pt>
                <c:pt idx="2">
                  <c:v>24601</c:v>
                </c:pt>
                <c:pt idx="3">
                  <c:v>7235</c:v>
                </c:pt>
                <c:pt idx="4">
                  <c:v>6359</c:v>
                </c:pt>
                <c:pt idx="5">
                  <c:v>6265</c:v>
                </c:pt>
                <c:pt idx="6">
                  <c:v>12115</c:v>
                </c:pt>
                <c:pt idx="7">
                  <c:v>14640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7-4812-A5AE-74A4DFF0A080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9688</c:v>
                </c:pt>
                <c:pt idx="1">
                  <c:v>19527</c:v>
                </c:pt>
                <c:pt idx="2">
                  <c:v>3632</c:v>
                </c:pt>
                <c:pt idx="3">
                  <c:v>17907</c:v>
                </c:pt>
                <c:pt idx="4">
                  <c:v>23643</c:v>
                </c:pt>
                <c:pt idx="5">
                  <c:v>12362</c:v>
                </c:pt>
                <c:pt idx="6">
                  <c:v>1320</c:v>
                </c:pt>
                <c:pt idx="7">
                  <c:v>7187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7-4812-A5AE-74A4DFF0A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9.5'!$AA$15:$AA$33</c:f>
              <c:numCache>
                <c:formatCode>0.0%</c:formatCode>
                <c:ptCount val="19"/>
                <c:pt idx="0">
                  <c:v>0.22123893805309736</c:v>
                </c:pt>
                <c:pt idx="1">
                  <c:v>1.7699115044247787E-2</c:v>
                </c:pt>
                <c:pt idx="2">
                  <c:v>2.2123893805309734E-2</c:v>
                </c:pt>
                <c:pt idx="3">
                  <c:v>1.7699115044247787E-2</c:v>
                </c:pt>
                <c:pt idx="4">
                  <c:v>4.4247787610619468E-2</c:v>
                </c:pt>
                <c:pt idx="5">
                  <c:v>0</c:v>
                </c:pt>
                <c:pt idx="6">
                  <c:v>3.0973451327433628E-2</c:v>
                </c:pt>
                <c:pt idx="7">
                  <c:v>2.6548672566371681E-2</c:v>
                </c:pt>
                <c:pt idx="8">
                  <c:v>3.0973451327433628E-2</c:v>
                </c:pt>
                <c:pt idx="9">
                  <c:v>1.3274336283185841E-2</c:v>
                </c:pt>
                <c:pt idx="10">
                  <c:v>0</c:v>
                </c:pt>
                <c:pt idx="11">
                  <c:v>0</c:v>
                </c:pt>
                <c:pt idx="12">
                  <c:v>2.6548672566371681E-2</c:v>
                </c:pt>
                <c:pt idx="13">
                  <c:v>2.6548672566371681E-2</c:v>
                </c:pt>
                <c:pt idx="14">
                  <c:v>0.31415929203539822</c:v>
                </c:pt>
                <c:pt idx="15">
                  <c:v>7.5221238938053103E-2</c:v>
                </c:pt>
                <c:pt idx="16">
                  <c:v>2.2123893805309734E-2</c:v>
                </c:pt>
                <c:pt idx="17">
                  <c:v>0</c:v>
                </c:pt>
                <c:pt idx="18">
                  <c:v>1.3274336283185841E-2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9-4FCE-AEF7-664A06CC429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9-4FCE-AEF7-664A06CC4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9.47'!$T$8:$Y$8</c:f>
              <c:numCache>
                <c:formatCode>General</c:formatCode>
                <c:ptCount val="6"/>
                <c:pt idx="0">
                  <c:v>39889</c:v>
                </c:pt>
                <c:pt idx="1">
                  <c:v>41300</c:v>
                </c:pt>
                <c:pt idx="2">
                  <c:v>41636</c:v>
                </c:pt>
                <c:pt idx="3">
                  <c:v>42674.03</c:v>
                </c:pt>
                <c:pt idx="4">
                  <c:v>44207</c:v>
                </c:pt>
                <c:pt idx="5">
                  <c:v>44517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D-4A9E-A3A4-80D4D92357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D-4A9E-A3A4-80D4D923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9.48'!$U$4:$Y$4</c:f>
              <c:numCache>
                <c:formatCode>#,##0</c:formatCode>
                <c:ptCount val="5"/>
                <c:pt idx="0">
                  <c:v>755</c:v>
                </c:pt>
                <c:pt idx="1">
                  <c:v>494</c:v>
                </c:pt>
                <c:pt idx="2">
                  <c:v>455</c:v>
                </c:pt>
                <c:pt idx="3">
                  <c:v>340</c:v>
                </c:pt>
                <c:pt idx="4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C-4772-8B8A-4EDCB28E6ED4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9.48'!$U$7:$Y$7</c:f>
              <c:numCache>
                <c:formatCode>#,##0</c:formatCode>
                <c:ptCount val="5"/>
                <c:pt idx="0">
                  <c:v>522</c:v>
                </c:pt>
                <c:pt idx="1">
                  <c:v>379</c:v>
                </c:pt>
                <c:pt idx="2">
                  <c:v>347</c:v>
                </c:pt>
                <c:pt idx="3">
                  <c:v>245</c:v>
                </c:pt>
                <c:pt idx="4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C-4772-8B8A-4EDCB28E6ED4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9.48'!$U$11:$Y$11</c:f>
              <c:numCache>
                <c:formatCode>#,##0</c:formatCode>
                <c:ptCount val="5"/>
                <c:pt idx="0">
                  <c:v>743</c:v>
                </c:pt>
                <c:pt idx="1">
                  <c:v>483</c:v>
                </c:pt>
                <c:pt idx="2">
                  <c:v>450</c:v>
                </c:pt>
                <c:pt idx="3">
                  <c:v>333</c:v>
                </c:pt>
                <c:pt idx="4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C-4772-8B8A-4EDCB28E6ED4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9.48'!$U$12:$Y$12</c:f>
              <c:numCache>
                <c:formatCode>#,##0</c:formatCode>
                <c:ptCount val="5"/>
                <c:pt idx="0">
                  <c:v>10</c:v>
                </c:pt>
                <c:pt idx="1">
                  <c:v>12</c:v>
                </c:pt>
                <c:pt idx="2">
                  <c:v>8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C-4772-8B8A-4EDCB28E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9.48'!$AA$15:$AA$33</c:f>
              <c:numCache>
                <c:formatCode>0.0%</c:formatCode>
                <c:ptCount val="19"/>
                <c:pt idx="0">
                  <c:v>1.2170385395537525E-2</c:v>
                </c:pt>
                <c:pt idx="1">
                  <c:v>0</c:v>
                </c:pt>
                <c:pt idx="2">
                  <c:v>0</c:v>
                </c:pt>
                <c:pt idx="3">
                  <c:v>1.0141987829614604E-2</c:v>
                </c:pt>
                <c:pt idx="4">
                  <c:v>1.2170385395537525E-2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1.0141987829614604E-2</c:v>
                </c:pt>
                <c:pt idx="12">
                  <c:v>2.434077079107505E-2</c:v>
                </c:pt>
                <c:pt idx="13">
                  <c:v>5.2738336713995942E-2</c:v>
                </c:pt>
                <c:pt idx="14">
                  <c:v>0.29614604462474647</c:v>
                </c:pt>
                <c:pt idx="15">
                  <c:v>0.17444219066937119</c:v>
                </c:pt>
                <c:pt idx="16">
                  <c:v>0.16227180527383367</c:v>
                </c:pt>
                <c:pt idx="17">
                  <c:v>6.6937119675456389E-2</c:v>
                </c:pt>
                <c:pt idx="18">
                  <c:v>9.9391480730223122E-2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4-4CF8-B009-9631348157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4-4CF8-B009-963134815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18</c:v>
                </c:pt>
                <c:pt idx="4">
                  <c:v>26</c:v>
                </c:pt>
                <c:pt idx="5">
                  <c:v>25</c:v>
                </c:pt>
                <c:pt idx="6">
                  <c:v>44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10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B-41B2-9C3A-C831399ED572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15</c:v>
                </c:pt>
                <c:pt idx="3">
                  <c:v>21</c:v>
                </c:pt>
                <c:pt idx="4">
                  <c:v>39</c:v>
                </c:pt>
                <c:pt idx="5">
                  <c:v>35</c:v>
                </c:pt>
                <c:pt idx="6">
                  <c:v>43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19</c:v>
                </c:pt>
                <c:pt idx="11">
                  <c:v>9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B-41B2-9C3A-C831399ED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9</c:v>
                </c:pt>
                <c:pt idx="1">
                  <c:v>18</c:v>
                </c:pt>
                <c:pt idx="2">
                  <c:v>27</c:v>
                </c:pt>
                <c:pt idx="3">
                  <c:v>23</c:v>
                </c:pt>
                <c:pt idx="4">
                  <c:v>8</c:v>
                </c:pt>
                <c:pt idx="5">
                  <c:v>5</c:v>
                </c:pt>
                <c:pt idx="6">
                  <c:v>11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6-4456-88E0-C570A9255880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6</c:v>
                </c:pt>
                <c:pt idx="1">
                  <c:v>32</c:v>
                </c:pt>
                <c:pt idx="2">
                  <c:v>0</c:v>
                </c:pt>
                <c:pt idx="3">
                  <c:v>61</c:v>
                </c:pt>
                <c:pt idx="4">
                  <c:v>22</c:v>
                </c:pt>
                <c:pt idx="5">
                  <c:v>10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6-4456-88E0-C570A9255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9.48'!$U$8:$Y$8</c:f>
              <c:numCache>
                <c:formatCode>General</c:formatCode>
                <c:ptCount val="5"/>
                <c:pt idx="0">
                  <c:v>22197.41</c:v>
                </c:pt>
                <c:pt idx="1">
                  <c:v>23864</c:v>
                </c:pt>
                <c:pt idx="2">
                  <c:v>26605</c:v>
                </c:pt>
                <c:pt idx="3">
                  <c:v>30241.279999999999</c:v>
                </c:pt>
                <c:pt idx="4">
                  <c:v>30038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A-4A85-9C3D-CCC0377038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6A-4A85-9C3D-CCC037703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9.48'!$T$4:$Y$4</c:f>
              <c:numCache>
                <c:formatCode>#,##0</c:formatCode>
                <c:ptCount val="6"/>
                <c:pt idx="0">
                  <c:v>570</c:v>
                </c:pt>
                <c:pt idx="1">
                  <c:v>755</c:v>
                </c:pt>
                <c:pt idx="2">
                  <c:v>494</c:v>
                </c:pt>
                <c:pt idx="3">
                  <c:v>455</c:v>
                </c:pt>
                <c:pt idx="4">
                  <c:v>340</c:v>
                </c:pt>
                <c:pt idx="5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C-4E00-99DB-4266AFBFE94F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9.48'!$T$7:$Y$7</c:f>
              <c:numCache>
                <c:formatCode>#,##0</c:formatCode>
                <c:ptCount val="6"/>
                <c:pt idx="0">
                  <c:v>389</c:v>
                </c:pt>
                <c:pt idx="1">
                  <c:v>522</c:v>
                </c:pt>
                <c:pt idx="2">
                  <c:v>379</c:v>
                </c:pt>
                <c:pt idx="3">
                  <c:v>347</c:v>
                </c:pt>
                <c:pt idx="4">
                  <c:v>245</c:v>
                </c:pt>
                <c:pt idx="5">
                  <c:v>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C-4E00-99DB-4266AFBFE94F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9.48'!$T$11:$Y$11</c:f>
              <c:numCache>
                <c:formatCode>#,##0</c:formatCode>
                <c:ptCount val="6"/>
                <c:pt idx="0">
                  <c:v>558</c:v>
                </c:pt>
                <c:pt idx="1">
                  <c:v>743</c:v>
                </c:pt>
                <c:pt idx="2">
                  <c:v>483</c:v>
                </c:pt>
                <c:pt idx="3">
                  <c:v>450</c:v>
                </c:pt>
                <c:pt idx="4">
                  <c:v>333</c:v>
                </c:pt>
                <c:pt idx="5">
                  <c:v>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C-4E00-99DB-4266AFBFE94F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9.48'!$T$12:$Y$12</c:f>
              <c:numCache>
                <c:formatCode>#,##0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5</c:v>
                </c:pt>
                <c:pt idx="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C-4E00-99DB-4266AFBFE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9.48'!$AA$15:$AA$33</c:f>
              <c:numCache>
                <c:formatCode>0.0%</c:formatCode>
                <c:ptCount val="19"/>
                <c:pt idx="0">
                  <c:v>1.2170385395537525E-2</c:v>
                </c:pt>
                <c:pt idx="1">
                  <c:v>0</c:v>
                </c:pt>
                <c:pt idx="2">
                  <c:v>0</c:v>
                </c:pt>
                <c:pt idx="3">
                  <c:v>1.0141987829614604E-2</c:v>
                </c:pt>
                <c:pt idx="4">
                  <c:v>1.2170385395537525E-2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1.0141987829614604E-2</c:v>
                </c:pt>
                <c:pt idx="12">
                  <c:v>2.434077079107505E-2</c:v>
                </c:pt>
                <c:pt idx="13">
                  <c:v>5.2738336713995942E-2</c:v>
                </c:pt>
                <c:pt idx="14">
                  <c:v>0.29614604462474647</c:v>
                </c:pt>
                <c:pt idx="15">
                  <c:v>0.17444219066937119</c:v>
                </c:pt>
                <c:pt idx="16">
                  <c:v>0.16227180527383367</c:v>
                </c:pt>
                <c:pt idx="17">
                  <c:v>6.6937119675456389E-2</c:v>
                </c:pt>
                <c:pt idx="18">
                  <c:v>9.9391480730223122E-2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D-4805-96F0-EA3F37DFBA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D-4805-96F0-EA3F37DFB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18</c:v>
                </c:pt>
                <c:pt idx="4">
                  <c:v>26</c:v>
                </c:pt>
                <c:pt idx="5">
                  <c:v>25</c:v>
                </c:pt>
                <c:pt idx="6">
                  <c:v>44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20</c:v>
                </c:pt>
                <c:pt idx="11">
                  <c:v>10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8-419F-99AB-B1A2E298D468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15</c:v>
                </c:pt>
                <c:pt idx="3">
                  <c:v>21</c:v>
                </c:pt>
                <c:pt idx="4">
                  <c:v>39</c:v>
                </c:pt>
                <c:pt idx="5">
                  <c:v>35</c:v>
                </c:pt>
                <c:pt idx="6">
                  <c:v>43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19</c:v>
                </c:pt>
                <c:pt idx="11">
                  <c:v>9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8-419F-99AB-B1A2E298D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9</c:v>
                </c:pt>
                <c:pt idx="1">
                  <c:v>18</c:v>
                </c:pt>
                <c:pt idx="2">
                  <c:v>27</c:v>
                </c:pt>
                <c:pt idx="3">
                  <c:v>23</c:v>
                </c:pt>
                <c:pt idx="4">
                  <c:v>8</c:v>
                </c:pt>
                <c:pt idx="5">
                  <c:v>5</c:v>
                </c:pt>
                <c:pt idx="6">
                  <c:v>11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0-48CC-BE38-A07D78F00956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6</c:v>
                </c:pt>
                <c:pt idx="1">
                  <c:v>32</c:v>
                </c:pt>
                <c:pt idx="2">
                  <c:v>0</c:v>
                </c:pt>
                <c:pt idx="3">
                  <c:v>61</c:v>
                </c:pt>
                <c:pt idx="4">
                  <c:v>22</c:v>
                </c:pt>
                <c:pt idx="5">
                  <c:v>10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0-48CC-BE38-A07D78F00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14</c:v>
                </c:pt>
                <c:pt idx="3">
                  <c:v>4</c:v>
                </c:pt>
                <c:pt idx="4">
                  <c:v>7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10</c:v>
                </c:pt>
                <c:pt idx="9">
                  <c:v>16</c:v>
                </c:pt>
                <c:pt idx="10">
                  <c:v>6</c:v>
                </c:pt>
                <c:pt idx="11">
                  <c:v>12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21-4B77-9827-C62EB716ED1E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5</c:v>
                </c:pt>
                <c:pt idx="4">
                  <c:v>10</c:v>
                </c:pt>
                <c:pt idx="5">
                  <c:v>0</c:v>
                </c:pt>
                <c:pt idx="6">
                  <c:v>15</c:v>
                </c:pt>
                <c:pt idx="7">
                  <c:v>13</c:v>
                </c:pt>
                <c:pt idx="8">
                  <c:v>12</c:v>
                </c:pt>
                <c:pt idx="9">
                  <c:v>20</c:v>
                </c:pt>
                <c:pt idx="10">
                  <c:v>7</c:v>
                </c:pt>
                <c:pt idx="11">
                  <c:v>10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21-4B77-9827-C62EB716E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9.48'!$T$8:$Y$8</c:f>
              <c:numCache>
                <c:formatCode>General</c:formatCode>
                <c:ptCount val="6"/>
                <c:pt idx="0">
                  <c:v>19541.439999999999</c:v>
                </c:pt>
                <c:pt idx="1">
                  <c:v>22197.41</c:v>
                </c:pt>
                <c:pt idx="2">
                  <c:v>23864</c:v>
                </c:pt>
                <c:pt idx="3">
                  <c:v>26605</c:v>
                </c:pt>
                <c:pt idx="4">
                  <c:v>30241.279999999999</c:v>
                </c:pt>
                <c:pt idx="5">
                  <c:v>30038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8-4E33-A4B1-0FD5ED26F7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8-4E33-A4B1-0FD5ED26F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9.49'!$U$4:$Y$4</c:f>
              <c:numCache>
                <c:formatCode>#,##0</c:formatCode>
                <c:ptCount val="5"/>
                <c:pt idx="0">
                  <c:v>18697</c:v>
                </c:pt>
                <c:pt idx="1">
                  <c:v>17784</c:v>
                </c:pt>
                <c:pt idx="2">
                  <c:v>17109</c:v>
                </c:pt>
                <c:pt idx="3">
                  <c:v>15975</c:v>
                </c:pt>
                <c:pt idx="4">
                  <c:v>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D-4256-8DE0-8D444A2B507F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9.49'!$U$7:$Y$7</c:f>
              <c:numCache>
                <c:formatCode>#,##0</c:formatCode>
                <c:ptCount val="5"/>
                <c:pt idx="0">
                  <c:v>13114</c:v>
                </c:pt>
                <c:pt idx="1">
                  <c:v>12503</c:v>
                </c:pt>
                <c:pt idx="2">
                  <c:v>12060</c:v>
                </c:pt>
                <c:pt idx="3">
                  <c:v>11391</c:v>
                </c:pt>
                <c:pt idx="4">
                  <c:v>11470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D-4256-8DE0-8D444A2B507F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9.49'!$U$11:$Y$11</c:f>
              <c:numCache>
                <c:formatCode>#,##0</c:formatCode>
                <c:ptCount val="5"/>
                <c:pt idx="0">
                  <c:v>17756</c:v>
                </c:pt>
                <c:pt idx="1">
                  <c:v>16831</c:v>
                </c:pt>
                <c:pt idx="2">
                  <c:v>16202</c:v>
                </c:pt>
                <c:pt idx="3">
                  <c:v>15044</c:v>
                </c:pt>
                <c:pt idx="4">
                  <c:v>15807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D-4256-8DE0-8D444A2B507F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9.49'!$U$12:$Y$12</c:f>
              <c:numCache>
                <c:formatCode>#,##0</c:formatCode>
                <c:ptCount val="5"/>
                <c:pt idx="0">
                  <c:v>943</c:v>
                </c:pt>
                <c:pt idx="1">
                  <c:v>950</c:v>
                </c:pt>
                <c:pt idx="2">
                  <c:v>904</c:v>
                </c:pt>
                <c:pt idx="3">
                  <c:v>934</c:v>
                </c:pt>
                <c:pt idx="4">
                  <c:v>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BD-4256-8DE0-8D444A2B5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9.49'!$AA$15:$AA$33</c:f>
              <c:numCache>
                <c:formatCode>0.0%</c:formatCode>
                <c:ptCount val="19"/>
                <c:pt idx="0">
                  <c:v>1.6568329459443351E-2</c:v>
                </c:pt>
                <c:pt idx="1">
                  <c:v>0.15912748077954586</c:v>
                </c:pt>
                <c:pt idx="2">
                  <c:v>4.0526849037487336E-2</c:v>
                </c:pt>
                <c:pt idx="3">
                  <c:v>5.0062578222778474E-3</c:v>
                </c:pt>
                <c:pt idx="4">
                  <c:v>4.8393825615352527E-2</c:v>
                </c:pt>
                <c:pt idx="5">
                  <c:v>2.5508075570653793E-2</c:v>
                </c:pt>
                <c:pt idx="6">
                  <c:v>7.8967757315692236E-2</c:v>
                </c:pt>
                <c:pt idx="7">
                  <c:v>8.8384289886167228E-2</c:v>
                </c:pt>
                <c:pt idx="8">
                  <c:v>2.580606710769414E-2</c:v>
                </c:pt>
                <c:pt idx="9">
                  <c:v>2.8011204481792717E-3</c:v>
                </c:pt>
                <c:pt idx="10">
                  <c:v>1.6151141307586863E-2</c:v>
                </c:pt>
                <c:pt idx="11">
                  <c:v>1.6151141307586863E-2</c:v>
                </c:pt>
                <c:pt idx="12">
                  <c:v>3.2540675844806008E-2</c:v>
                </c:pt>
                <c:pt idx="13">
                  <c:v>0.11645509267536802</c:v>
                </c:pt>
                <c:pt idx="14">
                  <c:v>5.5426425889504735E-2</c:v>
                </c:pt>
                <c:pt idx="15">
                  <c:v>6.8061267060015501E-2</c:v>
                </c:pt>
                <c:pt idx="16">
                  <c:v>9.8933190297395557E-2</c:v>
                </c:pt>
                <c:pt idx="17">
                  <c:v>9.2377376482507892E-3</c:v>
                </c:pt>
                <c:pt idx="18">
                  <c:v>3.9334882889325941E-2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1-4EC8-B6EC-E45CA6D030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1-4EC8-B6EC-E45CA6D03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17</c:v>
                </c:pt>
                <c:pt idx="1">
                  <c:v>258</c:v>
                </c:pt>
                <c:pt idx="2">
                  <c:v>521</c:v>
                </c:pt>
                <c:pt idx="3">
                  <c:v>1074</c:v>
                </c:pt>
                <c:pt idx="4">
                  <c:v>1343</c:v>
                </c:pt>
                <c:pt idx="5">
                  <c:v>1160</c:v>
                </c:pt>
                <c:pt idx="6">
                  <c:v>922</c:v>
                </c:pt>
                <c:pt idx="7">
                  <c:v>824</c:v>
                </c:pt>
                <c:pt idx="8">
                  <c:v>837</c:v>
                </c:pt>
                <c:pt idx="9">
                  <c:v>805</c:v>
                </c:pt>
                <c:pt idx="10">
                  <c:v>664</c:v>
                </c:pt>
                <c:pt idx="11">
                  <c:v>401</c:v>
                </c:pt>
                <c:pt idx="12">
                  <c:v>183</c:v>
                </c:pt>
                <c:pt idx="13">
                  <c:v>89</c:v>
                </c:pt>
                <c:pt idx="14">
                  <c:v>23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F-45B0-8696-162AD1E11A81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37</c:v>
                </c:pt>
                <c:pt idx="1">
                  <c:v>243</c:v>
                </c:pt>
                <c:pt idx="2">
                  <c:v>560</c:v>
                </c:pt>
                <c:pt idx="3">
                  <c:v>839</c:v>
                </c:pt>
                <c:pt idx="4">
                  <c:v>1103</c:v>
                </c:pt>
                <c:pt idx="5">
                  <c:v>1002</c:v>
                </c:pt>
                <c:pt idx="6">
                  <c:v>804</c:v>
                </c:pt>
                <c:pt idx="7">
                  <c:v>708</c:v>
                </c:pt>
                <c:pt idx="8">
                  <c:v>765</c:v>
                </c:pt>
                <c:pt idx="9">
                  <c:v>678</c:v>
                </c:pt>
                <c:pt idx="10">
                  <c:v>474</c:v>
                </c:pt>
                <c:pt idx="11">
                  <c:v>251</c:v>
                </c:pt>
                <c:pt idx="12">
                  <c:v>121</c:v>
                </c:pt>
                <c:pt idx="13">
                  <c:v>47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F-45B0-8696-162AD1E11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370</c:v>
                </c:pt>
                <c:pt idx="1">
                  <c:v>462</c:v>
                </c:pt>
                <c:pt idx="2">
                  <c:v>1894</c:v>
                </c:pt>
                <c:pt idx="3">
                  <c:v>280</c:v>
                </c:pt>
                <c:pt idx="4">
                  <c:v>89</c:v>
                </c:pt>
                <c:pt idx="5">
                  <c:v>154</c:v>
                </c:pt>
                <c:pt idx="6">
                  <c:v>1203</c:v>
                </c:pt>
                <c:pt idx="7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B-47EA-B84F-3434F7FDC7DB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403</c:v>
                </c:pt>
                <c:pt idx="1">
                  <c:v>914</c:v>
                </c:pt>
                <c:pt idx="2">
                  <c:v>222</c:v>
                </c:pt>
                <c:pt idx="3">
                  <c:v>837</c:v>
                </c:pt>
                <c:pt idx="4">
                  <c:v>928</c:v>
                </c:pt>
                <c:pt idx="5">
                  <c:v>479</c:v>
                </c:pt>
                <c:pt idx="6">
                  <c:v>180</c:v>
                </c:pt>
                <c:pt idx="7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CB-47EA-B84F-3434F7FDC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9.49'!$U$8:$Y$8</c:f>
              <c:numCache>
                <c:formatCode>General</c:formatCode>
                <c:ptCount val="5"/>
                <c:pt idx="0">
                  <c:v>56907.71</c:v>
                </c:pt>
                <c:pt idx="1">
                  <c:v>57115.13</c:v>
                </c:pt>
                <c:pt idx="2">
                  <c:v>58594.36</c:v>
                </c:pt>
                <c:pt idx="3">
                  <c:v>59215</c:v>
                </c:pt>
                <c:pt idx="4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9-432E-ACE2-685A372EC3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9-432E-ACE2-685A372EC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9.49'!$T$4:$Y$4</c:f>
              <c:numCache>
                <c:formatCode>#,##0</c:formatCode>
                <c:ptCount val="6"/>
                <c:pt idx="0">
                  <c:v>20031</c:v>
                </c:pt>
                <c:pt idx="1">
                  <c:v>18697</c:v>
                </c:pt>
                <c:pt idx="2">
                  <c:v>17784</c:v>
                </c:pt>
                <c:pt idx="3">
                  <c:v>17109</c:v>
                </c:pt>
                <c:pt idx="4">
                  <c:v>15975</c:v>
                </c:pt>
                <c:pt idx="5">
                  <c:v>16779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C-4D39-9D13-5E66E259BE6A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9.49'!$T$7:$Y$7</c:f>
              <c:numCache>
                <c:formatCode>#,##0</c:formatCode>
                <c:ptCount val="6"/>
                <c:pt idx="0">
                  <c:v>13380</c:v>
                </c:pt>
                <c:pt idx="1">
                  <c:v>13114</c:v>
                </c:pt>
                <c:pt idx="2">
                  <c:v>12503</c:v>
                </c:pt>
                <c:pt idx="3">
                  <c:v>12060</c:v>
                </c:pt>
                <c:pt idx="4">
                  <c:v>11391</c:v>
                </c:pt>
                <c:pt idx="5">
                  <c:v>11470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C-4D39-9D13-5E66E259BE6A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9.49'!$T$11:$Y$11</c:f>
              <c:numCache>
                <c:formatCode>#,##0</c:formatCode>
                <c:ptCount val="6"/>
                <c:pt idx="0">
                  <c:v>19061</c:v>
                </c:pt>
                <c:pt idx="1">
                  <c:v>17756</c:v>
                </c:pt>
                <c:pt idx="2">
                  <c:v>16831</c:v>
                </c:pt>
                <c:pt idx="3">
                  <c:v>16202</c:v>
                </c:pt>
                <c:pt idx="4">
                  <c:v>15044</c:v>
                </c:pt>
                <c:pt idx="5">
                  <c:v>15807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4C-4D39-9D13-5E66E259BE6A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9.49'!$T$12:$Y$12</c:f>
              <c:numCache>
                <c:formatCode>#,##0</c:formatCode>
                <c:ptCount val="6"/>
                <c:pt idx="0">
                  <c:v>971</c:v>
                </c:pt>
                <c:pt idx="1">
                  <c:v>943</c:v>
                </c:pt>
                <c:pt idx="2">
                  <c:v>950</c:v>
                </c:pt>
                <c:pt idx="3">
                  <c:v>904</c:v>
                </c:pt>
                <c:pt idx="4">
                  <c:v>934</c:v>
                </c:pt>
                <c:pt idx="5">
                  <c:v>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4C-4D39-9D13-5E66E259B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9.49'!$AA$15:$AA$33</c:f>
              <c:numCache>
                <c:formatCode>0.0%</c:formatCode>
                <c:ptCount val="19"/>
                <c:pt idx="0">
                  <c:v>1.6568329459443351E-2</c:v>
                </c:pt>
                <c:pt idx="1">
                  <c:v>0.15912748077954586</c:v>
                </c:pt>
                <c:pt idx="2">
                  <c:v>4.0526849037487336E-2</c:v>
                </c:pt>
                <c:pt idx="3">
                  <c:v>5.0062578222778474E-3</c:v>
                </c:pt>
                <c:pt idx="4">
                  <c:v>4.8393825615352527E-2</c:v>
                </c:pt>
                <c:pt idx="5">
                  <c:v>2.5508075570653793E-2</c:v>
                </c:pt>
                <c:pt idx="6">
                  <c:v>7.8967757315692236E-2</c:v>
                </c:pt>
                <c:pt idx="7">
                  <c:v>8.8384289886167228E-2</c:v>
                </c:pt>
                <c:pt idx="8">
                  <c:v>2.580606710769414E-2</c:v>
                </c:pt>
                <c:pt idx="9">
                  <c:v>2.8011204481792717E-3</c:v>
                </c:pt>
                <c:pt idx="10">
                  <c:v>1.6151141307586863E-2</c:v>
                </c:pt>
                <c:pt idx="11">
                  <c:v>1.6151141307586863E-2</c:v>
                </c:pt>
                <c:pt idx="12">
                  <c:v>3.2540675844806008E-2</c:v>
                </c:pt>
                <c:pt idx="13">
                  <c:v>0.11645509267536802</c:v>
                </c:pt>
                <c:pt idx="14">
                  <c:v>5.5426425889504735E-2</c:v>
                </c:pt>
                <c:pt idx="15">
                  <c:v>6.8061267060015501E-2</c:v>
                </c:pt>
                <c:pt idx="16">
                  <c:v>9.8933190297395557E-2</c:v>
                </c:pt>
                <c:pt idx="17">
                  <c:v>9.2377376482507892E-3</c:v>
                </c:pt>
                <c:pt idx="18">
                  <c:v>3.9334882889325941E-2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F-4A02-9BC1-D848820F2D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F-4A02-9BC1-D848820F2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17</c:v>
                </c:pt>
                <c:pt idx="1">
                  <c:v>258</c:v>
                </c:pt>
                <c:pt idx="2">
                  <c:v>521</c:v>
                </c:pt>
                <c:pt idx="3">
                  <c:v>1074</c:v>
                </c:pt>
                <c:pt idx="4">
                  <c:v>1343</c:v>
                </c:pt>
                <c:pt idx="5">
                  <c:v>1160</c:v>
                </c:pt>
                <c:pt idx="6">
                  <c:v>922</c:v>
                </c:pt>
                <c:pt idx="7">
                  <c:v>824</c:v>
                </c:pt>
                <c:pt idx="8">
                  <c:v>837</c:v>
                </c:pt>
                <c:pt idx="9">
                  <c:v>805</c:v>
                </c:pt>
                <c:pt idx="10">
                  <c:v>664</c:v>
                </c:pt>
                <c:pt idx="11">
                  <c:v>401</c:v>
                </c:pt>
                <c:pt idx="12">
                  <c:v>183</c:v>
                </c:pt>
                <c:pt idx="13">
                  <c:v>89</c:v>
                </c:pt>
                <c:pt idx="14">
                  <c:v>23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F-4F1D-A3B8-7CECC250DDE2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37</c:v>
                </c:pt>
                <c:pt idx="1">
                  <c:v>243</c:v>
                </c:pt>
                <c:pt idx="2">
                  <c:v>560</c:v>
                </c:pt>
                <c:pt idx="3">
                  <c:v>839</c:v>
                </c:pt>
                <c:pt idx="4">
                  <c:v>1103</c:v>
                </c:pt>
                <c:pt idx="5">
                  <c:v>1002</c:v>
                </c:pt>
                <c:pt idx="6">
                  <c:v>804</c:v>
                </c:pt>
                <c:pt idx="7">
                  <c:v>708</c:v>
                </c:pt>
                <c:pt idx="8">
                  <c:v>765</c:v>
                </c:pt>
                <c:pt idx="9">
                  <c:v>678</c:v>
                </c:pt>
                <c:pt idx="10">
                  <c:v>474</c:v>
                </c:pt>
                <c:pt idx="11">
                  <c:v>251</c:v>
                </c:pt>
                <c:pt idx="12">
                  <c:v>121</c:v>
                </c:pt>
                <c:pt idx="13">
                  <c:v>47</c:v>
                </c:pt>
                <c:pt idx="14">
                  <c:v>13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F-4F1D-A3B8-7CECC250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370</c:v>
                </c:pt>
                <c:pt idx="1">
                  <c:v>462</c:v>
                </c:pt>
                <c:pt idx="2">
                  <c:v>1894</c:v>
                </c:pt>
                <c:pt idx="3">
                  <c:v>280</c:v>
                </c:pt>
                <c:pt idx="4">
                  <c:v>89</c:v>
                </c:pt>
                <c:pt idx="5">
                  <c:v>154</c:v>
                </c:pt>
                <c:pt idx="6">
                  <c:v>1203</c:v>
                </c:pt>
                <c:pt idx="7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8-426C-9E82-2F0971DF4880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403</c:v>
                </c:pt>
                <c:pt idx="1">
                  <c:v>914</c:v>
                </c:pt>
                <c:pt idx="2">
                  <c:v>222</c:v>
                </c:pt>
                <c:pt idx="3">
                  <c:v>837</c:v>
                </c:pt>
                <c:pt idx="4">
                  <c:v>928</c:v>
                </c:pt>
                <c:pt idx="5">
                  <c:v>479</c:v>
                </c:pt>
                <c:pt idx="6">
                  <c:v>180</c:v>
                </c:pt>
                <c:pt idx="7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8-426C-9E82-2F0971DF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6</c:v>
                </c:pt>
                <c:pt idx="1">
                  <c:v>3</c:v>
                </c:pt>
                <c:pt idx="2">
                  <c:v>13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13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3-455A-BE11-BAC4C3FA41AD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4</c:v>
                </c:pt>
                <c:pt idx="1">
                  <c:v>11</c:v>
                </c:pt>
                <c:pt idx="2">
                  <c:v>0</c:v>
                </c:pt>
                <c:pt idx="3">
                  <c:v>5</c:v>
                </c:pt>
                <c:pt idx="4">
                  <c:v>16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3-455A-BE11-BAC4C3FA4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9.49'!$T$8:$Y$8</c:f>
              <c:numCache>
                <c:formatCode>General</c:formatCode>
                <c:ptCount val="6"/>
                <c:pt idx="0">
                  <c:v>52446.43</c:v>
                </c:pt>
                <c:pt idx="1">
                  <c:v>56907.71</c:v>
                </c:pt>
                <c:pt idx="2">
                  <c:v>57115.13</c:v>
                </c:pt>
                <c:pt idx="3">
                  <c:v>58594.36</c:v>
                </c:pt>
                <c:pt idx="4">
                  <c:v>59215</c:v>
                </c:pt>
                <c:pt idx="5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8-4B35-9259-782E98F76E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8-4B35-9259-782E98F7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9.50'!$U$4:$Y$4</c:f>
              <c:numCache>
                <c:formatCode>#,##0</c:formatCode>
                <c:ptCount val="5"/>
                <c:pt idx="0">
                  <c:v>3533</c:v>
                </c:pt>
                <c:pt idx="1">
                  <c:v>3371</c:v>
                </c:pt>
                <c:pt idx="2">
                  <c:v>3347</c:v>
                </c:pt>
                <c:pt idx="3">
                  <c:v>3083</c:v>
                </c:pt>
                <c:pt idx="4">
                  <c:v>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F-43FC-89D9-88BAA4D7A578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9.50'!$U$7:$Y$7</c:f>
              <c:numCache>
                <c:formatCode>#,##0</c:formatCode>
                <c:ptCount val="5"/>
                <c:pt idx="0">
                  <c:v>2253</c:v>
                </c:pt>
                <c:pt idx="1">
                  <c:v>2240</c:v>
                </c:pt>
                <c:pt idx="2">
                  <c:v>2196</c:v>
                </c:pt>
                <c:pt idx="3">
                  <c:v>2087</c:v>
                </c:pt>
                <c:pt idx="4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F-43FC-89D9-88BAA4D7A578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9.50'!$U$11:$Y$11</c:f>
              <c:numCache>
                <c:formatCode>#,##0</c:formatCode>
                <c:ptCount val="5"/>
                <c:pt idx="0">
                  <c:v>3012</c:v>
                </c:pt>
                <c:pt idx="1">
                  <c:v>2846</c:v>
                </c:pt>
                <c:pt idx="2">
                  <c:v>2852</c:v>
                </c:pt>
                <c:pt idx="3">
                  <c:v>2639</c:v>
                </c:pt>
                <c:pt idx="4">
                  <c:v>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F-43FC-89D9-88BAA4D7A578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9.50'!$U$12:$Y$12</c:f>
              <c:numCache>
                <c:formatCode>#,##0</c:formatCode>
                <c:ptCount val="5"/>
                <c:pt idx="0">
                  <c:v>522</c:v>
                </c:pt>
                <c:pt idx="1">
                  <c:v>531</c:v>
                </c:pt>
                <c:pt idx="2">
                  <c:v>496</c:v>
                </c:pt>
                <c:pt idx="3">
                  <c:v>449</c:v>
                </c:pt>
                <c:pt idx="4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FF-43FC-89D9-88BAA4D7A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9.50'!$AA$15:$AA$33</c:f>
              <c:numCache>
                <c:formatCode>0.0%</c:formatCode>
                <c:ptCount val="19"/>
                <c:pt idx="0">
                  <c:v>0.1340265742345465</c:v>
                </c:pt>
                <c:pt idx="1">
                  <c:v>5.4881571346042752E-3</c:v>
                </c:pt>
                <c:pt idx="2">
                  <c:v>7.8856152512998268E-2</c:v>
                </c:pt>
                <c:pt idx="3">
                  <c:v>3.1773541305603697E-3</c:v>
                </c:pt>
                <c:pt idx="4">
                  <c:v>5.2281917966493355E-2</c:v>
                </c:pt>
                <c:pt idx="5">
                  <c:v>1.4731369150779897E-2</c:v>
                </c:pt>
                <c:pt idx="6">
                  <c:v>8.8965915655690356E-2</c:v>
                </c:pt>
                <c:pt idx="7">
                  <c:v>6.4702484113229347E-2</c:v>
                </c:pt>
                <c:pt idx="8">
                  <c:v>2.8596187175043329E-2</c:v>
                </c:pt>
                <c:pt idx="9">
                  <c:v>3.7550548815713462E-3</c:v>
                </c:pt>
                <c:pt idx="10">
                  <c:v>2.1663778162911613E-2</c:v>
                </c:pt>
                <c:pt idx="11">
                  <c:v>8.3766608896591564E-3</c:v>
                </c:pt>
                <c:pt idx="12">
                  <c:v>2.1086077411900637E-2</c:v>
                </c:pt>
                <c:pt idx="13">
                  <c:v>3.870595031773541E-2</c:v>
                </c:pt>
                <c:pt idx="14">
                  <c:v>8.3766608896591571E-2</c:v>
                </c:pt>
                <c:pt idx="15">
                  <c:v>7.3945696129404964E-2</c:v>
                </c:pt>
                <c:pt idx="16">
                  <c:v>0.11380704794916234</c:v>
                </c:pt>
                <c:pt idx="17">
                  <c:v>6.9324090121317154E-3</c:v>
                </c:pt>
                <c:pt idx="18">
                  <c:v>3.1773541305603697E-2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F-47ED-B60D-6490A33317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F-47ED-B60D-6490A3331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8</c:v>
                </c:pt>
                <c:pt idx="1">
                  <c:v>54</c:v>
                </c:pt>
                <c:pt idx="2">
                  <c:v>110</c:v>
                </c:pt>
                <c:pt idx="3">
                  <c:v>153</c:v>
                </c:pt>
                <c:pt idx="4">
                  <c:v>211</c:v>
                </c:pt>
                <c:pt idx="5">
                  <c:v>163</c:v>
                </c:pt>
                <c:pt idx="6">
                  <c:v>153</c:v>
                </c:pt>
                <c:pt idx="7">
                  <c:v>159</c:v>
                </c:pt>
                <c:pt idx="8">
                  <c:v>169</c:v>
                </c:pt>
                <c:pt idx="9">
                  <c:v>170</c:v>
                </c:pt>
                <c:pt idx="10">
                  <c:v>129</c:v>
                </c:pt>
                <c:pt idx="11">
                  <c:v>137</c:v>
                </c:pt>
                <c:pt idx="12">
                  <c:v>66</c:v>
                </c:pt>
                <c:pt idx="13">
                  <c:v>23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C-4923-9F59-110B889E23BC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13</c:v>
                </c:pt>
                <c:pt idx="1">
                  <c:v>69</c:v>
                </c:pt>
                <c:pt idx="2">
                  <c:v>99</c:v>
                </c:pt>
                <c:pt idx="3">
                  <c:v>189</c:v>
                </c:pt>
                <c:pt idx="4">
                  <c:v>208</c:v>
                </c:pt>
                <c:pt idx="5">
                  <c:v>161</c:v>
                </c:pt>
                <c:pt idx="6">
                  <c:v>151</c:v>
                </c:pt>
                <c:pt idx="7">
                  <c:v>153</c:v>
                </c:pt>
                <c:pt idx="8">
                  <c:v>171</c:v>
                </c:pt>
                <c:pt idx="9">
                  <c:v>181</c:v>
                </c:pt>
                <c:pt idx="10">
                  <c:v>154</c:v>
                </c:pt>
                <c:pt idx="11">
                  <c:v>108</c:v>
                </c:pt>
                <c:pt idx="12">
                  <c:v>54</c:v>
                </c:pt>
                <c:pt idx="13">
                  <c:v>21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C-4923-9F59-110B889E2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80</c:v>
                </c:pt>
                <c:pt idx="1">
                  <c:v>73</c:v>
                </c:pt>
                <c:pt idx="2">
                  <c:v>148</c:v>
                </c:pt>
                <c:pt idx="3">
                  <c:v>57</c:v>
                </c:pt>
                <c:pt idx="4">
                  <c:v>37</c:v>
                </c:pt>
                <c:pt idx="5">
                  <c:v>53</c:v>
                </c:pt>
                <c:pt idx="6">
                  <c:v>121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3-457F-A7A4-EDC1D4D14E83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67</c:v>
                </c:pt>
                <c:pt idx="1">
                  <c:v>208</c:v>
                </c:pt>
                <c:pt idx="2">
                  <c:v>29</c:v>
                </c:pt>
                <c:pt idx="3">
                  <c:v>140</c:v>
                </c:pt>
                <c:pt idx="4">
                  <c:v>170</c:v>
                </c:pt>
                <c:pt idx="5">
                  <c:v>93</c:v>
                </c:pt>
                <c:pt idx="6">
                  <c:v>10</c:v>
                </c:pt>
                <c:pt idx="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3-457F-A7A4-EDC1D4D14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9.50'!$U$8:$Y$8</c:f>
              <c:numCache>
                <c:formatCode>General</c:formatCode>
                <c:ptCount val="5"/>
                <c:pt idx="0">
                  <c:v>35381.5</c:v>
                </c:pt>
                <c:pt idx="1">
                  <c:v>37491</c:v>
                </c:pt>
                <c:pt idx="2">
                  <c:v>34621.410000000003</c:v>
                </c:pt>
                <c:pt idx="3">
                  <c:v>36655.730000000003</c:v>
                </c:pt>
                <c:pt idx="4">
                  <c:v>36032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D-418C-B6B9-10CF823236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D-418C-B6B9-10CF82323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9.50'!$T$4:$Y$4</c:f>
              <c:numCache>
                <c:formatCode>#,##0</c:formatCode>
                <c:ptCount val="6"/>
                <c:pt idx="0">
                  <c:v>3469</c:v>
                </c:pt>
                <c:pt idx="1">
                  <c:v>3533</c:v>
                </c:pt>
                <c:pt idx="2">
                  <c:v>3371</c:v>
                </c:pt>
                <c:pt idx="3">
                  <c:v>3347</c:v>
                </c:pt>
                <c:pt idx="4">
                  <c:v>3083</c:v>
                </c:pt>
                <c:pt idx="5">
                  <c:v>3462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E-4954-98B1-140F8C710E9F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9.50'!$T$7:$Y$7</c:f>
              <c:numCache>
                <c:formatCode>#,##0</c:formatCode>
                <c:ptCount val="6"/>
                <c:pt idx="0">
                  <c:v>2237</c:v>
                </c:pt>
                <c:pt idx="1">
                  <c:v>2253</c:v>
                </c:pt>
                <c:pt idx="2">
                  <c:v>2240</c:v>
                </c:pt>
                <c:pt idx="3">
                  <c:v>2196</c:v>
                </c:pt>
                <c:pt idx="4">
                  <c:v>2087</c:v>
                </c:pt>
                <c:pt idx="5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E-4954-98B1-140F8C710E9F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9.50'!$T$11:$Y$11</c:f>
              <c:numCache>
                <c:formatCode>#,##0</c:formatCode>
                <c:ptCount val="6"/>
                <c:pt idx="0">
                  <c:v>2960</c:v>
                </c:pt>
                <c:pt idx="1">
                  <c:v>3012</c:v>
                </c:pt>
                <c:pt idx="2">
                  <c:v>2846</c:v>
                </c:pt>
                <c:pt idx="3">
                  <c:v>2852</c:v>
                </c:pt>
                <c:pt idx="4">
                  <c:v>2639</c:v>
                </c:pt>
                <c:pt idx="5">
                  <c:v>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E-4954-98B1-140F8C710E9F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9.50'!$T$12:$Y$12</c:f>
              <c:numCache>
                <c:formatCode>#,##0</c:formatCode>
                <c:ptCount val="6"/>
                <c:pt idx="0">
                  <c:v>512</c:v>
                </c:pt>
                <c:pt idx="1">
                  <c:v>522</c:v>
                </c:pt>
                <c:pt idx="2">
                  <c:v>531</c:v>
                </c:pt>
                <c:pt idx="3">
                  <c:v>496</c:v>
                </c:pt>
                <c:pt idx="4">
                  <c:v>449</c:v>
                </c:pt>
                <c:pt idx="5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1E-4954-98B1-140F8C710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9.50'!$AA$15:$AA$33</c:f>
              <c:numCache>
                <c:formatCode>0.0%</c:formatCode>
                <c:ptCount val="19"/>
                <c:pt idx="0">
                  <c:v>0.1340265742345465</c:v>
                </c:pt>
                <c:pt idx="1">
                  <c:v>5.4881571346042752E-3</c:v>
                </c:pt>
                <c:pt idx="2">
                  <c:v>7.8856152512998268E-2</c:v>
                </c:pt>
                <c:pt idx="3">
                  <c:v>3.1773541305603697E-3</c:v>
                </c:pt>
                <c:pt idx="4">
                  <c:v>5.2281917966493355E-2</c:v>
                </c:pt>
                <c:pt idx="5">
                  <c:v>1.4731369150779897E-2</c:v>
                </c:pt>
                <c:pt idx="6">
                  <c:v>8.8965915655690356E-2</c:v>
                </c:pt>
                <c:pt idx="7">
                  <c:v>6.4702484113229347E-2</c:v>
                </c:pt>
                <c:pt idx="8">
                  <c:v>2.8596187175043329E-2</c:v>
                </c:pt>
                <c:pt idx="9">
                  <c:v>3.7550548815713462E-3</c:v>
                </c:pt>
                <c:pt idx="10">
                  <c:v>2.1663778162911613E-2</c:v>
                </c:pt>
                <c:pt idx="11">
                  <c:v>8.3766608896591564E-3</c:v>
                </c:pt>
                <c:pt idx="12">
                  <c:v>2.1086077411900637E-2</c:v>
                </c:pt>
                <c:pt idx="13">
                  <c:v>3.870595031773541E-2</c:v>
                </c:pt>
                <c:pt idx="14">
                  <c:v>8.3766608896591571E-2</c:v>
                </c:pt>
                <c:pt idx="15">
                  <c:v>7.3945696129404964E-2</c:v>
                </c:pt>
                <c:pt idx="16">
                  <c:v>0.11380704794916234</c:v>
                </c:pt>
                <c:pt idx="17">
                  <c:v>6.9324090121317154E-3</c:v>
                </c:pt>
                <c:pt idx="18">
                  <c:v>3.1773541305603697E-2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8-4C65-8C79-9CCBA0DB2B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8-4C65-8C79-9CCBA0DB2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8</c:v>
                </c:pt>
                <c:pt idx="1">
                  <c:v>54</c:v>
                </c:pt>
                <c:pt idx="2">
                  <c:v>110</c:v>
                </c:pt>
                <c:pt idx="3">
                  <c:v>153</c:v>
                </c:pt>
                <c:pt idx="4">
                  <c:v>211</c:v>
                </c:pt>
                <c:pt idx="5">
                  <c:v>163</c:v>
                </c:pt>
                <c:pt idx="6">
                  <c:v>153</c:v>
                </c:pt>
                <c:pt idx="7">
                  <c:v>159</c:v>
                </c:pt>
                <c:pt idx="8">
                  <c:v>169</c:v>
                </c:pt>
                <c:pt idx="9">
                  <c:v>170</c:v>
                </c:pt>
                <c:pt idx="10">
                  <c:v>129</c:v>
                </c:pt>
                <c:pt idx="11">
                  <c:v>137</c:v>
                </c:pt>
                <c:pt idx="12">
                  <c:v>66</c:v>
                </c:pt>
                <c:pt idx="13">
                  <c:v>23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3-4295-AC88-2F026D1A7A19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13</c:v>
                </c:pt>
                <c:pt idx="1">
                  <c:v>69</c:v>
                </c:pt>
                <c:pt idx="2">
                  <c:v>99</c:v>
                </c:pt>
                <c:pt idx="3">
                  <c:v>189</c:v>
                </c:pt>
                <c:pt idx="4">
                  <c:v>208</c:v>
                </c:pt>
                <c:pt idx="5">
                  <c:v>161</c:v>
                </c:pt>
                <c:pt idx="6">
                  <c:v>151</c:v>
                </c:pt>
                <c:pt idx="7">
                  <c:v>153</c:v>
                </c:pt>
                <c:pt idx="8">
                  <c:v>171</c:v>
                </c:pt>
                <c:pt idx="9">
                  <c:v>181</c:v>
                </c:pt>
                <c:pt idx="10">
                  <c:v>154</c:v>
                </c:pt>
                <c:pt idx="11">
                  <c:v>108</c:v>
                </c:pt>
                <c:pt idx="12">
                  <c:v>54</c:v>
                </c:pt>
                <c:pt idx="13">
                  <c:v>21</c:v>
                </c:pt>
                <c:pt idx="14">
                  <c:v>6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3-4295-AC88-2F026D1A7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80</c:v>
                </c:pt>
                <c:pt idx="1">
                  <c:v>73</c:v>
                </c:pt>
                <c:pt idx="2">
                  <c:v>148</c:v>
                </c:pt>
                <c:pt idx="3">
                  <c:v>57</c:v>
                </c:pt>
                <c:pt idx="4">
                  <c:v>37</c:v>
                </c:pt>
                <c:pt idx="5">
                  <c:v>53</c:v>
                </c:pt>
                <c:pt idx="6">
                  <c:v>121</c:v>
                </c:pt>
                <c:pt idx="7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C-4337-AFF3-85A3EC13177C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67</c:v>
                </c:pt>
                <c:pt idx="1">
                  <c:v>208</c:v>
                </c:pt>
                <c:pt idx="2">
                  <c:v>29</c:v>
                </c:pt>
                <c:pt idx="3">
                  <c:v>140</c:v>
                </c:pt>
                <c:pt idx="4">
                  <c:v>170</c:v>
                </c:pt>
                <c:pt idx="5">
                  <c:v>93</c:v>
                </c:pt>
                <c:pt idx="6">
                  <c:v>10</c:v>
                </c:pt>
                <c:pt idx="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C-4337-AFF3-85A3EC131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9.1'!$U$8:$Y$8</c:f>
              <c:numCache>
                <c:formatCode>General</c:formatCode>
                <c:ptCount val="5"/>
                <c:pt idx="0">
                  <c:v>18340</c:v>
                </c:pt>
                <c:pt idx="1">
                  <c:v>20356.75</c:v>
                </c:pt>
                <c:pt idx="2">
                  <c:v>27812.07</c:v>
                </c:pt>
                <c:pt idx="3">
                  <c:v>28765.119999999999</c:v>
                </c:pt>
                <c:pt idx="4">
                  <c:v>26033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E0-4BF8-A279-3EA01EE201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E0-4BF8-A279-3EA01EE2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9.5'!$T$8:$Y$8</c:f>
              <c:numCache>
                <c:formatCode>General</c:formatCode>
                <c:ptCount val="6"/>
                <c:pt idx="0">
                  <c:v>39350.92</c:v>
                </c:pt>
                <c:pt idx="1">
                  <c:v>31774.59</c:v>
                </c:pt>
                <c:pt idx="2">
                  <c:v>44985.83</c:v>
                </c:pt>
                <c:pt idx="3">
                  <c:v>46560.31</c:v>
                </c:pt>
                <c:pt idx="4">
                  <c:v>48042.93</c:v>
                </c:pt>
                <c:pt idx="5">
                  <c:v>50345.97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9-4B7F-915B-9F5B11B462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9-4B7F-915B-9F5B11B46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9.50'!$T$8:$Y$8</c:f>
              <c:numCache>
                <c:formatCode>General</c:formatCode>
                <c:ptCount val="6"/>
                <c:pt idx="0">
                  <c:v>32588.74</c:v>
                </c:pt>
                <c:pt idx="1">
                  <c:v>35381.5</c:v>
                </c:pt>
                <c:pt idx="2">
                  <c:v>37491</c:v>
                </c:pt>
                <c:pt idx="3">
                  <c:v>34621.410000000003</c:v>
                </c:pt>
                <c:pt idx="4">
                  <c:v>36655.730000000003</c:v>
                </c:pt>
                <c:pt idx="5">
                  <c:v>36032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A-401A-97D2-FFE17126EA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A-401A-97D2-FFE17126E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9.51'!$U$4:$Y$4</c:f>
              <c:numCache>
                <c:formatCode>#,##0</c:formatCode>
                <c:ptCount val="5"/>
                <c:pt idx="0">
                  <c:v>417</c:v>
                </c:pt>
                <c:pt idx="1">
                  <c:v>342</c:v>
                </c:pt>
                <c:pt idx="2">
                  <c:v>367</c:v>
                </c:pt>
                <c:pt idx="3">
                  <c:v>286</c:v>
                </c:pt>
                <c:pt idx="4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3-4F2A-9AE9-2B48E5DA77A4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9.51'!$U$7:$Y$7</c:f>
              <c:numCache>
                <c:formatCode>#,##0</c:formatCode>
                <c:ptCount val="5"/>
                <c:pt idx="0">
                  <c:v>308</c:v>
                </c:pt>
                <c:pt idx="1">
                  <c:v>267</c:v>
                </c:pt>
                <c:pt idx="2">
                  <c:v>281</c:v>
                </c:pt>
                <c:pt idx="3">
                  <c:v>226</c:v>
                </c:pt>
                <c:pt idx="4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3-4F2A-9AE9-2B48E5DA77A4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9.51'!$U$11:$Y$11</c:f>
              <c:numCache>
                <c:formatCode>#,##0</c:formatCode>
                <c:ptCount val="5"/>
                <c:pt idx="0">
                  <c:v>419</c:v>
                </c:pt>
                <c:pt idx="1">
                  <c:v>343</c:v>
                </c:pt>
                <c:pt idx="2">
                  <c:v>368</c:v>
                </c:pt>
                <c:pt idx="3">
                  <c:v>285</c:v>
                </c:pt>
                <c:pt idx="4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3-4F2A-9AE9-2B48E5DA77A4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9.51'!$U$12:$Y$12</c:f>
              <c:numCache>
                <c:formatCode>#,##0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3-4F2A-9AE9-2B48E5DA7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9.51'!$AA$15:$AA$33</c:f>
              <c:numCache>
                <c:formatCode>0.0%</c:formatCode>
                <c:ptCount val="19"/>
                <c:pt idx="0">
                  <c:v>2.1141649048625793E-2</c:v>
                </c:pt>
                <c:pt idx="1">
                  <c:v>6.9767441860465115E-2</c:v>
                </c:pt>
                <c:pt idx="2">
                  <c:v>2.748414376321353E-2</c:v>
                </c:pt>
                <c:pt idx="3">
                  <c:v>0</c:v>
                </c:pt>
                <c:pt idx="4">
                  <c:v>0.21775898520084566</c:v>
                </c:pt>
                <c:pt idx="5">
                  <c:v>0</c:v>
                </c:pt>
                <c:pt idx="6">
                  <c:v>3.8054968287526428E-2</c:v>
                </c:pt>
                <c:pt idx="7">
                  <c:v>5.0739957716701901E-2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3.382663847780127E-2</c:v>
                </c:pt>
                <c:pt idx="12">
                  <c:v>6.3424947145877375E-2</c:v>
                </c:pt>
                <c:pt idx="13">
                  <c:v>4.2283298097251586E-2</c:v>
                </c:pt>
                <c:pt idx="14">
                  <c:v>0.17547568710359407</c:v>
                </c:pt>
                <c:pt idx="15">
                  <c:v>7.1881606765327691E-2</c:v>
                </c:pt>
                <c:pt idx="16">
                  <c:v>5.4968287526427059E-2</c:v>
                </c:pt>
                <c:pt idx="17">
                  <c:v>1.0570824524312896E-2</c:v>
                </c:pt>
                <c:pt idx="18">
                  <c:v>0.11205073995771671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1-4A37-AD62-9E57D2E6CA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D1-4A37-AD62-9E57D2E6C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20</c:v>
                </c:pt>
                <c:pt idx="4">
                  <c:v>31</c:v>
                </c:pt>
                <c:pt idx="5">
                  <c:v>20</c:v>
                </c:pt>
                <c:pt idx="6">
                  <c:v>32</c:v>
                </c:pt>
                <c:pt idx="7">
                  <c:v>42</c:v>
                </c:pt>
                <c:pt idx="8">
                  <c:v>21</c:v>
                </c:pt>
                <c:pt idx="9">
                  <c:v>20</c:v>
                </c:pt>
                <c:pt idx="10">
                  <c:v>29</c:v>
                </c:pt>
                <c:pt idx="11">
                  <c:v>6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1-419F-BA54-40209E6E23D8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27</c:v>
                </c:pt>
                <c:pt idx="4">
                  <c:v>20</c:v>
                </c:pt>
                <c:pt idx="5">
                  <c:v>22</c:v>
                </c:pt>
                <c:pt idx="6">
                  <c:v>27</c:v>
                </c:pt>
                <c:pt idx="7">
                  <c:v>23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1-419F-BA54-40209E6E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4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37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9-468C-B413-26A4A3FF2625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0</c:v>
                </c:pt>
                <c:pt idx="3">
                  <c:v>26</c:v>
                </c:pt>
                <c:pt idx="4">
                  <c:v>12</c:v>
                </c:pt>
                <c:pt idx="5">
                  <c:v>6</c:v>
                </c:pt>
                <c:pt idx="6">
                  <c:v>10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9-468C-B413-26A4A3FF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9.51'!$U$8:$Y$8</c:f>
              <c:numCache>
                <c:formatCode>General</c:formatCode>
                <c:ptCount val="5"/>
                <c:pt idx="0">
                  <c:v>22700.99</c:v>
                </c:pt>
                <c:pt idx="1">
                  <c:v>34847.379999999997</c:v>
                </c:pt>
                <c:pt idx="2">
                  <c:v>27244.53</c:v>
                </c:pt>
                <c:pt idx="3">
                  <c:v>35569</c:v>
                </c:pt>
                <c:pt idx="4">
                  <c:v>24238.49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4-4719-A70B-B962181772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4-4719-A70B-B96218177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9.51'!$T$4:$Y$4</c:f>
              <c:numCache>
                <c:formatCode>#,##0</c:formatCode>
                <c:ptCount val="6"/>
                <c:pt idx="0">
                  <c:v>421</c:v>
                </c:pt>
                <c:pt idx="1">
                  <c:v>417</c:v>
                </c:pt>
                <c:pt idx="2">
                  <c:v>342</c:v>
                </c:pt>
                <c:pt idx="3">
                  <c:v>367</c:v>
                </c:pt>
                <c:pt idx="4">
                  <c:v>286</c:v>
                </c:pt>
                <c:pt idx="5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C-4B59-90DE-EFE55837105B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9.51'!$T$7:$Y$7</c:f>
              <c:numCache>
                <c:formatCode>#,##0</c:formatCode>
                <c:ptCount val="6"/>
                <c:pt idx="0">
                  <c:v>307</c:v>
                </c:pt>
                <c:pt idx="1">
                  <c:v>308</c:v>
                </c:pt>
                <c:pt idx="2">
                  <c:v>267</c:v>
                </c:pt>
                <c:pt idx="3">
                  <c:v>281</c:v>
                </c:pt>
                <c:pt idx="4">
                  <c:v>226</c:v>
                </c:pt>
                <c:pt idx="5">
                  <c:v>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C-4B59-90DE-EFE55837105B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9.51'!$T$11:$Y$11</c:f>
              <c:numCache>
                <c:formatCode>#,##0</c:formatCode>
                <c:ptCount val="6"/>
                <c:pt idx="0">
                  <c:v>414</c:v>
                </c:pt>
                <c:pt idx="1">
                  <c:v>419</c:v>
                </c:pt>
                <c:pt idx="2">
                  <c:v>343</c:v>
                </c:pt>
                <c:pt idx="3">
                  <c:v>368</c:v>
                </c:pt>
                <c:pt idx="4">
                  <c:v>285</c:v>
                </c:pt>
                <c:pt idx="5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C-4B59-90DE-EFE55837105B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9.51'!$T$12:$Y$12</c:f>
              <c:numCache>
                <c:formatCode>#,##0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0C-4B59-90DE-EFE558371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9.51'!$AA$15:$AA$33</c:f>
              <c:numCache>
                <c:formatCode>0.0%</c:formatCode>
                <c:ptCount val="19"/>
                <c:pt idx="0">
                  <c:v>2.1141649048625793E-2</c:v>
                </c:pt>
                <c:pt idx="1">
                  <c:v>6.9767441860465115E-2</c:v>
                </c:pt>
                <c:pt idx="2">
                  <c:v>2.748414376321353E-2</c:v>
                </c:pt>
                <c:pt idx="3">
                  <c:v>0</c:v>
                </c:pt>
                <c:pt idx="4">
                  <c:v>0.21775898520084566</c:v>
                </c:pt>
                <c:pt idx="5">
                  <c:v>0</c:v>
                </c:pt>
                <c:pt idx="6">
                  <c:v>3.8054968287526428E-2</c:v>
                </c:pt>
                <c:pt idx="7">
                  <c:v>5.0739957716701901E-2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3.382663847780127E-2</c:v>
                </c:pt>
                <c:pt idx="12">
                  <c:v>6.3424947145877375E-2</c:v>
                </c:pt>
                <c:pt idx="13">
                  <c:v>4.2283298097251586E-2</c:v>
                </c:pt>
                <c:pt idx="14">
                  <c:v>0.17547568710359407</c:v>
                </c:pt>
                <c:pt idx="15">
                  <c:v>7.1881606765327691E-2</c:v>
                </c:pt>
                <c:pt idx="16">
                  <c:v>5.4968287526427059E-2</c:v>
                </c:pt>
                <c:pt idx="17">
                  <c:v>1.0570824524312896E-2</c:v>
                </c:pt>
                <c:pt idx="18">
                  <c:v>0.11205073995771671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D-4A81-A3D6-3EC98751CF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D-4A81-A3D6-3EC98751C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20</c:v>
                </c:pt>
                <c:pt idx="4">
                  <c:v>31</c:v>
                </c:pt>
                <c:pt idx="5">
                  <c:v>20</c:v>
                </c:pt>
                <c:pt idx="6">
                  <c:v>32</c:v>
                </c:pt>
                <c:pt idx="7">
                  <c:v>42</c:v>
                </c:pt>
                <c:pt idx="8">
                  <c:v>21</c:v>
                </c:pt>
                <c:pt idx="9">
                  <c:v>20</c:v>
                </c:pt>
                <c:pt idx="10">
                  <c:v>29</c:v>
                </c:pt>
                <c:pt idx="11">
                  <c:v>6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B3-4AA1-B53D-712FDB9A14AF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27</c:v>
                </c:pt>
                <c:pt idx="4">
                  <c:v>20</c:v>
                </c:pt>
                <c:pt idx="5">
                  <c:v>22</c:v>
                </c:pt>
                <c:pt idx="6">
                  <c:v>27</c:v>
                </c:pt>
                <c:pt idx="7">
                  <c:v>23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B3-4AA1-B53D-712FDB9A1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4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5</c:v>
                </c:pt>
                <c:pt idx="5">
                  <c:v>4</c:v>
                </c:pt>
                <c:pt idx="6">
                  <c:v>37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B-4104-BCCB-9BDECA15F5B0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0</c:v>
                </c:pt>
                <c:pt idx="3">
                  <c:v>26</c:v>
                </c:pt>
                <c:pt idx="4">
                  <c:v>12</c:v>
                </c:pt>
                <c:pt idx="5">
                  <c:v>6</c:v>
                </c:pt>
                <c:pt idx="6">
                  <c:v>10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B-4104-BCCB-9BDECA15F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9.6'!$U$4:$Y$4</c:f>
              <c:numCache>
                <c:formatCode>#,##0</c:formatCode>
                <c:ptCount val="5"/>
                <c:pt idx="0">
                  <c:v>1420</c:v>
                </c:pt>
                <c:pt idx="1">
                  <c:v>1404</c:v>
                </c:pt>
                <c:pt idx="2">
                  <c:v>1268</c:v>
                </c:pt>
                <c:pt idx="3">
                  <c:v>1164</c:v>
                </c:pt>
                <c:pt idx="4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C-4641-A43B-68585A6E718B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9.6'!$U$7:$Y$7</c:f>
              <c:numCache>
                <c:formatCode>#,##0</c:formatCode>
                <c:ptCount val="5"/>
                <c:pt idx="0">
                  <c:v>939</c:v>
                </c:pt>
                <c:pt idx="1">
                  <c:v>920</c:v>
                </c:pt>
                <c:pt idx="2">
                  <c:v>854</c:v>
                </c:pt>
                <c:pt idx="3">
                  <c:v>797</c:v>
                </c:pt>
                <c:pt idx="4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C-4641-A43B-68585A6E718B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9.6'!$U$11:$Y$11</c:f>
              <c:numCache>
                <c:formatCode>#,##0</c:formatCode>
                <c:ptCount val="5"/>
                <c:pt idx="0">
                  <c:v>1120</c:v>
                </c:pt>
                <c:pt idx="1">
                  <c:v>1099</c:v>
                </c:pt>
                <c:pt idx="2">
                  <c:v>985</c:v>
                </c:pt>
                <c:pt idx="3">
                  <c:v>906</c:v>
                </c:pt>
                <c:pt idx="4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C-4641-A43B-68585A6E718B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9.6'!$U$12:$Y$12</c:f>
              <c:numCache>
                <c:formatCode>#,##0</c:formatCode>
                <c:ptCount val="5"/>
                <c:pt idx="0">
                  <c:v>300</c:v>
                </c:pt>
                <c:pt idx="1">
                  <c:v>305</c:v>
                </c:pt>
                <c:pt idx="2">
                  <c:v>283</c:v>
                </c:pt>
                <c:pt idx="3">
                  <c:v>263</c:v>
                </c:pt>
                <c:pt idx="4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FC-4641-A43B-68585A6E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9.51'!$T$8:$Y$8</c:f>
              <c:numCache>
                <c:formatCode>General</c:formatCode>
                <c:ptCount val="6"/>
                <c:pt idx="0">
                  <c:v>24404.55</c:v>
                </c:pt>
                <c:pt idx="1">
                  <c:v>22700.99</c:v>
                </c:pt>
                <c:pt idx="2">
                  <c:v>34847.379999999997</c:v>
                </c:pt>
                <c:pt idx="3">
                  <c:v>27244.53</c:v>
                </c:pt>
                <c:pt idx="4">
                  <c:v>35569</c:v>
                </c:pt>
                <c:pt idx="5">
                  <c:v>24238.49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3-4D47-BE14-A221A0F119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3-4D47-BE14-A221A0F11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9.52'!$U$4:$Y$4</c:f>
              <c:numCache>
                <c:formatCode>#,##0</c:formatCode>
                <c:ptCount val="5"/>
                <c:pt idx="0">
                  <c:v>37549</c:v>
                </c:pt>
                <c:pt idx="1">
                  <c:v>38988</c:v>
                </c:pt>
                <c:pt idx="2">
                  <c:v>38851</c:v>
                </c:pt>
                <c:pt idx="3">
                  <c:v>38991</c:v>
                </c:pt>
                <c:pt idx="4">
                  <c:v>40296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D-4F1F-A653-4B40CD47C5AC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9.52'!$U$7:$Y$7</c:f>
              <c:numCache>
                <c:formatCode>#,##0</c:formatCode>
                <c:ptCount val="5"/>
                <c:pt idx="0">
                  <c:v>26939</c:v>
                </c:pt>
                <c:pt idx="1">
                  <c:v>27444</c:v>
                </c:pt>
                <c:pt idx="2">
                  <c:v>27537</c:v>
                </c:pt>
                <c:pt idx="3">
                  <c:v>27963</c:v>
                </c:pt>
                <c:pt idx="4">
                  <c:v>28676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D-4F1F-A653-4B40CD47C5AC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9.52'!$U$11:$Y$11</c:f>
              <c:numCache>
                <c:formatCode>#,##0</c:formatCode>
                <c:ptCount val="5"/>
                <c:pt idx="0">
                  <c:v>31347</c:v>
                </c:pt>
                <c:pt idx="1">
                  <c:v>32976</c:v>
                </c:pt>
                <c:pt idx="2">
                  <c:v>32977</c:v>
                </c:pt>
                <c:pt idx="3">
                  <c:v>32972</c:v>
                </c:pt>
                <c:pt idx="4">
                  <c:v>33991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D-4F1F-A653-4B40CD47C5AC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9.52'!$U$12:$Y$12</c:f>
              <c:numCache>
                <c:formatCode>#,##0</c:formatCode>
                <c:ptCount val="5"/>
                <c:pt idx="0">
                  <c:v>6201</c:v>
                </c:pt>
                <c:pt idx="1">
                  <c:v>6013</c:v>
                </c:pt>
                <c:pt idx="2">
                  <c:v>5872</c:v>
                </c:pt>
                <c:pt idx="3">
                  <c:v>6016</c:v>
                </c:pt>
                <c:pt idx="4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DD-4F1F-A653-4B40CD47C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9.52'!$AA$15:$AA$33</c:f>
              <c:numCache>
                <c:formatCode>0.0%</c:formatCode>
                <c:ptCount val="19"/>
                <c:pt idx="0">
                  <c:v>1.8240023823704585E-2</c:v>
                </c:pt>
                <c:pt idx="1">
                  <c:v>9.8272781417510415E-3</c:v>
                </c:pt>
                <c:pt idx="2">
                  <c:v>3.7100456621004564E-2</c:v>
                </c:pt>
                <c:pt idx="3">
                  <c:v>5.2858844550327574E-3</c:v>
                </c:pt>
                <c:pt idx="4">
                  <c:v>8.7849910661107797E-2</c:v>
                </c:pt>
                <c:pt idx="5">
                  <c:v>2.3997419098669842E-2</c:v>
                </c:pt>
                <c:pt idx="6">
                  <c:v>9.5716696446297406E-2</c:v>
                </c:pt>
                <c:pt idx="7">
                  <c:v>0.12522334723049433</c:v>
                </c:pt>
                <c:pt idx="8">
                  <c:v>2.2061743101052213E-2</c:v>
                </c:pt>
                <c:pt idx="9">
                  <c:v>7.8916021441334128E-3</c:v>
                </c:pt>
                <c:pt idx="10">
                  <c:v>3.3353186420488387E-2</c:v>
                </c:pt>
                <c:pt idx="11">
                  <c:v>3.6951558467341675E-2</c:v>
                </c:pt>
                <c:pt idx="12">
                  <c:v>6.1668651975382169E-2</c:v>
                </c:pt>
                <c:pt idx="13">
                  <c:v>5.8318443517967042E-2</c:v>
                </c:pt>
                <c:pt idx="14">
                  <c:v>3.404804447091523E-2</c:v>
                </c:pt>
                <c:pt idx="15">
                  <c:v>7.1446297399245587E-2</c:v>
                </c:pt>
                <c:pt idx="16">
                  <c:v>0.10013400833829661</c:v>
                </c:pt>
                <c:pt idx="17">
                  <c:v>1.5609489775660115E-2</c:v>
                </c:pt>
                <c:pt idx="18">
                  <c:v>3.9185030772285093E-2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6-4173-8A38-8B7A5F92CE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6-4173-8A38-8B7A5F92C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29</c:v>
                </c:pt>
                <c:pt idx="1">
                  <c:v>615</c:v>
                </c:pt>
                <c:pt idx="2">
                  <c:v>1233</c:v>
                </c:pt>
                <c:pt idx="3">
                  <c:v>1526</c:v>
                </c:pt>
                <c:pt idx="4">
                  <c:v>1806</c:v>
                </c:pt>
                <c:pt idx="5">
                  <c:v>1724</c:v>
                </c:pt>
                <c:pt idx="6">
                  <c:v>1823</c:v>
                </c:pt>
                <c:pt idx="7">
                  <c:v>2083</c:v>
                </c:pt>
                <c:pt idx="8">
                  <c:v>2126</c:v>
                </c:pt>
                <c:pt idx="9">
                  <c:v>2150</c:v>
                </c:pt>
                <c:pt idx="10">
                  <c:v>1876</c:v>
                </c:pt>
                <c:pt idx="11">
                  <c:v>1549</c:v>
                </c:pt>
                <c:pt idx="12">
                  <c:v>976</c:v>
                </c:pt>
                <c:pt idx="13">
                  <c:v>427</c:v>
                </c:pt>
                <c:pt idx="14">
                  <c:v>161</c:v>
                </c:pt>
                <c:pt idx="15">
                  <c:v>69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5-44B4-AE42-D5F6F5AB860C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36</c:v>
                </c:pt>
                <c:pt idx="1">
                  <c:v>667</c:v>
                </c:pt>
                <c:pt idx="2">
                  <c:v>1249</c:v>
                </c:pt>
                <c:pt idx="3">
                  <c:v>1487</c:v>
                </c:pt>
                <c:pt idx="4">
                  <c:v>1755</c:v>
                </c:pt>
                <c:pt idx="5">
                  <c:v>1634</c:v>
                </c:pt>
                <c:pt idx="6">
                  <c:v>1630</c:v>
                </c:pt>
                <c:pt idx="7">
                  <c:v>1982</c:v>
                </c:pt>
                <c:pt idx="8">
                  <c:v>2396</c:v>
                </c:pt>
                <c:pt idx="9">
                  <c:v>2431</c:v>
                </c:pt>
                <c:pt idx="10">
                  <c:v>2212</c:v>
                </c:pt>
                <c:pt idx="11">
                  <c:v>1481</c:v>
                </c:pt>
                <c:pt idx="12">
                  <c:v>676</c:v>
                </c:pt>
                <c:pt idx="13">
                  <c:v>258</c:v>
                </c:pt>
                <c:pt idx="14">
                  <c:v>113</c:v>
                </c:pt>
                <c:pt idx="15">
                  <c:v>37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5-44B4-AE42-D5F6F5AB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1750</c:v>
                </c:pt>
                <c:pt idx="1">
                  <c:v>1645</c:v>
                </c:pt>
                <c:pt idx="2">
                  <c:v>2588</c:v>
                </c:pt>
                <c:pt idx="3">
                  <c:v>941</c:v>
                </c:pt>
                <c:pt idx="4">
                  <c:v>402</c:v>
                </c:pt>
                <c:pt idx="5">
                  <c:v>835</c:v>
                </c:pt>
                <c:pt idx="6">
                  <c:v>858</c:v>
                </c:pt>
                <c:pt idx="7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0-4807-A4CA-716C2963EC97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1278</c:v>
                </c:pt>
                <c:pt idx="1">
                  <c:v>2463</c:v>
                </c:pt>
                <c:pt idx="2">
                  <c:v>466</c:v>
                </c:pt>
                <c:pt idx="3">
                  <c:v>2139</c:v>
                </c:pt>
                <c:pt idx="4">
                  <c:v>2216</c:v>
                </c:pt>
                <c:pt idx="5">
                  <c:v>1452</c:v>
                </c:pt>
                <c:pt idx="6">
                  <c:v>82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0-4807-A4CA-716C2963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9.52'!$U$8:$Y$8</c:f>
              <c:numCache>
                <c:formatCode>General</c:formatCode>
                <c:ptCount val="5"/>
                <c:pt idx="0">
                  <c:v>32546.19</c:v>
                </c:pt>
                <c:pt idx="1">
                  <c:v>33186</c:v>
                </c:pt>
                <c:pt idx="2">
                  <c:v>33644</c:v>
                </c:pt>
                <c:pt idx="3">
                  <c:v>34515</c:v>
                </c:pt>
                <c:pt idx="4">
                  <c:v>35110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3-4E1C-A370-E25119F8CE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3-4E1C-A370-E25119F8C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9.52'!$T$4:$Y$4</c:f>
              <c:numCache>
                <c:formatCode>#,##0</c:formatCode>
                <c:ptCount val="6"/>
                <c:pt idx="0">
                  <c:v>36906</c:v>
                </c:pt>
                <c:pt idx="1">
                  <c:v>37549</c:v>
                </c:pt>
                <c:pt idx="2">
                  <c:v>38988</c:v>
                </c:pt>
                <c:pt idx="3">
                  <c:v>38851</c:v>
                </c:pt>
                <c:pt idx="4">
                  <c:v>38991</c:v>
                </c:pt>
                <c:pt idx="5">
                  <c:v>40296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C-4DB8-8ED8-BE3ED7080BED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9.52'!$T$7:$Y$7</c:f>
              <c:numCache>
                <c:formatCode>#,##0</c:formatCode>
                <c:ptCount val="6"/>
                <c:pt idx="0">
                  <c:v>26507</c:v>
                </c:pt>
                <c:pt idx="1">
                  <c:v>26939</c:v>
                </c:pt>
                <c:pt idx="2">
                  <c:v>27444</c:v>
                </c:pt>
                <c:pt idx="3">
                  <c:v>27537</c:v>
                </c:pt>
                <c:pt idx="4">
                  <c:v>27963</c:v>
                </c:pt>
                <c:pt idx="5">
                  <c:v>28676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C-4DB8-8ED8-BE3ED7080BED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9.52'!$T$11:$Y$11</c:f>
              <c:numCache>
                <c:formatCode>#,##0</c:formatCode>
                <c:ptCount val="6"/>
                <c:pt idx="0">
                  <c:v>30625</c:v>
                </c:pt>
                <c:pt idx="1">
                  <c:v>31347</c:v>
                </c:pt>
                <c:pt idx="2">
                  <c:v>32976</c:v>
                </c:pt>
                <c:pt idx="3">
                  <c:v>32977</c:v>
                </c:pt>
                <c:pt idx="4">
                  <c:v>32972</c:v>
                </c:pt>
                <c:pt idx="5">
                  <c:v>33991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C-4DB8-8ED8-BE3ED7080BED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9.52'!$T$12:$Y$12</c:f>
              <c:numCache>
                <c:formatCode>#,##0</c:formatCode>
                <c:ptCount val="6"/>
                <c:pt idx="0">
                  <c:v>6280</c:v>
                </c:pt>
                <c:pt idx="1">
                  <c:v>6201</c:v>
                </c:pt>
                <c:pt idx="2">
                  <c:v>6013</c:v>
                </c:pt>
                <c:pt idx="3">
                  <c:v>5872</c:v>
                </c:pt>
                <c:pt idx="4">
                  <c:v>6016</c:v>
                </c:pt>
                <c:pt idx="5">
                  <c:v>6305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C-4DB8-8ED8-BE3ED7080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9.52'!$AA$15:$AA$33</c:f>
              <c:numCache>
                <c:formatCode>0.0%</c:formatCode>
                <c:ptCount val="19"/>
                <c:pt idx="0">
                  <c:v>1.8240023823704585E-2</c:v>
                </c:pt>
                <c:pt idx="1">
                  <c:v>9.8272781417510415E-3</c:v>
                </c:pt>
                <c:pt idx="2">
                  <c:v>3.7100456621004564E-2</c:v>
                </c:pt>
                <c:pt idx="3">
                  <c:v>5.2858844550327574E-3</c:v>
                </c:pt>
                <c:pt idx="4">
                  <c:v>8.7849910661107797E-2</c:v>
                </c:pt>
                <c:pt idx="5">
                  <c:v>2.3997419098669842E-2</c:v>
                </c:pt>
                <c:pt idx="6">
                  <c:v>9.5716696446297406E-2</c:v>
                </c:pt>
                <c:pt idx="7">
                  <c:v>0.12522334723049433</c:v>
                </c:pt>
                <c:pt idx="8">
                  <c:v>2.2061743101052213E-2</c:v>
                </c:pt>
                <c:pt idx="9">
                  <c:v>7.8916021441334128E-3</c:v>
                </c:pt>
                <c:pt idx="10">
                  <c:v>3.3353186420488387E-2</c:v>
                </c:pt>
                <c:pt idx="11">
                  <c:v>3.6951558467341675E-2</c:v>
                </c:pt>
                <c:pt idx="12">
                  <c:v>6.1668651975382169E-2</c:v>
                </c:pt>
                <c:pt idx="13">
                  <c:v>5.8318443517967042E-2</c:v>
                </c:pt>
                <c:pt idx="14">
                  <c:v>3.404804447091523E-2</c:v>
                </c:pt>
                <c:pt idx="15">
                  <c:v>7.1446297399245587E-2</c:v>
                </c:pt>
                <c:pt idx="16">
                  <c:v>0.10013400833829661</c:v>
                </c:pt>
                <c:pt idx="17">
                  <c:v>1.5609489775660115E-2</c:v>
                </c:pt>
                <c:pt idx="18">
                  <c:v>3.9185030772285093E-2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8-4F73-A307-B7401BDFA8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8-4F73-A307-B7401BDFA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29</c:v>
                </c:pt>
                <c:pt idx="1">
                  <c:v>615</c:v>
                </c:pt>
                <c:pt idx="2">
                  <c:v>1233</c:v>
                </c:pt>
                <c:pt idx="3">
                  <c:v>1526</c:v>
                </c:pt>
                <c:pt idx="4">
                  <c:v>1806</c:v>
                </c:pt>
                <c:pt idx="5">
                  <c:v>1724</c:v>
                </c:pt>
                <c:pt idx="6">
                  <c:v>1823</c:v>
                </c:pt>
                <c:pt idx="7">
                  <c:v>2083</c:v>
                </c:pt>
                <c:pt idx="8">
                  <c:v>2126</c:v>
                </c:pt>
                <c:pt idx="9">
                  <c:v>2150</c:v>
                </c:pt>
                <c:pt idx="10">
                  <c:v>1876</c:v>
                </c:pt>
                <c:pt idx="11">
                  <c:v>1549</c:v>
                </c:pt>
                <c:pt idx="12">
                  <c:v>976</c:v>
                </c:pt>
                <c:pt idx="13">
                  <c:v>427</c:v>
                </c:pt>
                <c:pt idx="14">
                  <c:v>161</c:v>
                </c:pt>
                <c:pt idx="15">
                  <c:v>69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3-438F-AFFB-2DA6A83759B6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36</c:v>
                </c:pt>
                <c:pt idx="1">
                  <c:v>667</c:v>
                </c:pt>
                <c:pt idx="2">
                  <c:v>1249</c:v>
                </c:pt>
                <c:pt idx="3">
                  <c:v>1487</c:v>
                </c:pt>
                <c:pt idx="4">
                  <c:v>1755</c:v>
                </c:pt>
                <c:pt idx="5">
                  <c:v>1634</c:v>
                </c:pt>
                <c:pt idx="6">
                  <c:v>1630</c:v>
                </c:pt>
                <c:pt idx="7">
                  <c:v>1982</c:v>
                </c:pt>
                <c:pt idx="8">
                  <c:v>2396</c:v>
                </c:pt>
                <c:pt idx="9">
                  <c:v>2431</c:v>
                </c:pt>
                <c:pt idx="10">
                  <c:v>2212</c:v>
                </c:pt>
                <c:pt idx="11">
                  <c:v>1481</c:v>
                </c:pt>
                <c:pt idx="12">
                  <c:v>676</c:v>
                </c:pt>
                <c:pt idx="13">
                  <c:v>258</c:v>
                </c:pt>
                <c:pt idx="14">
                  <c:v>113</c:v>
                </c:pt>
                <c:pt idx="15">
                  <c:v>37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73-438F-AFFB-2DA6A8375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1750</c:v>
                </c:pt>
                <c:pt idx="1">
                  <c:v>1645</c:v>
                </c:pt>
                <c:pt idx="2">
                  <c:v>2588</c:v>
                </c:pt>
                <c:pt idx="3">
                  <c:v>941</c:v>
                </c:pt>
                <c:pt idx="4">
                  <c:v>402</c:v>
                </c:pt>
                <c:pt idx="5">
                  <c:v>835</c:v>
                </c:pt>
                <c:pt idx="6">
                  <c:v>858</c:v>
                </c:pt>
                <c:pt idx="7">
                  <c:v>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0-4055-80E2-01A7C9399868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1278</c:v>
                </c:pt>
                <c:pt idx="1">
                  <c:v>2463</c:v>
                </c:pt>
                <c:pt idx="2">
                  <c:v>466</c:v>
                </c:pt>
                <c:pt idx="3">
                  <c:v>2139</c:v>
                </c:pt>
                <c:pt idx="4">
                  <c:v>2216</c:v>
                </c:pt>
                <c:pt idx="5">
                  <c:v>1452</c:v>
                </c:pt>
                <c:pt idx="6">
                  <c:v>82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0-4055-80E2-01A7C9399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9.6'!$AA$15:$AA$33</c:f>
              <c:numCache>
                <c:formatCode>0.0%</c:formatCode>
                <c:ptCount val="19"/>
                <c:pt idx="0">
                  <c:v>0.13748079877112135</c:v>
                </c:pt>
                <c:pt idx="1">
                  <c:v>4.608294930875576E-3</c:v>
                </c:pt>
                <c:pt idx="2">
                  <c:v>2.6881720430107527E-2</c:v>
                </c:pt>
                <c:pt idx="3">
                  <c:v>1.5360983102918587E-2</c:v>
                </c:pt>
                <c:pt idx="4">
                  <c:v>4.3010752688172046E-2</c:v>
                </c:pt>
                <c:pt idx="5">
                  <c:v>2.3041474654377881E-2</c:v>
                </c:pt>
                <c:pt idx="6">
                  <c:v>9.2933947772657455E-2</c:v>
                </c:pt>
                <c:pt idx="7">
                  <c:v>5.683563748079877E-2</c:v>
                </c:pt>
                <c:pt idx="8">
                  <c:v>5.7603686635944701E-2</c:v>
                </c:pt>
                <c:pt idx="9">
                  <c:v>0</c:v>
                </c:pt>
                <c:pt idx="10">
                  <c:v>1.7665130568356373E-2</c:v>
                </c:pt>
                <c:pt idx="11">
                  <c:v>1.3824884792626729E-2</c:v>
                </c:pt>
                <c:pt idx="12">
                  <c:v>1.9969278033794162E-2</c:v>
                </c:pt>
                <c:pt idx="13">
                  <c:v>3.5330261136712747E-2</c:v>
                </c:pt>
                <c:pt idx="14">
                  <c:v>0.12903225806451613</c:v>
                </c:pt>
                <c:pt idx="15">
                  <c:v>6.0675883256528416E-2</c:v>
                </c:pt>
                <c:pt idx="16">
                  <c:v>8.1413210445468509E-2</c:v>
                </c:pt>
                <c:pt idx="17">
                  <c:v>6.1443932411674347E-3</c:v>
                </c:pt>
                <c:pt idx="18">
                  <c:v>1.1520737327188941E-2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1-4C92-AC1D-CDBC26E628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81-4C92-AC1D-CDBC26E62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9.52'!$T$8:$Y$8</c:f>
              <c:numCache>
                <c:formatCode>General</c:formatCode>
                <c:ptCount val="6"/>
                <c:pt idx="0">
                  <c:v>31290.44</c:v>
                </c:pt>
                <c:pt idx="1">
                  <c:v>32546.19</c:v>
                </c:pt>
                <c:pt idx="2">
                  <c:v>33186</c:v>
                </c:pt>
                <c:pt idx="3">
                  <c:v>33644</c:v>
                </c:pt>
                <c:pt idx="4">
                  <c:v>34515</c:v>
                </c:pt>
                <c:pt idx="5">
                  <c:v>35110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8-432A-8F98-0BD3BE90FE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8-432A-8F98-0BD3BE90F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9.53'!$U$4:$Y$4</c:f>
              <c:numCache>
                <c:formatCode>#,##0</c:formatCode>
                <c:ptCount val="5"/>
                <c:pt idx="0">
                  <c:v>9220</c:v>
                </c:pt>
                <c:pt idx="1">
                  <c:v>8722</c:v>
                </c:pt>
                <c:pt idx="2">
                  <c:v>9114</c:v>
                </c:pt>
                <c:pt idx="3">
                  <c:v>8821</c:v>
                </c:pt>
                <c:pt idx="4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C-4B69-82A9-1790FC53C7A3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9.53'!$U$7:$Y$7</c:f>
              <c:numCache>
                <c:formatCode>#,##0</c:formatCode>
                <c:ptCount val="5"/>
                <c:pt idx="0">
                  <c:v>5573</c:v>
                </c:pt>
                <c:pt idx="1">
                  <c:v>5362</c:v>
                </c:pt>
                <c:pt idx="2">
                  <c:v>5505</c:v>
                </c:pt>
                <c:pt idx="3">
                  <c:v>5389</c:v>
                </c:pt>
                <c:pt idx="4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C-4B69-82A9-1790FC53C7A3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9.53'!$U$11:$Y$11</c:f>
              <c:numCache>
                <c:formatCode>#,##0</c:formatCode>
                <c:ptCount val="5"/>
                <c:pt idx="0">
                  <c:v>7444</c:v>
                </c:pt>
                <c:pt idx="1">
                  <c:v>6936</c:v>
                </c:pt>
                <c:pt idx="2">
                  <c:v>7329</c:v>
                </c:pt>
                <c:pt idx="3">
                  <c:v>7081</c:v>
                </c:pt>
                <c:pt idx="4">
                  <c:v>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C-4B69-82A9-1790FC53C7A3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9.53'!$U$12:$Y$12</c:f>
              <c:numCache>
                <c:formatCode>#,##0</c:formatCode>
                <c:ptCount val="5"/>
                <c:pt idx="0">
                  <c:v>1777</c:v>
                </c:pt>
                <c:pt idx="1">
                  <c:v>1787</c:v>
                </c:pt>
                <c:pt idx="2">
                  <c:v>1781</c:v>
                </c:pt>
                <c:pt idx="3">
                  <c:v>1744</c:v>
                </c:pt>
                <c:pt idx="4">
                  <c:v>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C-4B69-82A9-1790FC53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9.53'!$AA$15:$AA$33</c:f>
              <c:numCache>
                <c:formatCode>0.0%</c:formatCode>
                <c:ptCount val="19"/>
                <c:pt idx="0">
                  <c:v>0.33277062671449675</c:v>
                </c:pt>
                <c:pt idx="1">
                  <c:v>1.7092213547161849E-2</c:v>
                </c:pt>
                <c:pt idx="2">
                  <c:v>3.2390799746782023E-2</c:v>
                </c:pt>
                <c:pt idx="3">
                  <c:v>4.4313146233382573E-3</c:v>
                </c:pt>
                <c:pt idx="4">
                  <c:v>3.3973412112259974E-2</c:v>
                </c:pt>
                <c:pt idx="5">
                  <c:v>1.7408736020257439E-2</c:v>
                </c:pt>
                <c:pt idx="6">
                  <c:v>5.6024477737919395E-2</c:v>
                </c:pt>
                <c:pt idx="7">
                  <c:v>3.4395442076387422E-2</c:v>
                </c:pt>
                <c:pt idx="8">
                  <c:v>2.0573960751213337E-2</c:v>
                </c:pt>
                <c:pt idx="9">
                  <c:v>1.3715973834142225E-3</c:v>
                </c:pt>
                <c:pt idx="10">
                  <c:v>1.3293943870014771E-2</c:v>
                </c:pt>
                <c:pt idx="11">
                  <c:v>1.1922346486600548E-2</c:v>
                </c:pt>
                <c:pt idx="12">
                  <c:v>2.6376872757965814E-2</c:v>
                </c:pt>
                <c:pt idx="13">
                  <c:v>6.7524794260392484E-2</c:v>
                </c:pt>
                <c:pt idx="14">
                  <c:v>4.1464443975522264E-2</c:v>
                </c:pt>
                <c:pt idx="15">
                  <c:v>4.8533445874657098E-2</c:v>
                </c:pt>
                <c:pt idx="16">
                  <c:v>5.9717239924034604E-2</c:v>
                </c:pt>
                <c:pt idx="17">
                  <c:v>2.5321797847647183E-3</c:v>
                </c:pt>
                <c:pt idx="18">
                  <c:v>1.8780333403671662E-2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F-46A9-BB46-219E621515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F-46A9-BB46-219E62151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5</c:v>
                </c:pt>
                <c:pt idx="1">
                  <c:v>99</c:v>
                </c:pt>
                <c:pt idx="2">
                  <c:v>274</c:v>
                </c:pt>
                <c:pt idx="3">
                  <c:v>554</c:v>
                </c:pt>
                <c:pt idx="4">
                  <c:v>962</c:v>
                </c:pt>
                <c:pt idx="5">
                  <c:v>565</c:v>
                </c:pt>
                <c:pt idx="6">
                  <c:v>335</c:v>
                </c:pt>
                <c:pt idx="7">
                  <c:v>336</c:v>
                </c:pt>
                <c:pt idx="8">
                  <c:v>406</c:v>
                </c:pt>
                <c:pt idx="9">
                  <c:v>393</c:v>
                </c:pt>
                <c:pt idx="10">
                  <c:v>391</c:v>
                </c:pt>
                <c:pt idx="11">
                  <c:v>315</c:v>
                </c:pt>
                <c:pt idx="12">
                  <c:v>195</c:v>
                </c:pt>
                <c:pt idx="13">
                  <c:v>133</c:v>
                </c:pt>
                <c:pt idx="14">
                  <c:v>78</c:v>
                </c:pt>
                <c:pt idx="15">
                  <c:v>25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B-40A4-BC9D-D401C44DD422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9</c:v>
                </c:pt>
                <c:pt idx="1">
                  <c:v>128</c:v>
                </c:pt>
                <c:pt idx="2">
                  <c:v>227</c:v>
                </c:pt>
                <c:pt idx="3">
                  <c:v>528</c:v>
                </c:pt>
                <c:pt idx="4">
                  <c:v>683</c:v>
                </c:pt>
                <c:pt idx="5">
                  <c:v>412</c:v>
                </c:pt>
                <c:pt idx="6">
                  <c:v>293</c:v>
                </c:pt>
                <c:pt idx="7">
                  <c:v>357</c:v>
                </c:pt>
                <c:pt idx="8">
                  <c:v>414</c:v>
                </c:pt>
                <c:pt idx="9">
                  <c:v>373</c:v>
                </c:pt>
                <c:pt idx="10">
                  <c:v>344</c:v>
                </c:pt>
                <c:pt idx="11">
                  <c:v>297</c:v>
                </c:pt>
                <c:pt idx="12">
                  <c:v>172</c:v>
                </c:pt>
                <c:pt idx="13">
                  <c:v>70</c:v>
                </c:pt>
                <c:pt idx="14">
                  <c:v>38</c:v>
                </c:pt>
                <c:pt idx="15">
                  <c:v>25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B-40A4-BC9D-D401C44DD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200</c:v>
                </c:pt>
                <c:pt idx="1">
                  <c:v>129</c:v>
                </c:pt>
                <c:pt idx="2">
                  <c:v>279</c:v>
                </c:pt>
                <c:pt idx="3">
                  <c:v>74</c:v>
                </c:pt>
                <c:pt idx="4">
                  <c:v>50</c:v>
                </c:pt>
                <c:pt idx="5">
                  <c:v>55</c:v>
                </c:pt>
                <c:pt idx="6">
                  <c:v>308</c:v>
                </c:pt>
                <c:pt idx="7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5-4721-BF1F-86F3D65D18B2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111</c:v>
                </c:pt>
                <c:pt idx="1">
                  <c:v>283</c:v>
                </c:pt>
                <c:pt idx="2">
                  <c:v>55</c:v>
                </c:pt>
                <c:pt idx="3">
                  <c:v>318</c:v>
                </c:pt>
                <c:pt idx="4">
                  <c:v>320</c:v>
                </c:pt>
                <c:pt idx="5">
                  <c:v>219</c:v>
                </c:pt>
                <c:pt idx="6">
                  <c:v>25</c:v>
                </c:pt>
                <c:pt idx="7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5-4721-BF1F-86F3D65D1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9.53'!$U$8:$Y$8</c:f>
              <c:numCache>
                <c:formatCode>General</c:formatCode>
                <c:ptCount val="5"/>
                <c:pt idx="0">
                  <c:v>23360</c:v>
                </c:pt>
                <c:pt idx="1">
                  <c:v>23775.5</c:v>
                </c:pt>
                <c:pt idx="2">
                  <c:v>26049</c:v>
                </c:pt>
                <c:pt idx="3">
                  <c:v>27737.65</c:v>
                </c:pt>
                <c:pt idx="4">
                  <c:v>27358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E-4851-BED9-77D24BFDD0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E-4851-BED9-77D24BFD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9.53'!$T$4:$Y$4</c:f>
              <c:numCache>
                <c:formatCode>#,##0</c:formatCode>
                <c:ptCount val="6"/>
                <c:pt idx="0">
                  <c:v>9556</c:v>
                </c:pt>
                <c:pt idx="1">
                  <c:v>9220</c:v>
                </c:pt>
                <c:pt idx="2">
                  <c:v>8722</c:v>
                </c:pt>
                <c:pt idx="3">
                  <c:v>9114</c:v>
                </c:pt>
                <c:pt idx="4">
                  <c:v>8821</c:v>
                </c:pt>
                <c:pt idx="5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4-4AFE-8C6E-6CD2F693E816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9.53'!$T$7:$Y$7</c:f>
              <c:numCache>
                <c:formatCode>#,##0</c:formatCode>
                <c:ptCount val="6"/>
                <c:pt idx="0">
                  <c:v>5615</c:v>
                </c:pt>
                <c:pt idx="1">
                  <c:v>5573</c:v>
                </c:pt>
                <c:pt idx="2">
                  <c:v>5362</c:v>
                </c:pt>
                <c:pt idx="3">
                  <c:v>5505</c:v>
                </c:pt>
                <c:pt idx="4">
                  <c:v>5389</c:v>
                </c:pt>
                <c:pt idx="5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4-4AFE-8C6E-6CD2F693E816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9.53'!$T$11:$Y$11</c:f>
              <c:numCache>
                <c:formatCode>#,##0</c:formatCode>
                <c:ptCount val="6"/>
                <c:pt idx="0">
                  <c:v>7770</c:v>
                </c:pt>
                <c:pt idx="1">
                  <c:v>7444</c:v>
                </c:pt>
                <c:pt idx="2">
                  <c:v>6936</c:v>
                </c:pt>
                <c:pt idx="3">
                  <c:v>7329</c:v>
                </c:pt>
                <c:pt idx="4">
                  <c:v>7081</c:v>
                </c:pt>
                <c:pt idx="5">
                  <c:v>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44-4AFE-8C6E-6CD2F693E816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9.53'!$T$12:$Y$12</c:f>
              <c:numCache>
                <c:formatCode>#,##0</c:formatCode>
                <c:ptCount val="6"/>
                <c:pt idx="0">
                  <c:v>1787</c:v>
                </c:pt>
                <c:pt idx="1">
                  <c:v>1777</c:v>
                </c:pt>
                <c:pt idx="2">
                  <c:v>1787</c:v>
                </c:pt>
                <c:pt idx="3">
                  <c:v>1781</c:v>
                </c:pt>
                <c:pt idx="4">
                  <c:v>1744</c:v>
                </c:pt>
                <c:pt idx="5">
                  <c:v>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44-4AFE-8C6E-6CD2F693E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9.53'!$AA$15:$AA$33</c:f>
              <c:numCache>
                <c:formatCode>0.0%</c:formatCode>
                <c:ptCount val="19"/>
                <c:pt idx="0">
                  <c:v>0.33277062671449675</c:v>
                </c:pt>
                <c:pt idx="1">
                  <c:v>1.7092213547161849E-2</c:v>
                </c:pt>
                <c:pt idx="2">
                  <c:v>3.2390799746782023E-2</c:v>
                </c:pt>
                <c:pt idx="3">
                  <c:v>4.4313146233382573E-3</c:v>
                </c:pt>
                <c:pt idx="4">
                  <c:v>3.3973412112259974E-2</c:v>
                </c:pt>
                <c:pt idx="5">
                  <c:v>1.7408736020257439E-2</c:v>
                </c:pt>
                <c:pt idx="6">
                  <c:v>5.6024477737919395E-2</c:v>
                </c:pt>
                <c:pt idx="7">
                  <c:v>3.4395442076387422E-2</c:v>
                </c:pt>
                <c:pt idx="8">
                  <c:v>2.0573960751213337E-2</c:v>
                </c:pt>
                <c:pt idx="9">
                  <c:v>1.3715973834142225E-3</c:v>
                </c:pt>
                <c:pt idx="10">
                  <c:v>1.3293943870014771E-2</c:v>
                </c:pt>
                <c:pt idx="11">
                  <c:v>1.1922346486600548E-2</c:v>
                </c:pt>
                <c:pt idx="12">
                  <c:v>2.6376872757965814E-2</c:v>
                </c:pt>
                <c:pt idx="13">
                  <c:v>6.7524794260392484E-2</c:v>
                </c:pt>
                <c:pt idx="14">
                  <c:v>4.1464443975522264E-2</c:v>
                </c:pt>
                <c:pt idx="15">
                  <c:v>4.8533445874657098E-2</c:v>
                </c:pt>
                <c:pt idx="16">
                  <c:v>5.9717239924034604E-2</c:v>
                </c:pt>
                <c:pt idx="17">
                  <c:v>2.5321797847647183E-3</c:v>
                </c:pt>
                <c:pt idx="18">
                  <c:v>1.8780333403671662E-2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1-4EED-8D34-4075879EA37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21-4EED-8D34-4075879E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5</c:v>
                </c:pt>
                <c:pt idx="1">
                  <c:v>99</c:v>
                </c:pt>
                <c:pt idx="2">
                  <c:v>274</c:v>
                </c:pt>
                <c:pt idx="3">
                  <c:v>554</c:v>
                </c:pt>
                <c:pt idx="4">
                  <c:v>962</c:v>
                </c:pt>
                <c:pt idx="5">
                  <c:v>565</c:v>
                </c:pt>
                <c:pt idx="6">
                  <c:v>335</c:v>
                </c:pt>
                <c:pt idx="7">
                  <c:v>336</c:v>
                </c:pt>
                <c:pt idx="8">
                  <c:v>406</c:v>
                </c:pt>
                <c:pt idx="9">
                  <c:v>393</c:v>
                </c:pt>
                <c:pt idx="10">
                  <c:v>391</c:v>
                </c:pt>
                <c:pt idx="11">
                  <c:v>315</c:v>
                </c:pt>
                <c:pt idx="12">
                  <c:v>195</c:v>
                </c:pt>
                <c:pt idx="13">
                  <c:v>133</c:v>
                </c:pt>
                <c:pt idx="14">
                  <c:v>78</c:v>
                </c:pt>
                <c:pt idx="15">
                  <c:v>25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E-4355-9F5E-D36C2886700C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9</c:v>
                </c:pt>
                <c:pt idx="1">
                  <c:v>128</c:v>
                </c:pt>
                <c:pt idx="2">
                  <c:v>227</c:v>
                </c:pt>
                <c:pt idx="3">
                  <c:v>528</c:v>
                </c:pt>
                <c:pt idx="4">
                  <c:v>683</c:v>
                </c:pt>
                <c:pt idx="5">
                  <c:v>412</c:v>
                </c:pt>
                <c:pt idx="6">
                  <c:v>293</c:v>
                </c:pt>
                <c:pt idx="7">
                  <c:v>357</c:v>
                </c:pt>
                <c:pt idx="8">
                  <c:v>414</c:v>
                </c:pt>
                <c:pt idx="9">
                  <c:v>373</c:v>
                </c:pt>
                <c:pt idx="10">
                  <c:v>344</c:v>
                </c:pt>
                <c:pt idx="11">
                  <c:v>297</c:v>
                </c:pt>
                <c:pt idx="12">
                  <c:v>172</c:v>
                </c:pt>
                <c:pt idx="13">
                  <c:v>70</c:v>
                </c:pt>
                <c:pt idx="14">
                  <c:v>38</c:v>
                </c:pt>
                <c:pt idx="15">
                  <c:v>25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E-4355-9F5E-D36C2886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200</c:v>
                </c:pt>
                <c:pt idx="1">
                  <c:v>129</c:v>
                </c:pt>
                <c:pt idx="2">
                  <c:v>279</c:v>
                </c:pt>
                <c:pt idx="3">
                  <c:v>74</c:v>
                </c:pt>
                <c:pt idx="4">
                  <c:v>50</c:v>
                </c:pt>
                <c:pt idx="5">
                  <c:v>55</c:v>
                </c:pt>
                <c:pt idx="6">
                  <c:v>308</c:v>
                </c:pt>
                <c:pt idx="7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A-46B4-876B-AF433CCBD697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111</c:v>
                </c:pt>
                <c:pt idx="1">
                  <c:v>283</c:v>
                </c:pt>
                <c:pt idx="2">
                  <c:v>55</c:v>
                </c:pt>
                <c:pt idx="3">
                  <c:v>318</c:v>
                </c:pt>
                <c:pt idx="4">
                  <c:v>320</c:v>
                </c:pt>
                <c:pt idx="5">
                  <c:v>219</c:v>
                </c:pt>
                <c:pt idx="6">
                  <c:v>25</c:v>
                </c:pt>
                <c:pt idx="7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A-46B4-876B-AF433CCB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34</c:v>
                </c:pt>
                <c:pt idx="3">
                  <c:v>40</c:v>
                </c:pt>
                <c:pt idx="4">
                  <c:v>54</c:v>
                </c:pt>
                <c:pt idx="5">
                  <c:v>59</c:v>
                </c:pt>
                <c:pt idx="6">
                  <c:v>46</c:v>
                </c:pt>
                <c:pt idx="7">
                  <c:v>60</c:v>
                </c:pt>
                <c:pt idx="8">
                  <c:v>57</c:v>
                </c:pt>
                <c:pt idx="9">
                  <c:v>66</c:v>
                </c:pt>
                <c:pt idx="10">
                  <c:v>62</c:v>
                </c:pt>
                <c:pt idx="11">
                  <c:v>59</c:v>
                </c:pt>
                <c:pt idx="12">
                  <c:v>30</c:v>
                </c:pt>
                <c:pt idx="13">
                  <c:v>21</c:v>
                </c:pt>
                <c:pt idx="14">
                  <c:v>9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9-4DB3-9C6A-1711539CFFD8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3</c:v>
                </c:pt>
                <c:pt idx="1">
                  <c:v>12</c:v>
                </c:pt>
                <c:pt idx="2">
                  <c:v>55</c:v>
                </c:pt>
                <c:pt idx="3">
                  <c:v>47</c:v>
                </c:pt>
                <c:pt idx="4">
                  <c:v>68</c:v>
                </c:pt>
                <c:pt idx="5">
                  <c:v>89</c:v>
                </c:pt>
                <c:pt idx="6">
                  <c:v>54</c:v>
                </c:pt>
                <c:pt idx="7">
                  <c:v>75</c:v>
                </c:pt>
                <c:pt idx="8">
                  <c:v>50</c:v>
                </c:pt>
                <c:pt idx="9">
                  <c:v>63</c:v>
                </c:pt>
                <c:pt idx="10">
                  <c:v>69</c:v>
                </c:pt>
                <c:pt idx="11">
                  <c:v>40</c:v>
                </c:pt>
                <c:pt idx="12">
                  <c:v>26</c:v>
                </c:pt>
                <c:pt idx="13">
                  <c:v>16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29-4DB3-9C6A-1711539C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9.53'!$T$8:$Y$8</c:f>
              <c:numCache>
                <c:formatCode>General</c:formatCode>
                <c:ptCount val="6"/>
                <c:pt idx="0">
                  <c:v>24778</c:v>
                </c:pt>
                <c:pt idx="1">
                  <c:v>23360</c:v>
                </c:pt>
                <c:pt idx="2">
                  <c:v>23775.5</c:v>
                </c:pt>
                <c:pt idx="3">
                  <c:v>26049</c:v>
                </c:pt>
                <c:pt idx="4">
                  <c:v>27737.65</c:v>
                </c:pt>
                <c:pt idx="5">
                  <c:v>27358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7-4900-B159-22CE780DA7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7-4900-B159-22CE780D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9.54'!$U$4:$Y$4</c:f>
              <c:numCache>
                <c:formatCode>#,##0</c:formatCode>
                <c:ptCount val="5"/>
                <c:pt idx="0">
                  <c:v>1379</c:v>
                </c:pt>
                <c:pt idx="1">
                  <c:v>1372</c:v>
                </c:pt>
                <c:pt idx="2">
                  <c:v>1262</c:v>
                </c:pt>
                <c:pt idx="3">
                  <c:v>1115</c:v>
                </c:pt>
                <c:pt idx="4">
                  <c:v>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1-48E6-9DAD-44701A3CDF81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9.54'!$U$7:$Y$7</c:f>
              <c:numCache>
                <c:formatCode>#,##0</c:formatCode>
                <c:ptCount val="5"/>
                <c:pt idx="0">
                  <c:v>991</c:v>
                </c:pt>
                <c:pt idx="1">
                  <c:v>981</c:v>
                </c:pt>
                <c:pt idx="2">
                  <c:v>951</c:v>
                </c:pt>
                <c:pt idx="3">
                  <c:v>839</c:v>
                </c:pt>
                <c:pt idx="4">
                  <c:v>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C1-48E6-9DAD-44701A3CDF81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9.54'!$U$11:$Y$11</c:f>
              <c:numCache>
                <c:formatCode>#,##0</c:formatCode>
                <c:ptCount val="5"/>
                <c:pt idx="0">
                  <c:v>1333</c:v>
                </c:pt>
                <c:pt idx="1">
                  <c:v>1332</c:v>
                </c:pt>
                <c:pt idx="2">
                  <c:v>1228</c:v>
                </c:pt>
                <c:pt idx="3">
                  <c:v>1087</c:v>
                </c:pt>
                <c:pt idx="4">
                  <c:v>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C1-48E6-9DAD-44701A3CDF81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9.54'!$U$12:$Y$12</c:f>
              <c:numCache>
                <c:formatCode>#,##0</c:formatCode>
                <c:ptCount val="5"/>
                <c:pt idx="0">
                  <c:v>45</c:v>
                </c:pt>
                <c:pt idx="1">
                  <c:v>35</c:v>
                </c:pt>
                <c:pt idx="2">
                  <c:v>36</c:v>
                </c:pt>
                <c:pt idx="3">
                  <c:v>31</c:v>
                </c:pt>
                <c:pt idx="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C1-48E6-9DAD-44701A3CD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9.54'!$AA$15:$AA$33</c:f>
              <c:numCache>
                <c:formatCode>0.0%</c:formatCode>
                <c:ptCount val="19"/>
                <c:pt idx="0">
                  <c:v>7.2306579898770785E-3</c:v>
                </c:pt>
                <c:pt idx="1">
                  <c:v>7.9537237888647871E-3</c:v>
                </c:pt>
                <c:pt idx="2">
                  <c:v>1.012292118582791E-2</c:v>
                </c:pt>
                <c:pt idx="3">
                  <c:v>5.7845263919016629E-3</c:v>
                </c:pt>
                <c:pt idx="4">
                  <c:v>0.10484454085321765</c:v>
                </c:pt>
                <c:pt idx="5">
                  <c:v>2.8922631959508315E-3</c:v>
                </c:pt>
                <c:pt idx="6">
                  <c:v>4.844540853217643E-2</c:v>
                </c:pt>
                <c:pt idx="7">
                  <c:v>7.4475777295733916E-2</c:v>
                </c:pt>
                <c:pt idx="8">
                  <c:v>1.1569052783803326E-2</c:v>
                </c:pt>
                <c:pt idx="9">
                  <c:v>0</c:v>
                </c:pt>
                <c:pt idx="10">
                  <c:v>5.7845263919016629E-3</c:v>
                </c:pt>
                <c:pt idx="11">
                  <c:v>2.0968908170643528E-2</c:v>
                </c:pt>
                <c:pt idx="12">
                  <c:v>5.2783803326102677E-2</c:v>
                </c:pt>
                <c:pt idx="13">
                  <c:v>1.8799710773680405E-2</c:v>
                </c:pt>
                <c:pt idx="14">
                  <c:v>0.18365871294287781</c:v>
                </c:pt>
                <c:pt idx="15">
                  <c:v>0.16919739696312364</c:v>
                </c:pt>
                <c:pt idx="16">
                  <c:v>0.2024584237165582</c:v>
                </c:pt>
                <c:pt idx="17">
                  <c:v>0</c:v>
                </c:pt>
                <c:pt idx="18">
                  <c:v>2.3861171366594359E-2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B-4626-9918-8CFEAE6620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B-4626-9918-8CFEAE66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36</c:v>
                </c:pt>
                <c:pt idx="3">
                  <c:v>84</c:v>
                </c:pt>
                <c:pt idx="4">
                  <c:v>87</c:v>
                </c:pt>
                <c:pt idx="5">
                  <c:v>70</c:v>
                </c:pt>
                <c:pt idx="6">
                  <c:v>69</c:v>
                </c:pt>
                <c:pt idx="7">
                  <c:v>60</c:v>
                </c:pt>
                <c:pt idx="8">
                  <c:v>59</c:v>
                </c:pt>
                <c:pt idx="9">
                  <c:v>61</c:v>
                </c:pt>
                <c:pt idx="10">
                  <c:v>44</c:v>
                </c:pt>
                <c:pt idx="11">
                  <c:v>42</c:v>
                </c:pt>
                <c:pt idx="12">
                  <c:v>16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C-4272-B853-F31A393AAD4D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56</c:v>
                </c:pt>
                <c:pt idx="3">
                  <c:v>80</c:v>
                </c:pt>
                <c:pt idx="4">
                  <c:v>127</c:v>
                </c:pt>
                <c:pt idx="5">
                  <c:v>78</c:v>
                </c:pt>
                <c:pt idx="6">
                  <c:v>77</c:v>
                </c:pt>
                <c:pt idx="7">
                  <c:v>83</c:v>
                </c:pt>
                <c:pt idx="8">
                  <c:v>76</c:v>
                </c:pt>
                <c:pt idx="9">
                  <c:v>65</c:v>
                </c:pt>
                <c:pt idx="10">
                  <c:v>49</c:v>
                </c:pt>
                <c:pt idx="11">
                  <c:v>34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C-4272-B853-F31A393AA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32</c:v>
                </c:pt>
                <c:pt idx="1">
                  <c:v>53</c:v>
                </c:pt>
                <c:pt idx="2">
                  <c:v>70</c:v>
                </c:pt>
                <c:pt idx="3">
                  <c:v>42</c:v>
                </c:pt>
                <c:pt idx="4">
                  <c:v>18</c:v>
                </c:pt>
                <c:pt idx="5">
                  <c:v>20</c:v>
                </c:pt>
                <c:pt idx="6">
                  <c:v>35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1-489F-A8A2-C0BCD67B2773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34</c:v>
                </c:pt>
                <c:pt idx="1">
                  <c:v>81</c:v>
                </c:pt>
                <c:pt idx="2">
                  <c:v>12</c:v>
                </c:pt>
                <c:pt idx="3">
                  <c:v>128</c:v>
                </c:pt>
                <c:pt idx="4">
                  <c:v>85</c:v>
                </c:pt>
                <c:pt idx="5">
                  <c:v>43</c:v>
                </c:pt>
                <c:pt idx="6">
                  <c:v>6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1-489F-A8A2-C0BCD67B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9.54'!$U$8:$Y$8</c:f>
              <c:numCache>
                <c:formatCode>General</c:formatCode>
                <c:ptCount val="5"/>
                <c:pt idx="0">
                  <c:v>30790.73</c:v>
                </c:pt>
                <c:pt idx="1">
                  <c:v>29861</c:v>
                </c:pt>
                <c:pt idx="2">
                  <c:v>30053</c:v>
                </c:pt>
                <c:pt idx="3">
                  <c:v>32680.46</c:v>
                </c:pt>
                <c:pt idx="4">
                  <c:v>30122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F-40E6-8478-00F66B8142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F-40E6-8478-00F66B814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9.54'!$T$4:$Y$4</c:f>
              <c:numCache>
                <c:formatCode>#,##0</c:formatCode>
                <c:ptCount val="6"/>
                <c:pt idx="0">
                  <c:v>1423</c:v>
                </c:pt>
                <c:pt idx="1">
                  <c:v>1379</c:v>
                </c:pt>
                <c:pt idx="2">
                  <c:v>1372</c:v>
                </c:pt>
                <c:pt idx="3">
                  <c:v>1262</c:v>
                </c:pt>
                <c:pt idx="4">
                  <c:v>1115</c:v>
                </c:pt>
                <c:pt idx="5">
                  <c:v>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2-4421-B0E0-379B8F898437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9.54'!$T$7:$Y$7</c:f>
              <c:numCache>
                <c:formatCode>#,##0</c:formatCode>
                <c:ptCount val="6"/>
                <c:pt idx="0">
                  <c:v>991</c:v>
                </c:pt>
                <c:pt idx="1">
                  <c:v>991</c:v>
                </c:pt>
                <c:pt idx="2">
                  <c:v>981</c:v>
                </c:pt>
                <c:pt idx="3">
                  <c:v>951</c:v>
                </c:pt>
                <c:pt idx="4">
                  <c:v>839</c:v>
                </c:pt>
                <c:pt idx="5">
                  <c:v>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12-4421-B0E0-379B8F898437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9.54'!$T$11:$Y$11</c:f>
              <c:numCache>
                <c:formatCode>#,##0</c:formatCode>
                <c:ptCount val="6"/>
                <c:pt idx="0">
                  <c:v>1380</c:v>
                </c:pt>
                <c:pt idx="1">
                  <c:v>1333</c:v>
                </c:pt>
                <c:pt idx="2">
                  <c:v>1332</c:v>
                </c:pt>
                <c:pt idx="3">
                  <c:v>1228</c:v>
                </c:pt>
                <c:pt idx="4">
                  <c:v>1087</c:v>
                </c:pt>
                <c:pt idx="5">
                  <c:v>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2-4421-B0E0-379B8F898437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9.54'!$T$12:$Y$12</c:f>
              <c:numCache>
                <c:formatCode>#,##0</c:formatCode>
                <c:ptCount val="6"/>
                <c:pt idx="0">
                  <c:v>46</c:v>
                </c:pt>
                <c:pt idx="1">
                  <c:v>45</c:v>
                </c:pt>
                <c:pt idx="2">
                  <c:v>35</c:v>
                </c:pt>
                <c:pt idx="3">
                  <c:v>36</c:v>
                </c:pt>
                <c:pt idx="4">
                  <c:v>31</c:v>
                </c:pt>
                <c:pt idx="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12-4421-B0E0-379B8F898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9.54'!$AA$15:$AA$33</c:f>
              <c:numCache>
                <c:formatCode>0.0%</c:formatCode>
                <c:ptCount val="19"/>
                <c:pt idx="0">
                  <c:v>7.2306579898770785E-3</c:v>
                </c:pt>
                <c:pt idx="1">
                  <c:v>7.9537237888647871E-3</c:v>
                </c:pt>
                <c:pt idx="2">
                  <c:v>1.012292118582791E-2</c:v>
                </c:pt>
                <c:pt idx="3">
                  <c:v>5.7845263919016629E-3</c:v>
                </c:pt>
                <c:pt idx="4">
                  <c:v>0.10484454085321765</c:v>
                </c:pt>
                <c:pt idx="5">
                  <c:v>2.8922631959508315E-3</c:v>
                </c:pt>
                <c:pt idx="6">
                  <c:v>4.844540853217643E-2</c:v>
                </c:pt>
                <c:pt idx="7">
                  <c:v>7.4475777295733916E-2</c:v>
                </c:pt>
                <c:pt idx="8">
                  <c:v>1.1569052783803326E-2</c:v>
                </c:pt>
                <c:pt idx="9">
                  <c:v>0</c:v>
                </c:pt>
                <c:pt idx="10">
                  <c:v>5.7845263919016629E-3</c:v>
                </c:pt>
                <c:pt idx="11">
                  <c:v>2.0968908170643528E-2</c:v>
                </c:pt>
                <c:pt idx="12">
                  <c:v>5.2783803326102677E-2</c:v>
                </c:pt>
                <c:pt idx="13">
                  <c:v>1.8799710773680405E-2</c:v>
                </c:pt>
                <c:pt idx="14">
                  <c:v>0.18365871294287781</c:v>
                </c:pt>
                <c:pt idx="15">
                  <c:v>0.16919739696312364</c:v>
                </c:pt>
                <c:pt idx="16">
                  <c:v>0.2024584237165582</c:v>
                </c:pt>
                <c:pt idx="17">
                  <c:v>0</c:v>
                </c:pt>
                <c:pt idx="18">
                  <c:v>2.3861171366594359E-2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3-4618-85E7-2F67A3C839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3-4618-85E7-2F67A3C83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36</c:v>
                </c:pt>
                <c:pt idx="3">
                  <c:v>84</c:v>
                </c:pt>
                <c:pt idx="4">
                  <c:v>87</c:v>
                </c:pt>
                <c:pt idx="5">
                  <c:v>70</c:v>
                </c:pt>
                <c:pt idx="6">
                  <c:v>69</c:v>
                </c:pt>
                <c:pt idx="7">
                  <c:v>60</c:v>
                </c:pt>
                <c:pt idx="8">
                  <c:v>59</c:v>
                </c:pt>
                <c:pt idx="9">
                  <c:v>61</c:v>
                </c:pt>
                <c:pt idx="10">
                  <c:v>44</c:v>
                </c:pt>
                <c:pt idx="11">
                  <c:v>42</c:v>
                </c:pt>
                <c:pt idx="12">
                  <c:v>16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A-44E2-83BF-F6FB36928DB3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56</c:v>
                </c:pt>
                <c:pt idx="3">
                  <c:v>80</c:v>
                </c:pt>
                <c:pt idx="4">
                  <c:v>127</c:v>
                </c:pt>
                <c:pt idx="5">
                  <c:v>78</c:v>
                </c:pt>
                <c:pt idx="6">
                  <c:v>77</c:v>
                </c:pt>
                <c:pt idx="7">
                  <c:v>83</c:v>
                </c:pt>
                <c:pt idx="8">
                  <c:v>76</c:v>
                </c:pt>
                <c:pt idx="9">
                  <c:v>65</c:v>
                </c:pt>
                <c:pt idx="10">
                  <c:v>49</c:v>
                </c:pt>
                <c:pt idx="11">
                  <c:v>34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A-44E2-83BF-F6FB3692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32</c:v>
                </c:pt>
                <c:pt idx="1">
                  <c:v>53</c:v>
                </c:pt>
                <c:pt idx="2">
                  <c:v>70</c:v>
                </c:pt>
                <c:pt idx="3">
                  <c:v>42</c:v>
                </c:pt>
                <c:pt idx="4">
                  <c:v>18</c:v>
                </c:pt>
                <c:pt idx="5">
                  <c:v>20</c:v>
                </c:pt>
                <c:pt idx="6">
                  <c:v>35</c:v>
                </c:pt>
                <c:pt idx="7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E-4895-AD11-402BEE9FEE08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34</c:v>
                </c:pt>
                <c:pt idx="1">
                  <c:v>81</c:v>
                </c:pt>
                <c:pt idx="2">
                  <c:v>12</c:v>
                </c:pt>
                <c:pt idx="3">
                  <c:v>128</c:v>
                </c:pt>
                <c:pt idx="4">
                  <c:v>85</c:v>
                </c:pt>
                <c:pt idx="5">
                  <c:v>43</c:v>
                </c:pt>
                <c:pt idx="6">
                  <c:v>6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DE-4895-AD11-402BEE9F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25</c:v>
                </c:pt>
                <c:pt idx="1">
                  <c:v>19</c:v>
                </c:pt>
                <c:pt idx="2">
                  <c:v>57</c:v>
                </c:pt>
                <c:pt idx="3">
                  <c:v>14</c:v>
                </c:pt>
                <c:pt idx="4">
                  <c:v>5</c:v>
                </c:pt>
                <c:pt idx="5">
                  <c:v>16</c:v>
                </c:pt>
                <c:pt idx="6">
                  <c:v>49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9-40FB-9C9B-A54A55824EDE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27</c:v>
                </c:pt>
                <c:pt idx="1">
                  <c:v>64</c:v>
                </c:pt>
                <c:pt idx="2">
                  <c:v>17</c:v>
                </c:pt>
                <c:pt idx="3">
                  <c:v>58</c:v>
                </c:pt>
                <c:pt idx="4">
                  <c:v>57</c:v>
                </c:pt>
                <c:pt idx="5">
                  <c:v>49</c:v>
                </c:pt>
                <c:pt idx="6">
                  <c:v>4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9-40FB-9C9B-A54A5582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9.54'!$T$8:$Y$8</c:f>
              <c:numCache>
                <c:formatCode>General</c:formatCode>
                <c:ptCount val="6"/>
                <c:pt idx="0">
                  <c:v>28060.33</c:v>
                </c:pt>
                <c:pt idx="1">
                  <c:v>30790.73</c:v>
                </c:pt>
                <c:pt idx="2">
                  <c:v>29861</c:v>
                </c:pt>
                <c:pt idx="3">
                  <c:v>30053</c:v>
                </c:pt>
                <c:pt idx="4">
                  <c:v>32680.46</c:v>
                </c:pt>
                <c:pt idx="5">
                  <c:v>30122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D-49A5-ACFE-983684BBFF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D-49A5-ACFE-983684BB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9.55'!$U$4:$Y$4</c:f>
              <c:numCache>
                <c:formatCode>#,##0</c:formatCode>
                <c:ptCount val="5"/>
                <c:pt idx="0">
                  <c:v>748</c:v>
                </c:pt>
                <c:pt idx="1">
                  <c:v>798</c:v>
                </c:pt>
                <c:pt idx="2">
                  <c:v>768</c:v>
                </c:pt>
                <c:pt idx="3">
                  <c:v>614</c:v>
                </c:pt>
                <c:pt idx="4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9-44ED-8273-3EF56481A619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9.55'!$U$7:$Y$7</c:f>
              <c:numCache>
                <c:formatCode>#,##0</c:formatCode>
                <c:ptCount val="5"/>
                <c:pt idx="0">
                  <c:v>562</c:v>
                </c:pt>
                <c:pt idx="1">
                  <c:v>586</c:v>
                </c:pt>
                <c:pt idx="2">
                  <c:v>596</c:v>
                </c:pt>
                <c:pt idx="3">
                  <c:v>484</c:v>
                </c:pt>
                <c:pt idx="4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D9-44ED-8273-3EF56481A619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9.55'!$U$11:$Y$11</c:f>
              <c:numCache>
                <c:formatCode>#,##0</c:formatCode>
                <c:ptCount val="5"/>
                <c:pt idx="0">
                  <c:v>747</c:v>
                </c:pt>
                <c:pt idx="1">
                  <c:v>798</c:v>
                </c:pt>
                <c:pt idx="2">
                  <c:v>757</c:v>
                </c:pt>
                <c:pt idx="3">
                  <c:v>611</c:v>
                </c:pt>
                <c:pt idx="4">
                  <c:v>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9-44ED-8273-3EF56481A619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9.55'!$U$12:$Y$12</c:f>
              <c:numCache>
                <c:formatCode>#,##0</c:formatCode>
                <c:ptCount val="5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D9-44ED-8273-3EF56481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9.55'!$AA$15:$AA$33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3.3632286995515697E-3</c:v>
                </c:pt>
                <c:pt idx="3">
                  <c:v>4.4843049327354259E-3</c:v>
                </c:pt>
                <c:pt idx="4">
                  <c:v>3.6995515695067267E-2</c:v>
                </c:pt>
                <c:pt idx="5">
                  <c:v>0</c:v>
                </c:pt>
                <c:pt idx="6">
                  <c:v>5.3811659192825115E-2</c:v>
                </c:pt>
                <c:pt idx="7">
                  <c:v>1.4573991031390135E-2</c:v>
                </c:pt>
                <c:pt idx="8">
                  <c:v>8.9686098654708519E-3</c:v>
                </c:pt>
                <c:pt idx="9">
                  <c:v>3.3632286995515697E-3</c:v>
                </c:pt>
                <c:pt idx="10">
                  <c:v>4.4843049327354259E-3</c:v>
                </c:pt>
                <c:pt idx="11">
                  <c:v>5.6053811659192822E-3</c:v>
                </c:pt>
                <c:pt idx="12">
                  <c:v>4.3721973094170405E-2</c:v>
                </c:pt>
                <c:pt idx="13">
                  <c:v>2.8026905829596414E-2</c:v>
                </c:pt>
                <c:pt idx="14">
                  <c:v>0.23878923766816143</c:v>
                </c:pt>
                <c:pt idx="15">
                  <c:v>0.24327354260089687</c:v>
                </c:pt>
                <c:pt idx="16">
                  <c:v>0.16367713004484305</c:v>
                </c:pt>
                <c:pt idx="17">
                  <c:v>1.1210762331838564E-2</c:v>
                </c:pt>
                <c:pt idx="18">
                  <c:v>0.12780269058295965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0-43CE-958E-C067873B15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E0-43CE-958E-C067873B1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29</c:v>
                </c:pt>
                <c:pt idx="3">
                  <c:v>27</c:v>
                </c:pt>
                <c:pt idx="4">
                  <c:v>54</c:v>
                </c:pt>
                <c:pt idx="5">
                  <c:v>44</c:v>
                </c:pt>
                <c:pt idx="6">
                  <c:v>49</c:v>
                </c:pt>
                <c:pt idx="7">
                  <c:v>55</c:v>
                </c:pt>
                <c:pt idx="8">
                  <c:v>58</c:v>
                </c:pt>
                <c:pt idx="9">
                  <c:v>55</c:v>
                </c:pt>
                <c:pt idx="10">
                  <c:v>38</c:v>
                </c:pt>
                <c:pt idx="11">
                  <c:v>20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5-4D37-AA71-C87A4AF29E2F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39</c:v>
                </c:pt>
                <c:pt idx="3">
                  <c:v>37</c:v>
                </c:pt>
                <c:pt idx="4">
                  <c:v>63</c:v>
                </c:pt>
                <c:pt idx="5">
                  <c:v>55</c:v>
                </c:pt>
                <c:pt idx="6">
                  <c:v>43</c:v>
                </c:pt>
                <c:pt idx="7">
                  <c:v>36</c:v>
                </c:pt>
                <c:pt idx="8">
                  <c:v>49</c:v>
                </c:pt>
                <c:pt idx="9">
                  <c:v>46</c:v>
                </c:pt>
                <c:pt idx="10">
                  <c:v>37</c:v>
                </c:pt>
                <c:pt idx="11">
                  <c:v>29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5-4D37-AA71-C87A4AF29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12</c:v>
                </c:pt>
                <c:pt idx="1">
                  <c:v>21</c:v>
                </c:pt>
                <c:pt idx="2">
                  <c:v>40</c:v>
                </c:pt>
                <c:pt idx="3">
                  <c:v>56</c:v>
                </c:pt>
                <c:pt idx="4">
                  <c:v>7</c:v>
                </c:pt>
                <c:pt idx="5">
                  <c:v>5</c:v>
                </c:pt>
                <c:pt idx="6">
                  <c:v>27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9-4F3E-868D-5289DC5DD2B8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10</c:v>
                </c:pt>
                <c:pt idx="1">
                  <c:v>51</c:v>
                </c:pt>
                <c:pt idx="2">
                  <c:v>6</c:v>
                </c:pt>
                <c:pt idx="3">
                  <c:v>106</c:v>
                </c:pt>
                <c:pt idx="4">
                  <c:v>46</c:v>
                </c:pt>
                <c:pt idx="5">
                  <c:v>14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9-4F3E-868D-5289DC5DD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9.55'!$U$8:$Y$8</c:f>
              <c:numCache>
                <c:formatCode>General</c:formatCode>
                <c:ptCount val="5"/>
                <c:pt idx="0">
                  <c:v>30136.6</c:v>
                </c:pt>
                <c:pt idx="1">
                  <c:v>29519.94</c:v>
                </c:pt>
                <c:pt idx="2">
                  <c:v>30376.31</c:v>
                </c:pt>
                <c:pt idx="3">
                  <c:v>38932</c:v>
                </c:pt>
                <c:pt idx="4">
                  <c:v>30751.25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5-4B58-A035-A0627974B2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5-4B58-A035-A0627974B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9.55'!$T$4:$Y$4</c:f>
              <c:numCache>
                <c:formatCode>#,##0</c:formatCode>
                <c:ptCount val="6"/>
                <c:pt idx="0">
                  <c:v>862</c:v>
                </c:pt>
                <c:pt idx="1">
                  <c:v>748</c:v>
                </c:pt>
                <c:pt idx="2">
                  <c:v>798</c:v>
                </c:pt>
                <c:pt idx="3">
                  <c:v>768</c:v>
                </c:pt>
                <c:pt idx="4">
                  <c:v>614</c:v>
                </c:pt>
                <c:pt idx="5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F-495C-B2DC-84D4ED9C2CD9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9.55'!$T$7:$Y$7</c:f>
              <c:numCache>
                <c:formatCode>#,##0</c:formatCode>
                <c:ptCount val="6"/>
                <c:pt idx="0">
                  <c:v>602</c:v>
                </c:pt>
                <c:pt idx="1">
                  <c:v>562</c:v>
                </c:pt>
                <c:pt idx="2">
                  <c:v>586</c:v>
                </c:pt>
                <c:pt idx="3">
                  <c:v>596</c:v>
                </c:pt>
                <c:pt idx="4">
                  <c:v>484</c:v>
                </c:pt>
                <c:pt idx="5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F-495C-B2DC-84D4ED9C2CD9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9.55'!$T$11:$Y$11</c:f>
              <c:numCache>
                <c:formatCode>#,##0</c:formatCode>
                <c:ptCount val="6"/>
                <c:pt idx="0">
                  <c:v>856</c:v>
                </c:pt>
                <c:pt idx="1">
                  <c:v>747</c:v>
                </c:pt>
                <c:pt idx="2">
                  <c:v>798</c:v>
                </c:pt>
                <c:pt idx="3">
                  <c:v>757</c:v>
                </c:pt>
                <c:pt idx="4">
                  <c:v>611</c:v>
                </c:pt>
                <c:pt idx="5">
                  <c:v>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F-495C-B2DC-84D4ED9C2CD9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9.55'!$T$12:$Y$12</c:f>
              <c:numCache>
                <c:formatCode>#,##0</c:formatCode>
                <c:ptCount val="6"/>
                <c:pt idx="0">
                  <c:v>10</c:v>
                </c:pt>
                <c:pt idx="1">
                  <c:v>7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6F-495C-B2DC-84D4ED9C2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9.55'!$AA$15:$AA$33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3.3632286995515697E-3</c:v>
                </c:pt>
                <c:pt idx="3">
                  <c:v>4.4843049327354259E-3</c:v>
                </c:pt>
                <c:pt idx="4">
                  <c:v>3.6995515695067267E-2</c:v>
                </c:pt>
                <c:pt idx="5">
                  <c:v>0</c:v>
                </c:pt>
                <c:pt idx="6">
                  <c:v>5.3811659192825115E-2</c:v>
                </c:pt>
                <c:pt idx="7">
                  <c:v>1.4573991031390135E-2</c:v>
                </c:pt>
                <c:pt idx="8">
                  <c:v>8.9686098654708519E-3</c:v>
                </c:pt>
                <c:pt idx="9">
                  <c:v>3.3632286995515697E-3</c:v>
                </c:pt>
                <c:pt idx="10">
                  <c:v>4.4843049327354259E-3</c:v>
                </c:pt>
                <c:pt idx="11">
                  <c:v>5.6053811659192822E-3</c:v>
                </c:pt>
                <c:pt idx="12">
                  <c:v>4.3721973094170405E-2</c:v>
                </c:pt>
                <c:pt idx="13">
                  <c:v>2.8026905829596414E-2</c:v>
                </c:pt>
                <c:pt idx="14">
                  <c:v>0.23878923766816143</c:v>
                </c:pt>
                <c:pt idx="15">
                  <c:v>0.24327354260089687</c:v>
                </c:pt>
                <c:pt idx="16">
                  <c:v>0.16367713004484305</c:v>
                </c:pt>
                <c:pt idx="17">
                  <c:v>1.1210762331838564E-2</c:v>
                </c:pt>
                <c:pt idx="18">
                  <c:v>0.12780269058295965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F-4479-B93F-1E6B2D8ED9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F-4479-B93F-1E6B2D8ED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29</c:v>
                </c:pt>
                <c:pt idx="3">
                  <c:v>27</c:v>
                </c:pt>
                <c:pt idx="4">
                  <c:v>54</c:v>
                </c:pt>
                <c:pt idx="5">
                  <c:v>44</c:v>
                </c:pt>
                <c:pt idx="6">
                  <c:v>49</c:v>
                </c:pt>
                <c:pt idx="7">
                  <c:v>55</c:v>
                </c:pt>
                <c:pt idx="8">
                  <c:v>58</c:v>
                </c:pt>
                <c:pt idx="9">
                  <c:v>55</c:v>
                </c:pt>
                <c:pt idx="10">
                  <c:v>38</c:v>
                </c:pt>
                <c:pt idx="11">
                  <c:v>20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DC-4F50-9E37-797248E29094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39</c:v>
                </c:pt>
                <c:pt idx="3">
                  <c:v>37</c:v>
                </c:pt>
                <c:pt idx="4">
                  <c:v>63</c:v>
                </c:pt>
                <c:pt idx="5">
                  <c:v>55</c:v>
                </c:pt>
                <c:pt idx="6">
                  <c:v>43</c:v>
                </c:pt>
                <c:pt idx="7">
                  <c:v>36</c:v>
                </c:pt>
                <c:pt idx="8">
                  <c:v>49</c:v>
                </c:pt>
                <c:pt idx="9">
                  <c:v>46</c:v>
                </c:pt>
                <c:pt idx="10">
                  <c:v>37</c:v>
                </c:pt>
                <c:pt idx="11">
                  <c:v>29</c:v>
                </c:pt>
                <c:pt idx="12">
                  <c:v>3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DC-4F50-9E37-797248E29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12</c:v>
                </c:pt>
                <c:pt idx="1">
                  <c:v>21</c:v>
                </c:pt>
                <c:pt idx="2">
                  <c:v>40</c:v>
                </c:pt>
                <c:pt idx="3">
                  <c:v>56</c:v>
                </c:pt>
                <c:pt idx="4">
                  <c:v>7</c:v>
                </c:pt>
                <c:pt idx="5">
                  <c:v>5</c:v>
                </c:pt>
                <c:pt idx="6">
                  <c:v>27</c:v>
                </c:pt>
                <c:pt idx="7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1-471F-BA7B-C427646891CA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10</c:v>
                </c:pt>
                <c:pt idx="1">
                  <c:v>51</c:v>
                </c:pt>
                <c:pt idx="2">
                  <c:v>6</c:v>
                </c:pt>
                <c:pt idx="3">
                  <c:v>106</c:v>
                </c:pt>
                <c:pt idx="4">
                  <c:v>46</c:v>
                </c:pt>
                <c:pt idx="5">
                  <c:v>14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1-471F-BA7B-C42764689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9.6'!$U$8:$Y$8</c:f>
              <c:numCache>
                <c:formatCode>General</c:formatCode>
                <c:ptCount val="5"/>
                <c:pt idx="0">
                  <c:v>21744</c:v>
                </c:pt>
                <c:pt idx="1">
                  <c:v>32000</c:v>
                </c:pt>
                <c:pt idx="2">
                  <c:v>33393.64</c:v>
                </c:pt>
                <c:pt idx="3">
                  <c:v>32008</c:v>
                </c:pt>
                <c:pt idx="4">
                  <c:v>32979.5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8-4B34-B430-377E7ED66C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8-4B34-B430-377E7ED6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9.55'!$T$8:$Y$8</c:f>
              <c:numCache>
                <c:formatCode>General</c:formatCode>
                <c:ptCount val="6"/>
                <c:pt idx="0">
                  <c:v>27728.05</c:v>
                </c:pt>
                <c:pt idx="1">
                  <c:v>30136.6</c:v>
                </c:pt>
                <c:pt idx="2">
                  <c:v>29519.94</c:v>
                </c:pt>
                <c:pt idx="3">
                  <c:v>30376.31</c:v>
                </c:pt>
                <c:pt idx="4">
                  <c:v>38932</c:v>
                </c:pt>
                <c:pt idx="5">
                  <c:v>30751.25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1-4F02-92BE-7910B268F0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51-4F02-92BE-7910B268F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9.56'!$U$4:$Y$4</c:f>
              <c:numCache>
                <c:formatCode>#,##0</c:formatCode>
                <c:ptCount val="5"/>
                <c:pt idx="0">
                  <c:v>1299</c:v>
                </c:pt>
                <c:pt idx="1">
                  <c:v>1120</c:v>
                </c:pt>
                <c:pt idx="2">
                  <c:v>1117</c:v>
                </c:pt>
                <c:pt idx="3">
                  <c:v>943</c:v>
                </c:pt>
                <c:pt idx="4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7-4997-ADA7-09B5B50F14EC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9.56'!$U$7:$Y$7</c:f>
              <c:numCache>
                <c:formatCode>#,##0</c:formatCode>
                <c:ptCount val="5"/>
                <c:pt idx="0">
                  <c:v>821</c:v>
                </c:pt>
                <c:pt idx="1">
                  <c:v>728</c:v>
                </c:pt>
                <c:pt idx="2">
                  <c:v>713</c:v>
                </c:pt>
                <c:pt idx="3">
                  <c:v>646</c:v>
                </c:pt>
                <c:pt idx="4">
                  <c:v>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7-4997-ADA7-09B5B50F14EC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9.56'!$U$11:$Y$11</c:f>
              <c:numCache>
                <c:formatCode>#,##0</c:formatCode>
                <c:ptCount val="5"/>
                <c:pt idx="0">
                  <c:v>1049</c:v>
                </c:pt>
                <c:pt idx="1">
                  <c:v>890</c:v>
                </c:pt>
                <c:pt idx="2">
                  <c:v>889</c:v>
                </c:pt>
                <c:pt idx="3">
                  <c:v>758</c:v>
                </c:pt>
                <c:pt idx="4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7-4997-ADA7-09B5B50F14EC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9.56'!$U$12:$Y$12</c:f>
              <c:numCache>
                <c:formatCode>#,##0</c:formatCode>
                <c:ptCount val="5"/>
                <c:pt idx="0">
                  <c:v>252</c:v>
                </c:pt>
                <c:pt idx="1">
                  <c:v>229</c:v>
                </c:pt>
                <c:pt idx="2">
                  <c:v>230</c:v>
                </c:pt>
                <c:pt idx="3">
                  <c:v>186</c:v>
                </c:pt>
                <c:pt idx="4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A7-4997-ADA7-09B5B50F1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9.56'!$AA$15:$AA$33</c:f>
              <c:numCache>
                <c:formatCode>0.0%</c:formatCode>
                <c:ptCount val="19"/>
                <c:pt idx="0">
                  <c:v>0.20208728652751423</c:v>
                </c:pt>
                <c:pt idx="1">
                  <c:v>9.4876660341555973E-3</c:v>
                </c:pt>
                <c:pt idx="2">
                  <c:v>6.6413662239089184E-3</c:v>
                </c:pt>
                <c:pt idx="3">
                  <c:v>1.4231499051233396E-2</c:v>
                </c:pt>
                <c:pt idx="4">
                  <c:v>2.9411764705882353E-2</c:v>
                </c:pt>
                <c:pt idx="5">
                  <c:v>2.1821631878557873E-2</c:v>
                </c:pt>
                <c:pt idx="6">
                  <c:v>5.9772296015180262E-2</c:v>
                </c:pt>
                <c:pt idx="7">
                  <c:v>3.4155597722960153E-2</c:v>
                </c:pt>
                <c:pt idx="8">
                  <c:v>4.0796963946869068E-2</c:v>
                </c:pt>
                <c:pt idx="9">
                  <c:v>3.7950664136622392E-3</c:v>
                </c:pt>
                <c:pt idx="10">
                  <c:v>1.1385199240986717E-2</c:v>
                </c:pt>
                <c:pt idx="11">
                  <c:v>2.1821631878557873E-2</c:v>
                </c:pt>
                <c:pt idx="12">
                  <c:v>2.7514231499051234E-2</c:v>
                </c:pt>
                <c:pt idx="13">
                  <c:v>4.1745730550284632E-2</c:v>
                </c:pt>
                <c:pt idx="14">
                  <c:v>0.13282732447817835</c:v>
                </c:pt>
                <c:pt idx="15">
                  <c:v>7.020872865275142E-2</c:v>
                </c:pt>
                <c:pt idx="16">
                  <c:v>9.962049335863378E-2</c:v>
                </c:pt>
                <c:pt idx="17">
                  <c:v>6.6413662239089184E-3</c:v>
                </c:pt>
                <c:pt idx="18">
                  <c:v>3.3206831119544589E-2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7-413B-9E79-11EBC49F33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7-413B-9E79-11EBC49F3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28</c:v>
                </c:pt>
                <c:pt idx="3">
                  <c:v>39</c:v>
                </c:pt>
                <c:pt idx="4">
                  <c:v>88</c:v>
                </c:pt>
                <c:pt idx="5">
                  <c:v>52</c:v>
                </c:pt>
                <c:pt idx="6">
                  <c:v>44</c:v>
                </c:pt>
                <c:pt idx="7">
                  <c:v>57</c:v>
                </c:pt>
                <c:pt idx="8">
                  <c:v>35</c:v>
                </c:pt>
                <c:pt idx="9">
                  <c:v>41</c:v>
                </c:pt>
                <c:pt idx="10">
                  <c:v>61</c:v>
                </c:pt>
                <c:pt idx="11">
                  <c:v>49</c:v>
                </c:pt>
                <c:pt idx="12">
                  <c:v>15</c:v>
                </c:pt>
                <c:pt idx="13">
                  <c:v>18</c:v>
                </c:pt>
                <c:pt idx="14">
                  <c:v>6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0-43A1-A02D-399CA78B49CF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28</c:v>
                </c:pt>
                <c:pt idx="3">
                  <c:v>51</c:v>
                </c:pt>
                <c:pt idx="4">
                  <c:v>66</c:v>
                </c:pt>
                <c:pt idx="5">
                  <c:v>29</c:v>
                </c:pt>
                <c:pt idx="6">
                  <c:v>35</c:v>
                </c:pt>
                <c:pt idx="7">
                  <c:v>42</c:v>
                </c:pt>
                <c:pt idx="8">
                  <c:v>45</c:v>
                </c:pt>
                <c:pt idx="9">
                  <c:v>60</c:v>
                </c:pt>
                <c:pt idx="10">
                  <c:v>62</c:v>
                </c:pt>
                <c:pt idx="11">
                  <c:v>38</c:v>
                </c:pt>
                <c:pt idx="12">
                  <c:v>19</c:v>
                </c:pt>
                <c:pt idx="13">
                  <c:v>19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0-43A1-A02D-399CA78B4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28</c:v>
                </c:pt>
                <c:pt idx="1">
                  <c:v>11</c:v>
                </c:pt>
                <c:pt idx="2">
                  <c:v>39</c:v>
                </c:pt>
                <c:pt idx="3">
                  <c:v>26</c:v>
                </c:pt>
                <c:pt idx="4">
                  <c:v>12</c:v>
                </c:pt>
                <c:pt idx="5">
                  <c:v>10</c:v>
                </c:pt>
                <c:pt idx="6">
                  <c:v>30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F7-4615-BC74-DFE0863A0EE4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19</c:v>
                </c:pt>
                <c:pt idx="1">
                  <c:v>51</c:v>
                </c:pt>
                <c:pt idx="2">
                  <c:v>6</c:v>
                </c:pt>
                <c:pt idx="3">
                  <c:v>65</c:v>
                </c:pt>
                <c:pt idx="4">
                  <c:v>45</c:v>
                </c:pt>
                <c:pt idx="5">
                  <c:v>26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F7-4615-BC74-DFE0863A0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9.56'!$U$8:$Y$8</c:f>
              <c:numCache>
                <c:formatCode>General</c:formatCode>
                <c:ptCount val="5"/>
                <c:pt idx="0">
                  <c:v>28411.75</c:v>
                </c:pt>
                <c:pt idx="1">
                  <c:v>32285.86</c:v>
                </c:pt>
                <c:pt idx="2">
                  <c:v>24312.28</c:v>
                </c:pt>
                <c:pt idx="3">
                  <c:v>31283.25</c:v>
                </c:pt>
                <c:pt idx="4">
                  <c:v>32883.29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A-4A8B-895E-65D2A6509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A-4A8B-895E-65D2A6509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9.56'!$T$4:$Y$4</c:f>
              <c:numCache>
                <c:formatCode>#,##0</c:formatCode>
                <c:ptCount val="6"/>
                <c:pt idx="0">
                  <c:v>1380</c:v>
                </c:pt>
                <c:pt idx="1">
                  <c:v>1299</c:v>
                </c:pt>
                <c:pt idx="2">
                  <c:v>1120</c:v>
                </c:pt>
                <c:pt idx="3">
                  <c:v>1117</c:v>
                </c:pt>
                <c:pt idx="4">
                  <c:v>943</c:v>
                </c:pt>
                <c:pt idx="5">
                  <c:v>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F3-499A-AA24-94B8B37C8C8E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9.56'!$T$7:$Y$7</c:f>
              <c:numCache>
                <c:formatCode>#,##0</c:formatCode>
                <c:ptCount val="6"/>
                <c:pt idx="0">
                  <c:v>829</c:v>
                </c:pt>
                <c:pt idx="1">
                  <c:v>821</c:v>
                </c:pt>
                <c:pt idx="2">
                  <c:v>728</c:v>
                </c:pt>
                <c:pt idx="3">
                  <c:v>713</c:v>
                </c:pt>
                <c:pt idx="4">
                  <c:v>646</c:v>
                </c:pt>
                <c:pt idx="5">
                  <c:v>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F3-499A-AA24-94B8B37C8C8E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9.56'!$T$11:$Y$11</c:f>
              <c:numCache>
                <c:formatCode>#,##0</c:formatCode>
                <c:ptCount val="6"/>
                <c:pt idx="0">
                  <c:v>1121</c:v>
                </c:pt>
                <c:pt idx="1">
                  <c:v>1049</c:v>
                </c:pt>
                <c:pt idx="2">
                  <c:v>890</c:v>
                </c:pt>
                <c:pt idx="3">
                  <c:v>889</c:v>
                </c:pt>
                <c:pt idx="4">
                  <c:v>758</c:v>
                </c:pt>
                <c:pt idx="5">
                  <c:v>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F3-499A-AA24-94B8B37C8C8E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9.56'!$T$12:$Y$12</c:f>
              <c:numCache>
                <c:formatCode>#,##0</c:formatCode>
                <c:ptCount val="6"/>
                <c:pt idx="0">
                  <c:v>256</c:v>
                </c:pt>
                <c:pt idx="1">
                  <c:v>252</c:v>
                </c:pt>
                <c:pt idx="2">
                  <c:v>229</c:v>
                </c:pt>
                <c:pt idx="3">
                  <c:v>230</c:v>
                </c:pt>
                <c:pt idx="4">
                  <c:v>186</c:v>
                </c:pt>
                <c:pt idx="5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F3-499A-AA24-94B8B37C8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9.56'!$AA$15:$AA$33</c:f>
              <c:numCache>
                <c:formatCode>0.0%</c:formatCode>
                <c:ptCount val="19"/>
                <c:pt idx="0">
                  <c:v>0.20208728652751423</c:v>
                </c:pt>
                <c:pt idx="1">
                  <c:v>9.4876660341555973E-3</c:v>
                </c:pt>
                <c:pt idx="2">
                  <c:v>6.6413662239089184E-3</c:v>
                </c:pt>
                <c:pt idx="3">
                  <c:v>1.4231499051233396E-2</c:v>
                </c:pt>
                <c:pt idx="4">
                  <c:v>2.9411764705882353E-2</c:v>
                </c:pt>
                <c:pt idx="5">
                  <c:v>2.1821631878557873E-2</c:v>
                </c:pt>
                <c:pt idx="6">
                  <c:v>5.9772296015180262E-2</c:v>
                </c:pt>
                <c:pt idx="7">
                  <c:v>3.4155597722960153E-2</c:v>
                </c:pt>
                <c:pt idx="8">
                  <c:v>4.0796963946869068E-2</c:v>
                </c:pt>
                <c:pt idx="9">
                  <c:v>3.7950664136622392E-3</c:v>
                </c:pt>
                <c:pt idx="10">
                  <c:v>1.1385199240986717E-2</c:v>
                </c:pt>
                <c:pt idx="11">
                  <c:v>2.1821631878557873E-2</c:v>
                </c:pt>
                <c:pt idx="12">
                  <c:v>2.7514231499051234E-2</c:v>
                </c:pt>
                <c:pt idx="13">
                  <c:v>4.1745730550284632E-2</c:v>
                </c:pt>
                <c:pt idx="14">
                  <c:v>0.13282732447817835</c:v>
                </c:pt>
                <c:pt idx="15">
                  <c:v>7.020872865275142E-2</c:v>
                </c:pt>
                <c:pt idx="16">
                  <c:v>9.962049335863378E-2</c:v>
                </c:pt>
                <c:pt idx="17">
                  <c:v>6.6413662239089184E-3</c:v>
                </c:pt>
                <c:pt idx="18">
                  <c:v>3.3206831119544589E-2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C-4906-A195-28236F3CDE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C-4906-A195-28236F3C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28</c:v>
                </c:pt>
                <c:pt idx="3">
                  <c:v>39</c:v>
                </c:pt>
                <c:pt idx="4">
                  <c:v>88</c:v>
                </c:pt>
                <c:pt idx="5">
                  <c:v>52</c:v>
                </c:pt>
                <c:pt idx="6">
                  <c:v>44</c:v>
                </c:pt>
                <c:pt idx="7">
                  <c:v>57</c:v>
                </c:pt>
                <c:pt idx="8">
                  <c:v>35</c:v>
                </c:pt>
                <c:pt idx="9">
                  <c:v>41</c:v>
                </c:pt>
                <c:pt idx="10">
                  <c:v>61</c:v>
                </c:pt>
                <c:pt idx="11">
                  <c:v>49</c:v>
                </c:pt>
                <c:pt idx="12">
                  <c:v>15</c:v>
                </c:pt>
                <c:pt idx="13">
                  <c:v>18</c:v>
                </c:pt>
                <c:pt idx="14">
                  <c:v>6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8F-4568-AED4-D84EFE90D7B1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28</c:v>
                </c:pt>
                <c:pt idx="3">
                  <c:v>51</c:v>
                </c:pt>
                <c:pt idx="4">
                  <c:v>66</c:v>
                </c:pt>
                <c:pt idx="5">
                  <c:v>29</c:v>
                </c:pt>
                <c:pt idx="6">
                  <c:v>35</c:v>
                </c:pt>
                <c:pt idx="7">
                  <c:v>42</c:v>
                </c:pt>
                <c:pt idx="8">
                  <c:v>45</c:v>
                </c:pt>
                <c:pt idx="9">
                  <c:v>60</c:v>
                </c:pt>
                <c:pt idx="10">
                  <c:v>62</c:v>
                </c:pt>
                <c:pt idx="11">
                  <c:v>38</c:v>
                </c:pt>
                <c:pt idx="12">
                  <c:v>19</c:v>
                </c:pt>
                <c:pt idx="13">
                  <c:v>19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8F-4568-AED4-D84EFE90D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28</c:v>
                </c:pt>
                <c:pt idx="1">
                  <c:v>11</c:v>
                </c:pt>
                <c:pt idx="2">
                  <c:v>39</c:v>
                </c:pt>
                <c:pt idx="3">
                  <c:v>26</c:v>
                </c:pt>
                <c:pt idx="4">
                  <c:v>12</c:v>
                </c:pt>
                <c:pt idx="5">
                  <c:v>10</c:v>
                </c:pt>
                <c:pt idx="6">
                  <c:v>30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F-476E-A904-DF40CA97FD7D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19</c:v>
                </c:pt>
                <c:pt idx="1">
                  <c:v>51</c:v>
                </c:pt>
                <c:pt idx="2">
                  <c:v>6</c:v>
                </c:pt>
                <c:pt idx="3">
                  <c:v>65</c:v>
                </c:pt>
                <c:pt idx="4">
                  <c:v>45</c:v>
                </c:pt>
                <c:pt idx="5">
                  <c:v>26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F-476E-A904-DF40CA97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9.6'!$T$4:$Y$4</c:f>
              <c:numCache>
                <c:formatCode>#,##0</c:formatCode>
                <c:ptCount val="6"/>
                <c:pt idx="0">
                  <c:v>1468</c:v>
                </c:pt>
                <c:pt idx="1">
                  <c:v>1420</c:v>
                </c:pt>
                <c:pt idx="2">
                  <c:v>1404</c:v>
                </c:pt>
                <c:pt idx="3">
                  <c:v>1268</c:v>
                </c:pt>
                <c:pt idx="4">
                  <c:v>1164</c:v>
                </c:pt>
                <c:pt idx="5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F-4E42-B6F8-8EB2BEFF37D2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9.6'!$T$7:$Y$7</c:f>
              <c:numCache>
                <c:formatCode>#,##0</c:formatCode>
                <c:ptCount val="6"/>
                <c:pt idx="0">
                  <c:v>946</c:v>
                </c:pt>
                <c:pt idx="1">
                  <c:v>939</c:v>
                </c:pt>
                <c:pt idx="2">
                  <c:v>920</c:v>
                </c:pt>
                <c:pt idx="3">
                  <c:v>854</c:v>
                </c:pt>
                <c:pt idx="4">
                  <c:v>797</c:v>
                </c:pt>
                <c:pt idx="5">
                  <c:v>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E42-B6F8-8EB2BEFF37D2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9.6'!$T$11:$Y$11</c:f>
              <c:numCache>
                <c:formatCode>#,##0</c:formatCode>
                <c:ptCount val="6"/>
                <c:pt idx="0">
                  <c:v>1163</c:v>
                </c:pt>
                <c:pt idx="1">
                  <c:v>1120</c:v>
                </c:pt>
                <c:pt idx="2">
                  <c:v>1099</c:v>
                </c:pt>
                <c:pt idx="3">
                  <c:v>985</c:v>
                </c:pt>
                <c:pt idx="4">
                  <c:v>906</c:v>
                </c:pt>
                <c:pt idx="5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E42-B6F8-8EB2BEFF37D2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9.6'!$T$12:$Y$12</c:f>
              <c:numCache>
                <c:formatCode>#,##0</c:formatCode>
                <c:ptCount val="6"/>
                <c:pt idx="0">
                  <c:v>309</c:v>
                </c:pt>
                <c:pt idx="1">
                  <c:v>300</c:v>
                </c:pt>
                <c:pt idx="2">
                  <c:v>305</c:v>
                </c:pt>
                <c:pt idx="3">
                  <c:v>283</c:v>
                </c:pt>
                <c:pt idx="4">
                  <c:v>263</c:v>
                </c:pt>
                <c:pt idx="5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F-4E42-B6F8-8EB2BEFF3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9.56'!$T$8:$Y$8</c:f>
              <c:numCache>
                <c:formatCode>General</c:formatCode>
                <c:ptCount val="6"/>
                <c:pt idx="0">
                  <c:v>25054.25</c:v>
                </c:pt>
                <c:pt idx="1">
                  <c:v>28411.75</c:v>
                </c:pt>
                <c:pt idx="2">
                  <c:v>32285.86</c:v>
                </c:pt>
                <c:pt idx="3">
                  <c:v>24312.28</c:v>
                </c:pt>
                <c:pt idx="4">
                  <c:v>31283.25</c:v>
                </c:pt>
                <c:pt idx="5">
                  <c:v>32883.29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6-45F1-AB16-B5403EA9FC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6-45F1-AB16-B5403EA9F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9.57'!$U$4:$Y$4</c:f>
              <c:numCache>
                <c:formatCode>#,##0</c:formatCode>
                <c:ptCount val="5"/>
                <c:pt idx="0">
                  <c:v>371</c:v>
                </c:pt>
                <c:pt idx="1">
                  <c:v>354</c:v>
                </c:pt>
                <c:pt idx="2">
                  <c:v>385</c:v>
                </c:pt>
                <c:pt idx="3">
                  <c:v>390</c:v>
                </c:pt>
                <c:pt idx="4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1-48EF-8004-6FEA00A2E291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9.57'!$U$7:$Y$7</c:f>
              <c:numCache>
                <c:formatCode>#,##0</c:formatCode>
                <c:ptCount val="5"/>
                <c:pt idx="0">
                  <c:v>282</c:v>
                </c:pt>
                <c:pt idx="1">
                  <c:v>265</c:v>
                </c:pt>
                <c:pt idx="2">
                  <c:v>281</c:v>
                </c:pt>
                <c:pt idx="3">
                  <c:v>286</c:v>
                </c:pt>
                <c:pt idx="4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1-48EF-8004-6FEA00A2E291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9.57'!$U$11:$Y$11</c:f>
              <c:numCache>
                <c:formatCode>#,##0</c:formatCode>
                <c:ptCount val="5"/>
                <c:pt idx="0">
                  <c:v>365</c:v>
                </c:pt>
                <c:pt idx="1">
                  <c:v>348</c:v>
                </c:pt>
                <c:pt idx="2">
                  <c:v>383</c:v>
                </c:pt>
                <c:pt idx="3">
                  <c:v>388</c:v>
                </c:pt>
                <c:pt idx="4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61-48EF-8004-6FEA00A2E291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9.57'!$U$12:$Y$12</c:f>
              <c:numCache>
                <c:formatCode>#,##0</c:formatCode>
                <c:ptCount val="5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0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61-48EF-8004-6FEA00A2E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9.57'!$AA$15:$AA$33</c:f>
              <c:numCache>
                <c:formatCode>0.0%</c:formatCode>
                <c:ptCount val="19"/>
                <c:pt idx="0">
                  <c:v>1.1682242990654205E-2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2.336448598130841E-2</c:v>
                </c:pt>
                <c:pt idx="5">
                  <c:v>0</c:v>
                </c:pt>
                <c:pt idx="6">
                  <c:v>9.3457943925233641E-2</c:v>
                </c:pt>
                <c:pt idx="7">
                  <c:v>2.5700934579439252E-2</c:v>
                </c:pt>
                <c:pt idx="8">
                  <c:v>7.0093457943925233E-3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2.1028037383177569E-2</c:v>
                </c:pt>
                <c:pt idx="13">
                  <c:v>3.7383177570093455E-2</c:v>
                </c:pt>
                <c:pt idx="14">
                  <c:v>0.30607476635514019</c:v>
                </c:pt>
                <c:pt idx="15">
                  <c:v>0.10747663551401869</c:v>
                </c:pt>
                <c:pt idx="16">
                  <c:v>0.21962616822429906</c:v>
                </c:pt>
                <c:pt idx="17">
                  <c:v>0.10046728971962617</c:v>
                </c:pt>
                <c:pt idx="18">
                  <c:v>2.8037383177570093E-2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F-47A7-9AD8-4056F02D5B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F-47A7-9AD8-4056F02D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27</c:v>
                </c:pt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27</c:v>
                </c:pt>
                <c:pt idx="7">
                  <c:v>23</c:v>
                </c:pt>
                <c:pt idx="8">
                  <c:v>37</c:v>
                </c:pt>
                <c:pt idx="9">
                  <c:v>26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C-4275-959A-AE1D8BDD1DAC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36</c:v>
                </c:pt>
                <c:pt idx="4">
                  <c:v>18</c:v>
                </c:pt>
                <c:pt idx="5">
                  <c:v>39</c:v>
                </c:pt>
                <c:pt idx="6">
                  <c:v>20</c:v>
                </c:pt>
                <c:pt idx="7">
                  <c:v>32</c:v>
                </c:pt>
                <c:pt idx="8">
                  <c:v>30</c:v>
                </c:pt>
                <c:pt idx="9">
                  <c:v>12</c:v>
                </c:pt>
                <c:pt idx="10">
                  <c:v>13</c:v>
                </c:pt>
                <c:pt idx="11">
                  <c:v>6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C-4275-959A-AE1D8BDD1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8</c:v>
                </c:pt>
                <c:pt idx="3">
                  <c:v>35</c:v>
                </c:pt>
                <c:pt idx="4">
                  <c:v>13</c:v>
                </c:pt>
                <c:pt idx="5">
                  <c:v>3</c:v>
                </c:pt>
                <c:pt idx="6">
                  <c:v>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8-43F8-9B2D-C724F82C595A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11</c:v>
                </c:pt>
                <c:pt idx="1">
                  <c:v>13</c:v>
                </c:pt>
                <c:pt idx="2">
                  <c:v>0</c:v>
                </c:pt>
                <c:pt idx="3">
                  <c:v>46</c:v>
                </c:pt>
                <c:pt idx="4">
                  <c:v>34</c:v>
                </c:pt>
                <c:pt idx="5">
                  <c:v>9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28-43F8-9B2D-C724F82C5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9.57'!$U$8:$Y$8</c:f>
              <c:numCache>
                <c:formatCode>General</c:formatCode>
                <c:ptCount val="5"/>
                <c:pt idx="0">
                  <c:v>22543.31</c:v>
                </c:pt>
                <c:pt idx="1">
                  <c:v>23370</c:v>
                </c:pt>
                <c:pt idx="2">
                  <c:v>22597.360000000001</c:v>
                </c:pt>
                <c:pt idx="3">
                  <c:v>23008.09</c:v>
                </c:pt>
                <c:pt idx="4">
                  <c:v>22368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6-4A8A-849C-504F0EC661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6-4A8A-849C-504F0EC66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9.57'!$T$4:$Y$4</c:f>
              <c:numCache>
                <c:formatCode>#,##0</c:formatCode>
                <c:ptCount val="6"/>
                <c:pt idx="0">
                  <c:v>422</c:v>
                </c:pt>
                <c:pt idx="1">
                  <c:v>371</c:v>
                </c:pt>
                <c:pt idx="2">
                  <c:v>354</c:v>
                </c:pt>
                <c:pt idx="3">
                  <c:v>385</c:v>
                </c:pt>
                <c:pt idx="4">
                  <c:v>390</c:v>
                </c:pt>
                <c:pt idx="5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B9-43B2-9978-C3D2D5C20504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9.57'!$T$7:$Y$7</c:f>
              <c:numCache>
                <c:formatCode>#,##0</c:formatCode>
                <c:ptCount val="6"/>
                <c:pt idx="0">
                  <c:v>303</c:v>
                </c:pt>
                <c:pt idx="1">
                  <c:v>282</c:v>
                </c:pt>
                <c:pt idx="2">
                  <c:v>265</c:v>
                </c:pt>
                <c:pt idx="3">
                  <c:v>281</c:v>
                </c:pt>
                <c:pt idx="4">
                  <c:v>286</c:v>
                </c:pt>
                <c:pt idx="5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B9-43B2-9978-C3D2D5C20504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9.57'!$T$11:$Y$11</c:f>
              <c:numCache>
                <c:formatCode>#,##0</c:formatCode>
                <c:ptCount val="6"/>
                <c:pt idx="0">
                  <c:v>417</c:v>
                </c:pt>
                <c:pt idx="1">
                  <c:v>365</c:v>
                </c:pt>
                <c:pt idx="2">
                  <c:v>348</c:v>
                </c:pt>
                <c:pt idx="3">
                  <c:v>383</c:v>
                </c:pt>
                <c:pt idx="4">
                  <c:v>388</c:v>
                </c:pt>
                <c:pt idx="5">
                  <c:v>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9-43B2-9978-C3D2D5C20504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9.57'!$T$12:$Y$12</c:f>
              <c:numCache>
                <c:formatCode>#,##0</c:formatCode>
                <c:ptCount val="6"/>
                <c:pt idx="0">
                  <c:v>10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0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B9-43B2-9978-C3D2D5C20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9.57'!$AA$15:$AA$33</c:f>
              <c:numCache>
                <c:formatCode>0.0%</c:formatCode>
                <c:ptCount val="19"/>
                <c:pt idx="0">
                  <c:v>1.1682242990654205E-2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2.336448598130841E-2</c:v>
                </c:pt>
                <c:pt idx="5">
                  <c:v>0</c:v>
                </c:pt>
                <c:pt idx="6">
                  <c:v>9.3457943925233641E-2</c:v>
                </c:pt>
                <c:pt idx="7">
                  <c:v>2.5700934579439252E-2</c:v>
                </c:pt>
                <c:pt idx="8">
                  <c:v>7.0093457943925233E-3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2.1028037383177569E-2</c:v>
                </c:pt>
                <c:pt idx="13">
                  <c:v>3.7383177570093455E-2</c:v>
                </c:pt>
                <c:pt idx="14">
                  <c:v>0.30607476635514019</c:v>
                </c:pt>
                <c:pt idx="15">
                  <c:v>0.10747663551401869</c:v>
                </c:pt>
                <c:pt idx="16">
                  <c:v>0.21962616822429906</c:v>
                </c:pt>
                <c:pt idx="17">
                  <c:v>0.10046728971962617</c:v>
                </c:pt>
                <c:pt idx="18">
                  <c:v>2.8037383177570093E-2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EBD-ABEF-A2AC57FF17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8-4EBD-ABEF-A2AC57FF1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27</c:v>
                </c:pt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27</c:v>
                </c:pt>
                <c:pt idx="7">
                  <c:v>23</c:v>
                </c:pt>
                <c:pt idx="8">
                  <c:v>37</c:v>
                </c:pt>
                <c:pt idx="9">
                  <c:v>26</c:v>
                </c:pt>
                <c:pt idx="10">
                  <c:v>10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7-4F11-A6EA-76BA37D1BC5E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36</c:v>
                </c:pt>
                <c:pt idx="4">
                  <c:v>18</c:v>
                </c:pt>
                <c:pt idx="5">
                  <c:v>39</c:v>
                </c:pt>
                <c:pt idx="6">
                  <c:v>20</c:v>
                </c:pt>
                <c:pt idx="7">
                  <c:v>32</c:v>
                </c:pt>
                <c:pt idx="8">
                  <c:v>30</c:v>
                </c:pt>
                <c:pt idx="9">
                  <c:v>12</c:v>
                </c:pt>
                <c:pt idx="10">
                  <c:v>13</c:v>
                </c:pt>
                <c:pt idx="11">
                  <c:v>6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7-4F11-A6EA-76BA37D1B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14</c:v>
                </c:pt>
                <c:pt idx="1">
                  <c:v>18</c:v>
                </c:pt>
                <c:pt idx="2">
                  <c:v>8</c:v>
                </c:pt>
                <c:pt idx="3">
                  <c:v>35</c:v>
                </c:pt>
                <c:pt idx="4">
                  <c:v>13</c:v>
                </c:pt>
                <c:pt idx="5">
                  <c:v>3</c:v>
                </c:pt>
                <c:pt idx="6">
                  <c:v>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6-4981-8818-666495F55B5C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11</c:v>
                </c:pt>
                <c:pt idx="1">
                  <c:v>13</c:v>
                </c:pt>
                <c:pt idx="2">
                  <c:v>0</c:v>
                </c:pt>
                <c:pt idx="3">
                  <c:v>46</c:v>
                </c:pt>
                <c:pt idx="4">
                  <c:v>34</c:v>
                </c:pt>
                <c:pt idx="5">
                  <c:v>9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86-4981-8818-666495F55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9.6'!$AA$15:$AA$33</c:f>
              <c:numCache>
                <c:formatCode>0.0%</c:formatCode>
                <c:ptCount val="19"/>
                <c:pt idx="0">
                  <c:v>0.13748079877112135</c:v>
                </c:pt>
                <c:pt idx="1">
                  <c:v>4.608294930875576E-3</c:v>
                </c:pt>
                <c:pt idx="2">
                  <c:v>2.6881720430107527E-2</c:v>
                </c:pt>
                <c:pt idx="3">
                  <c:v>1.5360983102918587E-2</c:v>
                </c:pt>
                <c:pt idx="4">
                  <c:v>4.3010752688172046E-2</c:v>
                </c:pt>
                <c:pt idx="5">
                  <c:v>2.3041474654377881E-2</c:v>
                </c:pt>
                <c:pt idx="6">
                  <c:v>9.2933947772657455E-2</c:v>
                </c:pt>
                <c:pt idx="7">
                  <c:v>5.683563748079877E-2</c:v>
                </c:pt>
                <c:pt idx="8">
                  <c:v>5.7603686635944701E-2</c:v>
                </c:pt>
                <c:pt idx="9">
                  <c:v>0</c:v>
                </c:pt>
                <c:pt idx="10">
                  <c:v>1.7665130568356373E-2</c:v>
                </c:pt>
                <c:pt idx="11">
                  <c:v>1.3824884792626729E-2</c:v>
                </c:pt>
                <c:pt idx="12">
                  <c:v>1.9969278033794162E-2</c:v>
                </c:pt>
                <c:pt idx="13">
                  <c:v>3.5330261136712747E-2</c:v>
                </c:pt>
                <c:pt idx="14">
                  <c:v>0.12903225806451613</c:v>
                </c:pt>
                <c:pt idx="15">
                  <c:v>6.0675883256528416E-2</c:v>
                </c:pt>
                <c:pt idx="16">
                  <c:v>8.1413210445468509E-2</c:v>
                </c:pt>
                <c:pt idx="17">
                  <c:v>6.1443932411674347E-3</c:v>
                </c:pt>
                <c:pt idx="18">
                  <c:v>1.1520737327188941E-2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5-40DC-A7CE-EF661A123D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5-40DC-A7CE-EF661A123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9.57'!$T$8:$Y$8</c:f>
              <c:numCache>
                <c:formatCode>General</c:formatCode>
                <c:ptCount val="6"/>
                <c:pt idx="0">
                  <c:v>23604</c:v>
                </c:pt>
                <c:pt idx="1">
                  <c:v>22543.31</c:v>
                </c:pt>
                <c:pt idx="2">
                  <c:v>23370</c:v>
                </c:pt>
                <c:pt idx="3">
                  <c:v>22597.360000000001</c:v>
                </c:pt>
                <c:pt idx="4">
                  <c:v>23008.09</c:v>
                </c:pt>
                <c:pt idx="5">
                  <c:v>22368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7-49B4-8D18-E29A2E8DCA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7-49B4-8D18-E29A2E8D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9.58'!$U$4:$Y$4</c:f>
              <c:numCache>
                <c:formatCode>#,##0</c:formatCode>
                <c:ptCount val="5"/>
                <c:pt idx="0">
                  <c:v>629</c:v>
                </c:pt>
                <c:pt idx="1">
                  <c:v>567</c:v>
                </c:pt>
                <c:pt idx="2">
                  <c:v>588</c:v>
                </c:pt>
                <c:pt idx="3">
                  <c:v>493</c:v>
                </c:pt>
                <c:pt idx="4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3-4343-B37A-6AC2C52AA170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9.58'!$U$7:$Y$7</c:f>
              <c:numCache>
                <c:formatCode>#,##0</c:formatCode>
                <c:ptCount val="5"/>
                <c:pt idx="0">
                  <c:v>383</c:v>
                </c:pt>
                <c:pt idx="1">
                  <c:v>362</c:v>
                </c:pt>
                <c:pt idx="2">
                  <c:v>372</c:v>
                </c:pt>
                <c:pt idx="3">
                  <c:v>344</c:v>
                </c:pt>
                <c:pt idx="4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3-4343-B37A-6AC2C52AA170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9.58'!$U$11:$Y$11</c:f>
              <c:numCache>
                <c:formatCode>#,##0</c:formatCode>
                <c:ptCount val="5"/>
                <c:pt idx="0">
                  <c:v>512</c:v>
                </c:pt>
                <c:pt idx="1">
                  <c:v>460</c:v>
                </c:pt>
                <c:pt idx="2">
                  <c:v>489</c:v>
                </c:pt>
                <c:pt idx="3">
                  <c:v>405</c:v>
                </c:pt>
                <c:pt idx="4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3-4343-B37A-6AC2C52AA170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9.58'!$U$12:$Y$12</c:f>
              <c:numCache>
                <c:formatCode>#,##0</c:formatCode>
                <c:ptCount val="5"/>
                <c:pt idx="0">
                  <c:v>116</c:v>
                </c:pt>
                <c:pt idx="1">
                  <c:v>109</c:v>
                </c:pt>
                <c:pt idx="2">
                  <c:v>95</c:v>
                </c:pt>
                <c:pt idx="3">
                  <c:v>91</c:v>
                </c:pt>
                <c:pt idx="4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3-4343-B37A-6AC2C52AA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9.58'!$AA$15:$AA$33</c:f>
              <c:numCache>
                <c:formatCode>0.0%</c:formatCode>
                <c:ptCount val="19"/>
                <c:pt idx="0">
                  <c:v>0.11794871794871795</c:v>
                </c:pt>
                <c:pt idx="1">
                  <c:v>6.8376068376068376E-3</c:v>
                </c:pt>
                <c:pt idx="2">
                  <c:v>6.8376068376068376E-3</c:v>
                </c:pt>
                <c:pt idx="3">
                  <c:v>8.5470085470085479E-3</c:v>
                </c:pt>
                <c:pt idx="4">
                  <c:v>7.3504273504273507E-2</c:v>
                </c:pt>
                <c:pt idx="5">
                  <c:v>2.3931623931623933E-2</c:v>
                </c:pt>
                <c:pt idx="6">
                  <c:v>5.128205128205128E-2</c:v>
                </c:pt>
                <c:pt idx="7">
                  <c:v>6.8376068376068383E-2</c:v>
                </c:pt>
                <c:pt idx="8">
                  <c:v>8.0341880341880348E-2</c:v>
                </c:pt>
                <c:pt idx="9">
                  <c:v>8.5470085470085479E-3</c:v>
                </c:pt>
                <c:pt idx="10">
                  <c:v>1.8803418803418803E-2</c:v>
                </c:pt>
                <c:pt idx="11">
                  <c:v>0</c:v>
                </c:pt>
                <c:pt idx="12">
                  <c:v>2.0512820512820513E-2</c:v>
                </c:pt>
                <c:pt idx="13">
                  <c:v>4.1025641025641026E-2</c:v>
                </c:pt>
                <c:pt idx="14">
                  <c:v>0.15384615384615385</c:v>
                </c:pt>
                <c:pt idx="15">
                  <c:v>9.4017094017094016E-2</c:v>
                </c:pt>
                <c:pt idx="16">
                  <c:v>6.6666666666666666E-2</c:v>
                </c:pt>
                <c:pt idx="17">
                  <c:v>8.5470085470085479E-3</c:v>
                </c:pt>
                <c:pt idx="18">
                  <c:v>2.3931623931623933E-2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B-4B83-A22A-03C75C0902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B-4B83-A22A-03C75C090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32</c:v>
                </c:pt>
                <c:pt idx="4">
                  <c:v>23</c:v>
                </c:pt>
                <c:pt idx="5">
                  <c:v>60</c:v>
                </c:pt>
                <c:pt idx="6">
                  <c:v>25</c:v>
                </c:pt>
                <c:pt idx="7">
                  <c:v>22</c:v>
                </c:pt>
                <c:pt idx="8">
                  <c:v>29</c:v>
                </c:pt>
                <c:pt idx="9">
                  <c:v>37</c:v>
                </c:pt>
                <c:pt idx="10">
                  <c:v>24</c:v>
                </c:pt>
                <c:pt idx="11">
                  <c:v>31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1-4594-B337-B498A693B826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28</c:v>
                </c:pt>
                <c:pt idx="4">
                  <c:v>41</c:v>
                </c:pt>
                <c:pt idx="5">
                  <c:v>45</c:v>
                </c:pt>
                <c:pt idx="6">
                  <c:v>21</c:v>
                </c:pt>
                <c:pt idx="7">
                  <c:v>21</c:v>
                </c:pt>
                <c:pt idx="8">
                  <c:v>35</c:v>
                </c:pt>
                <c:pt idx="9">
                  <c:v>22</c:v>
                </c:pt>
                <c:pt idx="10">
                  <c:v>20</c:v>
                </c:pt>
                <c:pt idx="11">
                  <c:v>11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1-4594-B337-B498A693B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12</c:v>
                </c:pt>
                <c:pt idx="1">
                  <c:v>10</c:v>
                </c:pt>
                <c:pt idx="2">
                  <c:v>35</c:v>
                </c:pt>
                <c:pt idx="3">
                  <c:v>8</c:v>
                </c:pt>
                <c:pt idx="4">
                  <c:v>9</c:v>
                </c:pt>
                <c:pt idx="5">
                  <c:v>0</c:v>
                </c:pt>
                <c:pt idx="6">
                  <c:v>44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5-46FA-AC3C-948B51B56BB4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14</c:v>
                </c:pt>
                <c:pt idx="1">
                  <c:v>26</c:v>
                </c:pt>
                <c:pt idx="2">
                  <c:v>7</c:v>
                </c:pt>
                <c:pt idx="3">
                  <c:v>31</c:v>
                </c:pt>
                <c:pt idx="4">
                  <c:v>31</c:v>
                </c:pt>
                <c:pt idx="5">
                  <c:v>13</c:v>
                </c:pt>
                <c:pt idx="6">
                  <c:v>4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35-46FA-AC3C-948B51B5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9.58'!$U$8:$Y$8</c:f>
              <c:numCache>
                <c:formatCode>General</c:formatCode>
                <c:ptCount val="5"/>
                <c:pt idx="0">
                  <c:v>33409.54</c:v>
                </c:pt>
                <c:pt idx="1">
                  <c:v>42609.51</c:v>
                </c:pt>
                <c:pt idx="2">
                  <c:v>38712</c:v>
                </c:pt>
                <c:pt idx="3">
                  <c:v>48076.75</c:v>
                </c:pt>
                <c:pt idx="4">
                  <c:v>42290.26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6-496F-8990-740BD16CB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6-496F-8990-740BD16CB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9.58'!$T$4:$Y$4</c:f>
              <c:numCache>
                <c:formatCode>#,##0</c:formatCode>
                <c:ptCount val="6"/>
                <c:pt idx="0">
                  <c:v>610</c:v>
                </c:pt>
                <c:pt idx="1">
                  <c:v>629</c:v>
                </c:pt>
                <c:pt idx="2">
                  <c:v>567</c:v>
                </c:pt>
                <c:pt idx="3">
                  <c:v>588</c:v>
                </c:pt>
                <c:pt idx="4">
                  <c:v>493</c:v>
                </c:pt>
                <c:pt idx="5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4-4BDC-9749-94669647C6C7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9.58'!$T$7:$Y$7</c:f>
              <c:numCache>
                <c:formatCode>#,##0</c:formatCode>
                <c:ptCount val="6"/>
                <c:pt idx="0">
                  <c:v>371</c:v>
                </c:pt>
                <c:pt idx="1">
                  <c:v>383</c:v>
                </c:pt>
                <c:pt idx="2">
                  <c:v>362</c:v>
                </c:pt>
                <c:pt idx="3">
                  <c:v>372</c:v>
                </c:pt>
                <c:pt idx="4">
                  <c:v>344</c:v>
                </c:pt>
                <c:pt idx="5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4-4BDC-9749-94669647C6C7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9.58'!$T$11:$Y$11</c:f>
              <c:numCache>
                <c:formatCode>#,##0</c:formatCode>
                <c:ptCount val="6"/>
                <c:pt idx="0">
                  <c:v>501</c:v>
                </c:pt>
                <c:pt idx="1">
                  <c:v>512</c:v>
                </c:pt>
                <c:pt idx="2">
                  <c:v>460</c:v>
                </c:pt>
                <c:pt idx="3">
                  <c:v>489</c:v>
                </c:pt>
                <c:pt idx="4">
                  <c:v>405</c:v>
                </c:pt>
                <c:pt idx="5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4-4BDC-9749-94669647C6C7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9.58'!$T$12:$Y$12</c:f>
              <c:numCache>
                <c:formatCode>#,##0</c:formatCode>
                <c:ptCount val="6"/>
                <c:pt idx="0">
                  <c:v>108</c:v>
                </c:pt>
                <c:pt idx="1">
                  <c:v>116</c:v>
                </c:pt>
                <c:pt idx="2">
                  <c:v>109</c:v>
                </c:pt>
                <c:pt idx="3">
                  <c:v>95</c:v>
                </c:pt>
                <c:pt idx="4">
                  <c:v>91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4-4BDC-9749-94669647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9.58'!$AA$15:$AA$33</c:f>
              <c:numCache>
                <c:formatCode>0.0%</c:formatCode>
                <c:ptCount val="19"/>
                <c:pt idx="0">
                  <c:v>0.11794871794871795</c:v>
                </c:pt>
                <c:pt idx="1">
                  <c:v>6.8376068376068376E-3</c:v>
                </c:pt>
                <c:pt idx="2">
                  <c:v>6.8376068376068376E-3</c:v>
                </c:pt>
                <c:pt idx="3">
                  <c:v>8.5470085470085479E-3</c:v>
                </c:pt>
                <c:pt idx="4">
                  <c:v>7.3504273504273507E-2</c:v>
                </c:pt>
                <c:pt idx="5">
                  <c:v>2.3931623931623933E-2</c:v>
                </c:pt>
                <c:pt idx="6">
                  <c:v>5.128205128205128E-2</c:v>
                </c:pt>
                <c:pt idx="7">
                  <c:v>6.8376068376068383E-2</c:v>
                </c:pt>
                <c:pt idx="8">
                  <c:v>8.0341880341880348E-2</c:v>
                </c:pt>
                <c:pt idx="9">
                  <c:v>8.5470085470085479E-3</c:v>
                </c:pt>
                <c:pt idx="10">
                  <c:v>1.8803418803418803E-2</c:v>
                </c:pt>
                <c:pt idx="11">
                  <c:v>0</c:v>
                </c:pt>
                <c:pt idx="12">
                  <c:v>2.0512820512820513E-2</c:v>
                </c:pt>
                <c:pt idx="13">
                  <c:v>4.1025641025641026E-2</c:v>
                </c:pt>
                <c:pt idx="14">
                  <c:v>0.15384615384615385</c:v>
                </c:pt>
                <c:pt idx="15">
                  <c:v>9.4017094017094016E-2</c:v>
                </c:pt>
                <c:pt idx="16">
                  <c:v>6.6666666666666666E-2</c:v>
                </c:pt>
                <c:pt idx="17">
                  <c:v>8.5470085470085479E-3</c:v>
                </c:pt>
                <c:pt idx="18">
                  <c:v>2.3931623931623933E-2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2-4000-8867-11D0589FC4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2-4000-8867-11D0589FC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32</c:v>
                </c:pt>
                <c:pt idx="4">
                  <c:v>23</c:v>
                </c:pt>
                <c:pt idx="5">
                  <c:v>60</c:v>
                </c:pt>
                <c:pt idx="6">
                  <c:v>25</c:v>
                </c:pt>
                <c:pt idx="7">
                  <c:v>22</c:v>
                </c:pt>
                <c:pt idx="8">
                  <c:v>29</c:v>
                </c:pt>
                <c:pt idx="9">
                  <c:v>37</c:v>
                </c:pt>
                <c:pt idx="10">
                  <c:v>24</c:v>
                </c:pt>
                <c:pt idx="11">
                  <c:v>31</c:v>
                </c:pt>
                <c:pt idx="12">
                  <c:v>8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D-47BE-A845-0986814B7489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28</c:v>
                </c:pt>
                <c:pt idx="4">
                  <c:v>41</c:v>
                </c:pt>
                <c:pt idx="5">
                  <c:v>45</c:v>
                </c:pt>
                <c:pt idx="6">
                  <c:v>21</c:v>
                </c:pt>
                <c:pt idx="7">
                  <c:v>21</c:v>
                </c:pt>
                <c:pt idx="8">
                  <c:v>35</c:v>
                </c:pt>
                <c:pt idx="9">
                  <c:v>22</c:v>
                </c:pt>
                <c:pt idx="10">
                  <c:v>20</c:v>
                </c:pt>
                <c:pt idx="11">
                  <c:v>11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7D-47BE-A845-0986814B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12</c:v>
                </c:pt>
                <c:pt idx="1">
                  <c:v>10</c:v>
                </c:pt>
                <c:pt idx="2">
                  <c:v>35</c:v>
                </c:pt>
                <c:pt idx="3">
                  <c:v>8</c:v>
                </c:pt>
                <c:pt idx="4">
                  <c:v>9</c:v>
                </c:pt>
                <c:pt idx="5">
                  <c:v>0</c:v>
                </c:pt>
                <c:pt idx="6">
                  <c:v>44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B-4369-B27E-85BCEFE6BB7A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14</c:v>
                </c:pt>
                <c:pt idx="1">
                  <c:v>26</c:v>
                </c:pt>
                <c:pt idx="2">
                  <c:v>7</c:v>
                </c:pt>
                <c:pt idx="3">
                  <c:v>31</c:v>
                </c:pt>
                <c:pt idx="4">
                  <c:v>31</c:v>
                </c:pt>
                <c:pt idx="5">
                  <c:v>13</c:v>
                </c:pt>
                <c:pt idx="6">
                  <c:v>4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B-4369-B27E-85BCEFE6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34</c:v>
                </c:pt>
                <c:pt idx="3">
                  <c:v>40</c:v>
                </c:pt>
                <c:pt idx="4">
                  <c:v>54</c:v>
                </c:pt>
                <c:pt idx="5">
                  <c:v>59</c:v>
                </c:pt>
                <c:pt idx="6">
                  <c:v>46</c:v>
                </c:pt>
                <c:pt idx="7">
                  <c:v>60</c:v>
                </c:pt>
                <c:pt idx="8">
                  <c:v>57</c:v>
                </c:pt>
                <c:pt idx="9">
                  <c:v>66</c:v>
                </c:pt>
                <c:pt idx="10">
                  <c:v>62</c:v>
                </c:pt>
                <c:pt idx="11">
                  <c:v>59</c:v>
                </c:pt>
                <c:pt idx="12">
                  <c:v>30</c:v>
                </c:pt>
                <c:pt idx="13">
                  <c:v>21</c:v>
                </c:pt>
                <c:pt idx="14">
                  <c:v>9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3-4E53-BCC4-EC7C2112E517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3</c:v>
                </c:pt>
                <c:pt idx="1">
                  <c:v>12</c:v>
                </c:pt>
                <c:pt idx="2">
                  <c:v>55</c:v>
                </c:pt>
                <c:pt idx="3">
                  <c:v>47</c:v>
                </c:pt>
                <c:pt idx="4">
                  <c:v>68</c:v>
                </c:pt>
                <c:pt idx="5">
                  <c:v>89</c:v>
                </c:pt>
                <c:pt idx="6">
                  <c:v>54</c:v>
                </c:pt>
                <c:pt idx="7">
                  <c:v>75</c:v>
                </c:pt>
                <c:pt idx="8">
                  <c:v>50</c:v>
                </c:pt>
                <c:pt idx="9">
                  <c:v>63</c:v>
                </c:pt>
                <c:pt idx="10">
                  <c:v>69</c:v>
                </c:pt>
                <c:pt idx="11">
                  <c:v>40</c:v>
                </c:pt>
                <c:pt idx="12">
                  <c:v>26</c:v>
                </c:pt>
                <c:pt idx="13">
                  <c:v>16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3-4E53-BCC4-EC7C2112E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9.58'!$T$8:$Y$8</c:f>
              <c:numCache>
                <c:formatCode>General</c:formatCode>
                <c:ptCount val="6"/>
                <c:pt idx="0">
                  <c:v>38782.07</c:v>
                </c:pt>
                <c:pt idx="1">
                  <c:v>33409.54</c:v>
                </c:pt>
                <c:pt idx="2">
                  <c:v>42609.51</c:v>
                </c:pt>
                <c:pt idx="3">
                  <c:v>38712</c:v>
                </c:pt>
                <c:pt idx="4">
                  <c:v>48076.75</c:v>
                </c:pt>
                <c:pt idx="5">
                  <c:v>42290.26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2-4045-9210-54D3A792FA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2-4045-9210-54D3A792F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9.59'!$U$4:$Y$4</c:f>
              <c:numCache>
                <c:formatCode>#,##0</c:formatCode>
                <c:ptCount val="5"/>
                <c:pt idx="0">
                  <c:v>112898</c:v>
                </c:pt>
                <c:pt idx="1">
                  <c:v>111900</c:v>
                </c:pt>
                <c:pt idx="2">
                  <c:v>114574</c:v>
                </c:pt>
                <c:pt idx="3">
                  <c:v>114207</c:v>
                </c:pt>
                <c:pt idx="4">
                  <c:v>116562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1-4BB1-8F47-EBDF35FDCFE4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9.59'!$U$7:$Y$7</c:f>
              <c:numCache>
                <c:formatCode>#,##0</c:formatCode>
                <c:ptCount val="5"/>
                <c:pt idx="0">
                  <c:v>81879</c:v>
                </c:pt>
                <c:pt idx="1">
                  <c:v>81942</c:v>
                </c:pt>
                <c:pt idx="2">
                  <c:v>82598</c:v>
                </c:pt>
                <c:pt idx="3">
                  <c:v>83286</c:v>
                </c:pt>
                <c:pt idx="4">
                  <c:v>84776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1-4BB1-8F47-EBDF35FDCFE4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9.59'!$U$11:$Y$11</c:f>
              <c:numCache>
                <c:formatCode>#,##0</c:formatCode>
                <c:ptCount val="5"/>
                <c:pt idx="0">
                  <c:v>102467</c:v>
                </c:pt>
                <c:pt idx="1">
                  <c:v>101976</c:v>
                </c:pt>
                <c:pt idx="2">
                  <c:v>104894</c:v>
                </c:pt>
                <c:pt idx="3">
                  <c:v>104274</c:v>
                </c:pt>
                <c:pt idx="4">
                  <c:v>106458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1-4BB1-8F47-EBDF35FDCFE4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9.59'!$U$12:$Y$12</c:f>
              <c:numCache>
                <c:formatCode>#,##0</c:formatCode>
                <c:ptCount val="5"/>
                <c:pt idx="0">
                  <c:v>10431</c:v>
                </c:pt>
                <c:pt idx="1">
                  <c:v>9925</c:v>
                </c:pt>
                <c:pt idx="2">
                  <c:v>9683</c:v>
                </c:pt>
                <c:pt idx="3">
                  <c:v>9932</c:v>
                </c:pt>
                <c:pt idx="4">
                  <c:v>10104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71-4BB1-8F47-EBDF35FDC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9.59'!$AA$15:$AA$33</c:f>
              <c:numCache>
                <c:formatCode>0.0%</c:formatCode>
                <c:ptCount val="19"/>
                <c:pt idx="0">
                  <c:v>5.6793809303203446E-3</c:v>
                </c:pt>
                <c:pt idx="1">
                  <c:v>7.558209364973147E-3</c:v>
                </c:pt>
                <c:pt idx="2">
                  <c:v>6.464370892743776E-2</c:v>
                </c:pt>
                <c:pt idx="3">
                  <c:v>7.4209433606149521E-3</c:v>
                </c:pt>
                <c:pt idx="4">
                  <c:v>9.9586486161870935E-2</c:v>
                </c:pt>
                <c:pt idx="5">
                  <c:v>4.5023249429488169E-2</c:v>
                </c:pt>
                <c:pt idx="6">
                  <c:v>9.5871724918927273E-2</c:v>
                </c:pt>
                <c:pt idx="7">
                  <c:v>6.0182563785796402E-2</c:v>
                </c:pt>
                <c:pt idx="8">
                  <c:v>4.2621094353219743E-2</c:v>
                </c:pt>
                <c:pt idx="9">
                  <c:v>1.0063313944510217E-2</c:v>
                </c:pt>
                <c:pt idx="10">
                  <c:v>3.7559410442511279E-2</c:v>
                </c:pt>
                <c:pt idx="11">
                  <c:v>2.215130145330382E-2</c:v>
                </c:pt>
                <c:pt idx="12">
                  <c:v>6.3554160017844585E-2</c:v>
                </c:pt>
                <c:pt idx="13">
                  <c:v>7.7992827851272289E-2</c:v>
                </c:pt>
                <c:pt idx="14">
                  <c:v>4.7983047648461764E-2</c:v>
                </c:pt>
                <c:pt idx="15">
                  <c:v>7.3994955474339832E-2</c:v>
                </c:pt>
                <c:pt idx="16">
                  <c:v>0.10638115337760162</c:v>
                </c:pt>
                <c:pt idx="17">
                  <c:v>1.4867624097047064E-2</c:v>
                </c:pt>
                <c:pt idx="18">
                  <c:v>4.0707949417477393E-2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E-4831-803E-1B49051608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E-4831-803E-1B4905160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66</c:v>
                </c:pt>
                <c:pt idx="1">
                  <c:v>1462</c:v>
                </c:pt>
                <c:pt idx="2">
                  <c:v>4099</c:v>
                </c:pt>
                <c:pt idx="3">
                  <c:v>5557</c:v>
                </c:pt>
                <c:pt idx="4">
                  <c:v>6031</c:v>
                </c:pt>
                <c:pt idx="5">
                  <c:v>6078</c:v>
                </c:pt>
                <c:pt idx="6">
                  <c:v>5663</c:v>
                </c:pt>
                <c:pt idx="7">
                  <c:v>6004</c:v>
                </c:pt>
                <c:pt idx="8">
                  <c:v>6135</c:v>
                </c:pt>
                <c:pt idx="9">
                  <c:v>5816</c:v>
                </c:pt>
                <c:pt idx="10">
                  <c:v>5570</c:v>
                </c:pt>
                <c:pt idx="11">
                  <c:v>3931</c:v>
                </c:pt>
                <c:pt idx="12">
                  <c:v>1938</c:v>
                </c:pt>
                <c:pt idx="13">
                  <c:v>737</c:v>
                </c:pt>
                <c:pt idx="14">
                  <c:v>246</c:v>
                </c:pt>
                <c:pt idx="15">
                  <c:v>110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B-4086-91AA-4D4EA8278513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82</c:v>
                </c:pt>
                <c:pt idx="1">
                  <c:v>1898</c:v>
                </c:pt>
                <c:pt idx="2">
                  <c:v>4419</c:v>
                </c:pt>
                <c:pt idx="3">
                  <c:v>5201</c:v>
                </c:pt>
                <c:pt idx="4">
                  <c:v>5428</c:v>
                </c:pt>
                <c:pt idx="5">
                  <c:v>5260</c:v>
                </c:pt>
                <c:pt idx="6">
                  <c:v>5126</c:v>
                </c:pt>
                <c:pt idx="7">
                  <c:v>5838</c:v>
                </c:pt>
                <c:pt idx="8">
                  <c:v>6421</c:v>
                </c:pt>
                <c:pt idx="9">
                  <c:v>5993</c:v>
                </c:pt>
                <c:pt idx="10">
                  <c:v>5378</c:v>
                </c:pt>
                <c:pt idx="11">
                  <c:v>3461</c:v>
                </c:pt>
                <c:pt idx="12">
                  <c:v>1544</c:v>
                </c:pt>
                <c:pt idx="13">
                  <c:v>511</c:v>
                </c:pt>
                <c:pt idx="14">
                  <c:v>228</c:v>
                </c:pt>
                <c:pt idx="15">
                  <c:v>109</c:v>
                </c:pt>
                <c:pt idx="16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B-4086-91AA-4D4EA8278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5999</c:v>
                </c:pt>
                <c:pt idx="1">
                  <c:v>5193</c:v>
                </c:pt>
                <c:pt idx="2">
                  <c:v>9093</c:v>
                </c:pt>
                <c:pt idx="3">
                  <c:v>2002</c:v>
                </c:pt>
                <c:pt idx="4">
                  <c:v>2317</c:v>
                </c:pt>
                <c:pt idx="5">
                  <c:v>2281</c:v>
                </c:pt>
                <c:pt idx="6">
                  <c:v>3840</c:v>
                </c:pt>
                <c:pt idx="7">
                  <c:v>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C-4E23-87A1-266CDB8D0B98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3924</c:v>
                </c:pt>
                <c:pt idx="1">
                  <c:v>7468</c:v>
                </c:pt>
                <c:pt idx="2">
                  <c:v>1306</c:v>
                </c:pt>
                <c:pt idx="3">
                  <c:v>5908</c:v>
                </c:pt>
                <c:pt idx="4">
                  <c:v>9538</c:v>
                </c:pt>
                <c:pt idx="5">
                  <c:v>4213</c:v>
                </c:pt>
                <c:pt idx="6">
                  <c:v>394</c:v>
                </c:pt>
                <c:pt idx="7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C-4E23-87A1-266CDB8D0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9.59'!$U$8:$Y$8</c:f>
              <c:numCache>
                <c:formatCode>General</c:formatCode>
                <c:ptCount val="5"/>
                <c:pt idx="0">
                  <c:v>41955.96</c:v>
                </c:pt>
                <c:pt idx="1">
                  <c:v>43012.1</c:v>
                </c:pt>
                <c:pt idx="2">
                  <c:v>43670.82</c:v>
                </c:pt>
                <c:pt idx="3">
                  <c:v>45430</c:v>
                </c:pt>
                <c:pt idx="4">
                  <c:v>46250.71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0-4082-A9AC-A0926BD6C3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0-4082-A9AC-A0926BD6C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9.59'!$T$4:$Y$4</c:f>
              <c:numCache>
                <c:formatCode>#,##0</c:formatCode>
                <c:ptCount val="6"/>
                <c:pt idx="0">
                  <c:v>113109</c:v>
                </c:pt>
                <c:pt idx="1">
                  <c:v>112898</c:v>
                </c:pt>
                <c:pt idx="2">
                  <c:v>111900</c:v>
                </c:pt>
                <c:pt idx="3">
                  <c:v>114574</c:v>
                </c:pt>
                <c:pt idx="4">
                  <c:v>114207</c:v>
                </c:pt>
                <c:pt idx="5">
                  <c:v>116562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8-46C3-ADE4-AE91B804FACD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9.59'!$T$7:$Y$7</c:f>
              <c:numCache>
                <c:formatCode>#,##0</c:formatCode>
                <c:ptCount val="6"/>
                <c:pt idx="0">
                  <c:v>81856</c:v>
                </c:pt>
                <c:pt idx="1">
                  <c:v>81879</c:v>
                </c:pt>
                <c:pt idx="2">
                  <c:v>81942</c:v>
                </c:pt>
                <c:pt idx="3">
                  <c:v>82598</c:v>
                </c:pt>
                <c:pt idx="4">
                  <c:v>83286</c:v>
                </c:pt>
                <c:pt idx="5">
                  <c:v>84776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8-46C3-ADE4-AE91B804FACD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9.59'!$T$11:$Y$11</c:f>
              <c:numCache>
                <c:formatCode>#,##0</c:formatCode>
                <c:ptCount val="6"/>
                <c:pt idx="0">
                  <c:v>102235</c:v>
                </c:pt>
                <c:pt idx="1">
                  <c:v>102467</c:v>
                </c:pt>
                <c:pt idx="2">
                  <c:v>101976</c:v>
                </c:pt>
                <c:pt idx="3">
                  <c:v>104894</c:v>
                </c:pt>
                <c:pt idx="4">
                  <c:v>104274</c:v>
                </c:pt>
                <c:pt idx="5">
                  <c:v>106458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8-46C3-ADE4-AE91B804FACD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9.59'!$T$12:$Y$12</c:f>
              <c:numCache>
                <c:formatCode>#,##0</c:formatCode>
                <c:ptCount val="6"/>
                <c:pt idx="0">
                  <c:v>10874</c:v>
                </c:pt>
                <c:pt idx="1">
                  <c:v>10431</c:v>
                </c:pt>
                <c:pt idx="2">
                  <c:v>9925</c:v>
                </c:pt>
                <c:pt idx="3">
                  <c:v>9683</c:v>
                </c:pt>
                <c:pt idx="4">
                  <c:v>9932</c:v>
                </c:pt>
                <c:pt idx="5">
                  <c:v>10104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28-46C3-ADE4-AE91B804F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9.59'!$AA$15:$AA$33</c:f>
              <c:numCache>
                <c:formatCode>0.0%</c:formatCode>
                <c:ptCount val="19"/>
                <c:pt idx="0">
                  <c:v>5.6793809303203446E-3</c:v>
                </c:pt>
                <c:pt idx="1">
                  <c:v>7.558209364973147E-3</c:v>
                </c:pt>
                <c:pt idx="2">
                  <c:v>6.464370892743776E-2</c:v>
                </c:pt>
                <c:pt idx="3">
                  <c:v>7.4209433606149521E-3</c:v>
                </c:pt>
                <c:pt idx="4">
                  <c:v>9.9586486161870935E-2</c:v>
                </c:pt>
                <c:pt idx="5">
                  <c:v>4.5023249429488169E-2</c:v>
                </c:pt>
                <c:pt idx="6">
                  <c:v>9.5871724918927273E-2</c:v>
                </c:pt>
                <c:pt idx="7">
                  <c:v>6.0182563785796402E-2</c:v>
                </c:pt>
                <c:pt idx="8">
                  <c:v>4.2621094353219743E-2</c:v>
                </c:pt>
                <c:pt idx="9">
                  <c:v>1.0063313944510217E-2</c:v>
                </c:pt>
                <c:pt idx="10">
                  <c:v>3.7559410442511279E-2</c:v>
                </c:pt>
                <c:pt idx="11">
                  <c:v>2.215130145330382E-2</c:v>
                </c:pt>
                <c:pt idx="12">
                  <c:v>6.3554160017844585E-2</c:v>
                </c:pt>
                <c:pt idx="13">
                  <c:v>7.7992827851272289E-2</c:v>
                </c:pt>
                <c:pt idx="14">
                  <c:v>4.7983047648461764E-2</c:v>
                </c:pt>
                <c:pt idx="15">
                  <c:v>7.3994955474339832E-2</c:v>
                </c:pt>
                <c:pt idx="16">
                  <c:v>0.10638115337760162</c:v>
                </c:pt>
                <c:pt idx="17">
                  <c:v>1.4867624097047064E-2</c:v>
                </c:pt>
                <c:pt idx="18">
                  <c:v>4.0707949417477393E-2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E-408C-BC4A-65B3FF1827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E-408C-BC4A-65B3FF182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66</c:v>
                </c:pt>
                <c:pt idx="1">
                  <c:v>1462</c:v>
                </c:pt>
                <c:pt idx="2">
                  <c:v>4099</c:v>
                </c:pt>
                <c:pt idx="3">
                  <c:v>5557</c:v>
                </c:pt>
                <c:pt idx="4">
                  <c:v>6031</c:v>
                </c:pt>
                <c:pt idx="5">
                  <c:v>6078</c:v>
                </c:pt>
                <c:pt idx="6">
                  <c:v>5663</c:v>
                </c:pt>
                <c:pt idx="7">
                  <c:v>6004</c:v>
                </c:pt>
                <c:pt idx="8">
                  <c:v>6135</c:v>
                </c:pt>
                <c:pt idx="9">
                  <c:v>5816</c:v>
                </c:pt>
                <c:pt idx="10">
                  <c:v>5570</c:v>
                </c:pt>
                <c:pt idx="11">
                  <c:v>3931</c:v>
                </c:pt>
                <c:pt idx="12">
                  <c:v>1938</c:v>
                </c:pt>
                <c:pt idx="13">
                  <c:v>737</c:v>
                </c:pt>
                <c:pt idx="14">
                  <c:v>246</c:v>
                </c:pt>
                <c:pt idx="15">
                  <c:v>110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2-4E36-BBB4-93AF279ACA02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82</c:v>
                </c:pt>
                <c:pt idx="1">
                  <c:v>1898</c:v>
                </c:pt>
                <c:pt idx="2">
                  <c:v>4419</c:v>
                </c:pt>
                <c:pt idx="3">
                  <c:v>5201</c:v>
                </c:pt>
                <c:pt idx="4">
                  <c:v>5428</c:v>
                </c:pt>
                <c:pt idx="5">
                  <c:v>5260</c:v>
                </c:pt>
                <c:pt idx="6">
                  <c:v>5126</c:v>
                </c:pt>
                <c:pt idx="7">
                  <c:v>5838</c:v>
                </c:pt>
                <c:pt idx="8">
                  <c:v>6421</c:v>
                </c:pt>
                <c:pt idx="9">
                  <c:v>5993</c:v>
                </c:pt>
                <c:pt idx="10">
                  <c:v>5378</c:v>
                </c:pt>
                <c:pt idx="11">
                  <c:v>3461</c:v>
                </c:pt>
                <c:pt idx="12">
                  <c:v>1544</c:v>
                </c:pt>
                <c:pt idx="13">
                  <c:v>511</c:v>
                </c:pt>
                <c:pt idx="14">
                  <c:v>228</c:v>
                </c:pt>
                <c:pt idx="15">
                  <c:v>109</c:v>
                </c:pt>
                <c:pt idx="16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2-4E36-BBB4-93AF279AC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5999</c:v>
                </c:pt>
                <c:pt idx="1">
                  <c:v>5193</c:v>
                </c:pt>
                <c:pt idx="2">
                  <c:v>9093</c:v>
                </c:pt>
                <c:pt idx="3">
                  <c:v>2002</c:v>
                </c:pt>
                <c:pt idx="4">
                  <c:v>2317</c:v>
                </c:pt>
                <c:pt idx="5">
                  <c:v>2281</c:v>
                </c:pt>
                <c:pt idx="6">
                  <c:v>3840</c:v>
                </c:pt>
                <c:pt idx="7">
                  <c:v>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B-4C44-90DD-3F3972823165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3924</c:v>
                </c:pt>
                <c:pt idx="1">
                  <c:v>7468</c:v>
                </c:pt>
                <c:pt idx="2">
                  <c:v>1306</c:v>
                </c:pt>
                <c:pt idx="3">
                  <c:v>5908</c:v>
                </c:pt>
                <c:pt idx="4">
                  <c:v>9538</c:v>
                </c:pt>
                <c:pt idx="5">
                  <c:v>4213</c:v>
                </c:pt>
                <c:pt idx="6">
                  <c:v>394</c:v>
                </c:pt>
                <c:pt idx="7">
                  <c:v>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B-4C44-90DD-3F397282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25</c:v>
                </c:pt>
                <c:pt idx="1">
                  <c:v>19</c:v>
                </c:pt>
                <c:pt idx="2">
                  <c:v>57</c:v>
                </c:pt>
                <c:pt idx="3">
                  <c:v>14</c:v>
                </c:pt>
                <c:pt idx="4">
                  <c:v>5</c:v>
                </c:pt>
                <c:pt idx="5">
                  <c:v>16</c:v>
                </c:pt>
                <c:pt idx="6">
                  <c:v>49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E-492B-BF28-0C69B20F6094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27</c:v>
                </c:pt>
                <c:pt idx="1">
                  <c:v>64</c:v>
                </c:pt>
                <c:pt idx="2">
                  <c:v>17</c:v>
                </c:pt>
                <c:pt idx="3">
                  <c:v>58</c:v>
                </c:pt>
                <c:pt idx="4">
                  <c:v>57</c:v>
                </c:pt>
                <c:pt idx="5">
                  <c:v>49</c:v>
                </c:pt>
                <c:pt idx="6">
                  <c:v>4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E-492B-BF28-0C69B20F6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9.59'!$T$8:$Y$8</c:f>
              <c:numCache>
                <c:formatCode>General</c:formatCode>
                <c:ptCount val="6"/>
                <c:pt idx="0">
                  <c:v>40852.06</c:v>
                </c:pt>
                <c:pt idx="1">
                  <c:v>41955.96</c:v>
                </c:pt>
                <c:pt idx="2">
                  <c:v>43012.1</c:v>
                </c:pt>
                <c:pt idx="3">
                  <c:v>43670.82</c:v>
                </c:pt>
                <c:pt idx="4">
                  <c:v>45430</c:v>
                </c:pt>
                <c:pt idx="5">
                  <c:v>46250.71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F-4762-B4DB-6FC15FF34C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F-4762-B4DB-6FC15FF3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9.60'!$U$4:$Y$4</c:f>
              <c:numCache>
                <c:formatCode>#,##0</c:formatCode>
                <c:ptCount val="5"/>
                <c:pt idx="0">
                  <c:v>565</c:v>
                </c:pt>
                <c:pt idx="1">
                  <c:v>535</c:v>
                </c:pt>
                <c:pt idx="2">
                  <c:v>488</c:v>
                </c:pt>
                <c:pt idx="3">
                  <c:v>515</c:v>
                </c:pt>
                <c:pt idx="4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C-4C57-878B-1E49294895D3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9.60'!$U$7:$Y$7</c:f>
              <c:numCache>
                <c:formatCode>#,##0</c:formatCode>
                <c:ptCount val="5"/>
                <c:pt idx="0">
                  <c:v>348</c:v>
                </c:pt>
                <c:pt idx="1">
                  <c:v>340</c:v>
                </c:pt>
                <c:pt idx="2">
                  <c:v>318</c:v>
                </c:pt>
                <c:pt idx="3">
                  <c:v>323</c:v>
                </c:pt>
                <c:pt idx="4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7C-4C57-878B-1E49294895D3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9.60'!$U$11:$Y$11</c:f>
              <c:numCache>
                <c:formatCode>#,##0</c:formatCode>
                <c:ptCount val="5"/>
                <c:pt idx="0">
                  <c:v>441</c:v>
                </c:pt>
                <c:pt idx="1">
                  <c:v>426</c:v>
                </c:pt>
                <c:pt idx="2">
                  <c:v>384</c:v>
                </c:pt>
                <c:pt idx="3">
                  <c:v>409</c:v>
                </c:pt>
                <c:pt idx="4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C-4C57-878B-1E49294895D3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9.60'!$U$12:$Y$12</c:f>
              <c:numCache>
                <c:formatCode>#,##0</c:formatCode>
                <c:ptCount val="5"/>
                <c:pt idx="0">
                  <c:v>124</c:v>
                </c:pt>
                <c:pt idx="1">
                  <c:v>110</c:v>
                </c:pt>
                <c:pt idx="2">
                  <c:v>103</c:v>
                </c:pt>
                <c:pt idx="3">
                  <c:v>108</c:v>
                </c:pt>
                <c:pt idx="4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7C-4C57-878B-1E4929489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9.60'!$AA$15:$AA$33</c:f>
              <c:numCache>
                <c:formatCode>0.0%</c:formatCode>
                <c:ptCount val="19"/>
                <c:pt idx="0">
                  <c:v>0.13028169014084506</c:v>
                </c:pt>
                <c:pt idx="1">
                  <c:v>5.2816901408450703E-3</c:v>
                </c:pt>
                <c:pt idx="2">
                  <c:v>1.5845070422535211E-2</c:v>
                </c:pt>
                <c:pt idx="3">
                  <c:v>1.232394366197183E-2</c:v>
                </c:pt>
                <c:pt idx="4">
                  <c:v>4.9295774647887321E-2</c:v>
                </c:pt>
                <c:pt idx="5">
                  <c:v>5.6338028169014086E-2</c:v>
                </c:pt>
                <c:pt idx="6">
                  <c:v>2.9929577464788731E-2</c:v>
                </c:pt>
                <c:pt idx="7">
                  <c:v>7.3943661971830985E-2</c:v>
                </c:pt>
                <c:pt idx="8">
                  <c:v>2.464788732394366E-2</c:v>
                </c:pt>
                <c:pt idx="9">
                  <c:v>7.0422535211267607E-3</c:v>
                </c:pt>
                <c:pt idx="10">
                  <c:v>1.5845070422535211E-2</c:v>
                </c:pt>
                <c:pt idx="11">
                  <c:v>1.4084507042253521E-2</c:v>
                </c:pt>
                <c:pt idx="12">
                  <c:v>2.464788732394366E-2</c:v>
                </c:pt>
                <c:pt idx="13">
                  <c:v>5.4577464788732391E-2</c:v>
                </c:pt>
                <c:pt idx="14">
                  <c:v>0.20598591549295775</c:v>
                </c:pt>
                <c:pt idx="15">
                  <c:v>4.7535211267605633E-2</c:v>
                </c:pt>
                <c:pt idx="16">
                  <c:v>6.6901408450704219E-2</c:v>
                </c:pt>
                <c:pt idx="17">
                  <c:v>1.7605633802816902E-2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B-441A-9CE1-B8BF113F8A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B-441A-9CE1-B8BF113F8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32</c:v>
                </c:pt>
                <c:pt idx="4">
                  <c:v>47</c:v>
                </c:pt>
                <c:pt idx="5">
                  <c:v>30</c:v>
                </c:pt>
                <c:pt idx="6">
                  <c:v>26</c:v>
                </c:pt>
                <c:pt idx="7">
                  <c:v>15</c:v>
                </c:pt>
                <c:pt idx="8">
                  <c:v>20</c:v>
                </c:pt>
                <c:pt idx="9">
                  <c:v>28</c:v>
                </c:pt>
                <c:pt idx="10">
                  <c:v>19</c:v>
                </c:pt>
                <c:pt idx="11">
                  <c:v>21</c:v>
                </c:pt>
                <c:pt idx="12">
                  <c:v>9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B-42E4-B954-1638BF3D9849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47</c:v>
                </c:pt>
                <c:pt idx="4">
                  <c:v>34</c:v>
                </c:pt>
                <c:pt idx="5">
                  <c:v>22</c:v>
                </c:pt>
                <c:pt idx="6">
                  <c:v>20</c:v>
                </c:pt>
                <c:pt idx="7">
                  <c:v>12</c:v>
                </c:pt>
                <c:pt idx="8">
                  <c:v>24</c:v>
                </c:pt>
                <c:pt idx="9">
                  <c:v>42</c:v>
                </c:pt>
                <c:pt idx="10">
                  <c:v>24</c:v>
                </c:pt>
                <c:pt idx="11">
                  <c:v>20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6B-42E4-B954-1638BF3D9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24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29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0-40F1-91AA-F6DA4542B2C5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10</c:v>
                </c:pt>
                <c:pt idx="1">
                  <c:v>22</c:v>
                </c:pt>
                <c:pt idx="2">
                  <c:v>5</c:v>
                </c:pt>
                <c:pt idx="3">
                  <c:v>22</c:v>
                </c:pt>
                <c:pt idx="4">
                  <c:v>24</c:v>
                </c:pt>
                <c:pt idx="5">
                  <c:v>13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0-40F1-91AA-F6DA4542B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9.60'!$U$8:$Y$8</c:f>
              <c:numCache>
                <c:formatCode>General</c:formatCode>
                <c:ptCount val="5"/>
                <c:pt idx="0">
                  <c:v>38282.06</c:v>
                </c:pt>
                <c:pt idx="1">
                  <c:v>34188.33</c:v>
                </c:pt>
                <c:pt idx="2">
                  <c:v>39933</c:v>
                </c:pt>
                <c:pt idx="3">
                  <c:v>35841.18</c:v>
                </c:pt>
                <c:pt idx="4">
                  <c:v>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B-4E5F-9970-5029EDCEB5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B-4E5F-9970-5029EDCEB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9.60'!$T$4:$Y$4</c:f>
              <c:numCache>
                <c:formatCode>#,##0</c:formatCode>
                <c:ptCount val="6"/>
                <c:pt idx="0">
                  <c:v>568</c:v>
                </c:pt>
                <c:pt idx="1">
                  <c:v>565</c:v>
                </c:pt>
                <c:pt idx="2">
                  <c:v>535</c:v>
                </c:pt>
                <c:pt idx="3">
                  <c:v>488</c:v>
                </c:pt>
                <c:pt idx="4">
                  <c:v>515</c:v>
                </c:pt>
                <c:pt idx="5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A-4F91-8BB0-5604446CB504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9.60'!$T$7:$Y$7</c:f>
              <c:numCache>
                <c:formatCode>#,##0</c:formatCode>
                <c:ptCount val="6"/>
                <c:pt idx="0">
                  <c:v>346</c:v>
                </c:pt>
                <c:pt idx="1">
                  <c:v>348</c:v>
                </c:pt>
                <c:pt idx="2">
                  <c:v>340</c:v>
                </c:pt>
                <c:pt idx="3">
                  <c:v>318</c:v>
                </c:pt>
                <c:pt idx="4">
                  <c:v>323</c:v>
                </c:pt>
                <c:pt idx="5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9A-4F91-8BB0-5604446CB504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9.60'!$T$11:$Y$11</c:f>
              <c:numCache>
                <c:formatCode>#,##0</c:formatCode>
                <c:ptCount val="6"/>
                <c:pt idx="0">
                  <c:v>442</c:v>
                </c:pt>
                <c:pt idx="1">
                  <c:v>441</c:v>
                </c:pt>
                <c:pt idx="2">
                  <c:v>426</c:v>
                </c:pt>
                <c:pt idx="3">
                  <c:v>384</c:v>
                </c:pt>
                <c:pt idx="4">
                  <c:v>409</c:v>
                </c:pt>
                <c:pt idx="5">
                  <c:v>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9A-4F91-8BB0-5604446CB504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9.60'!$T$12:$Y$12</c:f>
              <c:numCache>
                <c:formatCode>#,##0</c:formatCode>
                <c:ptCount val="6"/>
                <c:pt idx="0">
                  <c:v>127</c:v>
                </c:pt>
                <c:pt idx="1">
                  <c:v>124</c:v>
                </c:pt>
                <c:pt idx="2">
                  <c:v>110</c:v>
                </c:pt>
                <c:pt idx="3">
                  <c:v>103</c:v>
                </c:pt>
                <c:pt idx="4">
                  <c:v>108</c:v>
                </c:pt>
                <c:pt idx="5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9A-4F91-8BB0-5604446C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9.60'!$AA$15:$AA$33</c:f>
              <c:numCache>
                <c:formatCode>0.0%</c:formatCode>
                <c:ptCount val="19"/>
                <c:pt idx="0">
                  <c:v>0.13028169014084506</c:v>
                </c:pt>
                <c:pt idx="1">
                  <c:v>5.2816901408450703E-3</c:v>
                </c:pt>
                <c:pt idx="2">
                  <c:v>1.5845070422535211E-2</c:v>
                </c:pt>
                <c:pt idx="3">
                  <c:v>1.232394366197183E-2</c:v>
                </c:pt>
                <c:pt idx="4">
                  <c:v>4.9295774647887321E-2</c:v>
                </c:pt>
                <c:pt idx="5">
                  <c:v>5.6338028169014086E-2</c:v>
                </c:pt>
                <c:pt idx="6">
                  <c:v>2.9929577464788731E-2</c:v>
                </c:pt>
                <c:pt idx="7">
                  <c:v>7.3943661971830985E-2</c:v>
                </c:pt>
                <c:pt idx="8">
                  <c:v>2.464788732394366E-2</c:v>
                </c:pt>
                <c:pt idx="9">
                  <c:v>7.0422535211267607E-3</c:v>
                </c:pt>
                <c:pt idx="10">
                  <c:v>1.5845070422535211E-2</c:v>
                </c:pt>
                <c:pt idx="11">
                  <c:v>1.4084507042253521E-2</c:v>
                </c:pt>
                <c:pt idx="12">
                  <c:v>2.464788732394366E-2</c:v>
                </c:pt>
                <c:pt idx="13">
                  <c:v>5.4577464788732391E-2</c:v>
                </c:pt>
                <c:pt idx="14">
                  <c:v>0.20598591549295775</c:v>
                </c:pt>
                <c:pt idx="15">
                  <c:v>4.7535211267605633E-2</c:v>
                </c:pt>
                <c:pt idx="16">
                  <c:v>6.6901408450704219E-2</c:v>
                </c:pt>
                <c:pt idx="17">
                  <c:v>1.7605633802816902E-2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D-404F-9AD9-025A74971A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D-404F-9AD9-025A7497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32</c:v>
                </c:pt>
                <c:pt idx="4">
                  <c:v>47</c:v>
                </c:pt>
                <c:pt idx="5">
                  <c:v>30</c:v>
                </c:pt>
                <c:pt idx="6">
                  <c:v>26</c:v>
                </c:pt>
                <c:pt idx="7">
                  <c:v>15</c:v>
                </c:pt>
                <c:pt idx="8">
                  <c:v>20</c:v>
                </c:pt>
                <c:pt idx="9">
                  <c:v>28</c:v>
                </c:pt>
                <c:pt idx="10">
                  <c:v>19</c:v>
                </c:pt>
                <c:pt idx="11">
                  <c:v>21</c:v>
                </c:pt>
                <c:pt idx="12">
                  <c:v>9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B-43E0-B021-718E029747A5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47</c:v>
                </c:pt>
                <c:pt idx="4">
                  <c:v>34</c:v>
                </c:pt>
                <c:pt idx="5">
                  <c:v>22</c:v>
                </c:pt>
                <c:pt idx="6">
                  <c:v>20</c:v>
                </c:pt>
                <c:pt idx="7">
                  <c:v>12</c:v>
                </c:pt>
                <c:pt idx="8">
                  <c:v>24</c:v>
                </c:pt>
                <c:pt idx="9">
                  <c:v>42</c:v>
                </c:pt>
                <c:pt idx="10">
                  <c:v>24</c:v>
                </c:pt>
                <c:pt idx="11">
                  <c:v>20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B-43E0-B021-718E02974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12</c:v>
                </c:pt>
                <c:pt idx="1">
                  <c:v>3</c:v>
                </c:pt>
                <c:pt idx="2">
                  <c:v>24</c:v>
                </c:pt>
                <c:pt idx="3">
                  <c:v>10</c:v>
                </c:pt>
                <c:pt idx="4">
                  <c:v>3</c:v>
                </c:pt>
                <c:pt idx="5">
                  <c:v>0</c:v>
                </c:pt>
                <c:pt idx="6">
                  <c:v>29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A-4CB6-A21F-AC4BC3B75C58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10</c:v>
                </c:pt>
                <c:pt idx="1">
                  <c:v>22</c:v>
                </c:pt>
                <c:pt idx="2">
                  <c:v>5</c:v>
                </c:pt>
                <c:pt idx="3">
                  <c:v>22</c:v>
                </c:pt>
                <c:pt idx="4">
                  <c:v>24</c:v>
                </c:pt>
                <c:pt idx="5">
                  <c:v>13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A-4CB6-A21F-AC4BC3B75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9.1'!$T$4:$Y$4</c:f>
              <c:numCache>
                <c:formatCode>#,##0</c:formatCode>
                <c:ptCount val="6"/>
                <c:pt idx="0">
                  <c:v>639</c:v>
                </c:pt>
                <c:pt idx="1">
                  <c:v>368</c:v>
                </c:pt>
                <c:pt idx="2">
                  <c:v>363</c:v>
                </c:pt>
                <c:pt idx="3">
                  <c:v>448</c:v>
                </c:pt>
                <c:pt idx="4">
                  <c:v>362</c:v>
                </c:pt>
                <c:pt idx="5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E-4816-AEAD-9B8B4E11FE4C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9.1'!$T$7:$Y$7</c:f>
              <c:numCache>
                <c:formatCode>#,##0</c:formatCode>
                <c:ptCount val="6"/>
                <c:pt idx="0">
                  <c:v>379</c:v>
                </c:pt>
                <c:pt idx="1">
                  <c:v>254</c:v>
                </c:pt>
                <c:pt idx="2">
                  <c:v>280</c:v>
                </c:pt>
                <c:pt idx="3">
                  <c:v>322</c:v>
                </c:pt>
                <c:pt idx="4">
                  <c:v>251</c:v>
                </c:pt>
                <c:pt idx="5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E-4816-AEAD-9B8B4E11FE4C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9.1'!$T$11:$Y$11</c:f>
              <c:numCache>
                <c:formatCode>#,##0</c:formatCode>
                <c:ptCount val="6"/>
                <c:pt idx="0">
                  <c:v>615</c:v>
                </c:pt>
                <c:pt idx="1">
                  <c:v>365</c:v>
                </c:pt>
                <c:pt idx="2">
                  <c:v>360</c:v>
                </c:pt>
                <c:pt idx="3">
                  <c:v>446</c:v>
                </c:pt>
                <c:pt idx="4">
                  <c:v>353</c:v>
                </c:pt>
                <c:pt idx="5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E-4816-AEAD-9B8B4E11FE4C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9.1'!$T$12:$Y$12</c:f>
              <c:numCache>
                <c:formatCode>#,##0</c:formatCode>
                <c:ptCount val="6"/>
                <c:pt idx="0">
                  <c:v>15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0E-4816-AEAD-9B8B4E11F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9.6'!$T$8:$Y$8</c:f>
              <c:numCache>
                <c:formatCode>General</c:formatCode>
                <c:ptCount val="6"/>
                <c:pt idx="0">
                  <c:v>31316.959999999999</c:v>
                </c:pt>
                <c:pt idx="1">
                  <c:v>21744</c:v>
                </c:pt>
                <c:pt idx="2">
                  <c:v>32000</c:v>
                </c:pt>
                <c:pt idx="3">
                  <c:v>33393.64</c:v>
                </c:pt>
                <c:pt idx="4">
                  <c:v>32008</c:v>
                </c:pt>
                <c:pt idx="5">
                  <c:v>32979.5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C-47FA-A066-D7769DD9E0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C-47FA-A066-D7769DD9E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9.60'!$T$8:$Y$8</c:f>
              <c:numCache>
                <c:formatCode>General</c:formatCode>
                <c:ptCount val="6"/>
                <c:pt idx="0">
                  <c:v>34805</c:v>
                </c:pt>
                <c:pt idx="1">
                  <c:v>38282.06</c:v>
                </c:pt>
                <c:pt idx="2">
                  <c:v>34188.33</c:v>
                </c:pt>
                <c:pt idx="3">
                  <c:v>39933</c:v>
                </c:pt>
                <c:pt idx="4">
                  <c:v>35841.18</c:v>
                </c:pt>
                <c:pt idx="5">
                  <c:v>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1-49DA-A05A-18E0F582E1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9DA-A05A-18E0F582E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9.61'!$U$4:$Y$4</c:f>
              <c:numCache>
                <c:formatCode>#,##0</c:formatCode>
                <c:ptCount val="5"/>
                <c:pt idx="0">
                  <c:v>65335</c:v>
                </c:pt>
                <c:pt idx="1">
                  <c:v>62162</c:v>
                </c:pt>
                <c:pt idx="2">
                  <c:v>61089</c:v>
                </c:pt>
                <c:pt idx="3">
                  <c:v>57713</c:v>
                </c:pt>
                <c:pt idx="4">
                  <c:v>57909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A-486E-97D4-19FC049BF965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9.61'!$U$7:$Y$7</c:f>
              <c:numCache>
                <c:formatCode>#,##0</c:formatCode>
                <c:ptCount val="5"/>
                <c:pt idx="0">
                  <c:v>44993</c:v>
                </c:pt>
                <c:pt idx="1">
                  <c:v>44151</c:v>
                </c:pt>
                <c:pt idx="2">
                  <c:v>43105</c:v>
                </c:pt>
                <c:pt idx="3">
                  <c:v>41653</c:v>
                </c:pt>
                <c:pt idx="4">
                  <c:v>41475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A-486E-97D4-19FC049BF965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9.61'!$U$11:$Y$11</c:f>
              <c:numCache>
                <c:formatCode>#,##0</c:formatCode>
                <c:ptCount val="5"/>
                <c:pt idx="0">
                  <c:v>60098</c:v>
                </c:pt>
                <c:pt idx="1">
                  <c:v>57241</c:v>
                </c:pt>
                <c:pt idx="2">
                  <c:v>56228</c:v>
                </c:pt>
                <c:pt idx="3">
                  <c:v>52971</c:v>
                </c:pt>
                <c:pt idx="4">
                  <c:v>53186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A-486E-97D4-19FC049BF965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9.61'!$U$12:$Y$12</c:f>
              <c:numCache>
                <c:formatCode>#,##0</c:formatCode>
                <c:ptCount val="5"/>
                <c:pt idx="0">
                  <c:v>5238</c:v>
                </c:pt>
                <c:pt idx="1">
                  <c:v>4920</c:v>
                </c:pt>
                <c:pt idx="2">
                  <c:v>4863</c:v>
                </c:pt>
                <c:pt idx="3">
                  <c:v>4743</c:v>
                </c:pt>
                <c:pt idx="4">
                  <c:v>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8A-486E-97D4-19FC049BF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9.61'!$AA$15:$AA$33</c:f>
              <c:numCache>
                <c:formatCode>0.0%</c:formatCode>
                <c:ptCount val="19"/>
                <c:pt idx="0">
                  <c:v>2.0791241430520298E-2</c:v>
                </c:pt>
                <c:pt idx="1">
                  <c:v>2.5004748830060958E-2</c:v>
                </c:pt>
                <c:pt idx="2">
                  <c:v>5.5932583881607351E-2</c:v>
                </c:pt>
                <c:pt idx="3">
                  <c:v>1.7026714327652005E-2</c:v>
                </c:pt>
                <c:pt idx="4">
                  <c:v>7.5014246490182873E-2</c:v>
                </c:pt>
                <c:pt idx="5">
                  <c:v>2.9770847363967606E-2</c:v>
                </c:pt>
                <c:pt idx="6">
                  <c:v>9.8948349997409729E-2</c:v>
                </c:pt>
                <c:pt idx="7">
                  <c:v>7.705192629815745E-2</c:v>
                </c:pt>
                <c:pt idx="8">
                  <c:v>5.2634305548360356E-2</c:v>
                </c:pt>
                <c:pt idx="9">
                  <c:v>5.2496157764768863E-3</c:v>
                </c:pt>
                <c:pt idx="10">
                  <c:v>2.6438032084822739E-2</c:v>
                </c:pt>
                <c:pt idx="11">
                  <c:v>1.574884732943066E-2</c:v>
                </c:pt>
                <c:pt idx="12">
                  <c:v>4.1029891726674608E-2</c:v>
                </c:pt>
                <c:pt idx="13">
                  <c:v>7.4772487868897758E-2</c:v>
                </c:pt>
                <c:pt idx="14">
                  <c:v>5.3411386831062529E-2</c:v>
                </c:pt>
                <c:pt idx="15">
                  <c:v>8.2370615966430083E-2</c:v>
                </c:pt>
                <c:pt idx="16">
                  <c:v>0.13008340672434338</c:v>
                </c:pt>
                <c:pt idx="17">
                  <c:v>1.1863440915919805E-2</c:v>
                </c:pt>
                <c:pt idx="18">
                  <c:v>4.0321884335768186E-2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3-49B7-B1CD-20A6220347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3-49B7-B1CD-20A622034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54</c:v>
                </c:pt>
                <c:pt idx="1">
                  <c:v>771</c:v>
                </c:pt>
                <c:pt idx="2">
                  <c:v>1950</c:v>
                </c:pt>
                <c:pt idx="3">
                  <c:v>3145</c:v>
                </c:pt>
                <c:pt idx="4">
                  <c:v>3855</c:v>
                </c:pt>
                <c:pt idx="5">
                  <c:v>3776</c:v>
                </c:pt>
                <c:pt idx="6">
                  <c:v>3172</c:v>
                </c:pt>
                <c:pt idx="7">
                  <c:v>2849</c:v>
                </c:pt>
                <c:pt idx="8">
                  <c:v>2996</c:v>
                </c:pt>
                <c:pt idx="9">
                  <c:v>2691</c:v>
                </c:pt>
                <c:pt idx="10">
                  <c:v>2582</c:v>
                </c:pt>
                <c:pt idx="11">
                  <c:v>1801</c:v>
                </c:pt>
                <c:pt idx="12">
                  <c:v>792</c:v>
                </c:pt>
                <c:pt idx="13">
                  <c:v>286</c:v>
                </c:pt>
                <c:pt idx="14">
                  <c:v>119</c:v>
                </c:pt>
                <c:pt idx="15">
                  <c:v>62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2-46D4-B9FB-436E2A4A128B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51</c:v>
                </c:pt>
                <c:pt idx="1">
                  <c:v>926</c:v>
                </c:pt>
                <c:pt idx="2">
                  <c:v>2168</c:v>
                </c:pt>
                <c:pt idx="3">
                  <c:v>2661</c:v>
                </c:pt>
                <c:pt idx="4">
                  <c:v>3170</c:v>
                </c:pt>
                <c:pt idx="5">
                  <c:v>2950</c:v>
                </c:pt>
                <c:pt idx="6">
                  <c:v>2533</c:v>
                </c:pt>
                <c:pt idx="7">
                  <c:v>2464</c:v>
                </c:pt>
                <c:pt idx="8">
                  <c:v>2758</c:v>
                </c:pt>
                <c:pt idx="9">
                  <c:v>2549</c:v>
                </c:pt>
                <c:pt idx="10">
                  <c:v>2295</c:v>
                </c:pt>
                <c:pt idx="11">
                  <c:v>1415</c:v>
                </c:pt>
                <c:pt idx="12">
                  <c:v>579</c:v>
                </c:pt>
                <c:pt idx="13">
                  <c:v>212</c:v>
                </c:pt>
                <c:pt idx="14">
                  <c:v>132</c:v>
                </c:pt>
                <c:pt idx="15">
                  <c:v>60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2-46D4-B9FB-436E2A4A1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1444</c:v>
                </c:pt>
                <c:pt idx="1">
                  <c:v>2056</c:v>
                </c:pt>
                <c:pt idx="2">
                  <c:v>4932</c:v>
                </c:pt>
                <c:pt idx="3">
                  <c:v>1223</c:v>
                </c:pt>
                <c:pt idx="4">
                  <c:v>803</c:v>
                </c:pt>
                <c:pt idx="5">
                  <c:v>1061</c:v>
                </c:pt>
                <c:pt idx="6">
                  <c:v>3051</c:v>
                </c:pt>
                <c:pt idx="7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62-40D8-BF87-B31AD475AA26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1185</c:v>
                </c:pt>
                <c:pt idx="1">
                  <c:v>3523</c:v>
                </c:pt>
                <c:pt idx="2">
                  <c:v>574</c:v>
                </c:pt>
                <c:pt idx="3">
                  <c:v>3246</c:v>
                </c:pt>
                <c:pt idx="4">
                  <c:v>3984</c:v>
                </c:pt>
                <c:pt idx="5">
                  <c:v>2193</c:v>
                </c:pt>
                <c:pt idx="6">
                  <c:v>227</c:v>
                </c:pt>
                <c:pt idx="7">
                  <c:v>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62-40D8-BF87-B31AD475A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9.61'!$U$8:$Y$8</c:f>
              <c:numCache>
                <c:formatCode>General</c:formatCode>
                <c:ptCount val="5"/>
                <c:pt idx="0">
                  <c:v>41852.5</c:v>
                </c:pt>
                <c:pt idx="1">
                  <c:v>43011.15</c:v>
                </c:pt>
                <c:pt idx="2">
                  <c:v>43425</c:v>
                </c:pt>
                <c:pt idx="3">
                  <c:v>44677</c:v>
                </c:pt>
                <c:pt idx="4">
                  <c:v>44651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0-4074-BC94-B7B9092BEF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0-4074-BC94-B7B9092BE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9.61'!$T$4:$Y$4</c:f>
              <c:numCache>
                <c:formatCode>#,##0</c:formatCode>
                <c:ptCount val="6"/>
                <c:pt idx="0">
                  <c:v>66602</c:v>
                </c:pt>
                <c:pt idx="1">
                  <c:v>65335</c:v>
                </c:pt>
                <c:pt idx="2">
                  <c:v>62162</c:v>
                </c:pt>
                <c:pt idx="3">
                  <c:v>61089</c:v>
                </c:pt>
                <c:pt idx="4">
                  <c:v>57713</c:v>
                </c:pt>
                <c:pt idx="5">
                  <c:v>57909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E-4801-BD12-8F537943DA17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9.61'!$T$7:$Y$7</c:f>
              <c:numCache>
                <c:formatCode>#,##0</c:formatCode>
                <c:ptCount val="6"/>
                <c:pt idx="0">
                  <c:v>45245</c:v>
                </c:pt>
                <c:pt idx="1">
                  <c:v>44993</c:v>
                </c:pt>
                <c:pt idx="2">
                  <c:v>44151</c:v>
                </c:pt>
                <c:pt idx="3">
                  <c:v>43105</c:v>
                </c:pt>
                <c:pt idx="4">
                  <c:v>41653</c:v>
                </c:pt>
                <c:pt idx="5">
                  <c:v>41475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E-4801-BD12-8F537943DA17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9.61'!$T$11:$Y$11</c:f>
              <c:numCache>
                <c:formatCode>#,##0</c:formatCode>
                <c:ptCount val="6"/>
                <c:pt idx="0">
                  <c:v>61214</c:v>
                </c:pt>
                <c:pt idx="1">
                  <c:v>60098</c:v>
                </c:pt>
                <c:pt idx="2">
                  <c:v>57241</c:v>
                </c:pt>
                <c:pt idx="3">
                  <c:v>56228</c:v>
                </c:pt>
                <c:pt idx="4">
                  <c:v>52971</c:v>
                </c:pt>
                <c:pt idx="5">
                  <c:v>53186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E-4801-BD12-8F537943DA17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9.61'!$T$12:$Y$12</c:f>
              <c:numCache>
                <c:formatCode>#,##0</c:formatCode>
                <c:ptCount val="6"/>
                <c:pt idx="0">
                  <c:v>5389</c:v>
                </c:pt>
                <c:pt idx="1">
                  <c:v>5238</c:v>
                </c:pt>
                <c:pt idx="2">
                  <c:v>4920</c:v>
                </c:pt>
                <c:pt idx="3">
                  <c:v>4863</c:v>
                </c:pt>
                <c:pt idx="4">
                  <c:v>4743</c:v>
                </c:pt>
                <c:pt idx="5">
                  <c:v>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E-4801-BD12-8F537943D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9.61'!$AA$15:$AA$33</c:f>
              <c:numCache>
                <c:formatCode>0.0%</c:formatCode>
                <c:ptCount val="19"/>
                <c:pt idx="0">
                  <c:v>2.0791241430520298E-2</c:v>
                </c:pt>
                <c:pt idx="1">
                  <c:v>2.5004748830060958E-2</c:v>
                </c:pt>
                <c:pt idx="2">
                  <c:v>5.5932583881607351E-2</c:v>
                </c:pt>
                <c:pt idx="3">
                  <c:v>1.7026714327652005E-2</c:v>
                </c:pt>
                <c:pt idx="4">
                  <c:v>7.5014246490182873E-2</c:v>
                </c:pt>
                <c:pt idx="5">
                  <c:v>2.9770847363967606E-2</c:v>
                </c:pt>
                <c:pt idx="6">
                  <c:v>9.8948349997409729E-2</c:v>
                </c:pt>
                <c:pt idx="7">
                  <c:v>7.705192629815745E-2</c:v>
                </c:pt>
                <c:pt idx="8">
                  <c:v>5.2634305548360356E-2</c:v>
                </c:pt>
                <c:pt idx="9">
                  <c:v>5.2496157764768863E-3</c:v>
                </c:pt>
                <c:pt idx="10">
                  <c:v>2.6438032084822739E-2</c:v>
                </c:pt>
                <c:pt idx="11">
                  <c:v>1.574884732943066E-2</c:v>
                </c:pt>
                <c:pt idx="12">
                  <c:v>4.1029891726674608E-2</c:v>
                </c:pt>
                <c:pt idx="13">
                  <c:v>7.4772487868897758E-2</c:v>
                </c:pt>
                <c:pt idx="14">
                  <c:v>5.3411386831062529E-2</c:v>
                </c:pt>
                <c:pt idx="15">
                  <c:v>8.2370615966430083E-2</c:v>
                </c:pt>
                <c:pt idx="16">
                  <c:v>0.13008340672434338</c:v>
                </c:pt>
                <c:pt idx="17">
                  <c:v>1.1863440915919805E-2</c:v>
                </c:pt>
                <c:pt idx="18">
                  <c:v>4.0321884335768186E-2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B-48BB-9161-AE420F0AD3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B-48BB-9161-AE420F0A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54</c:v>
                </c:pt>
                <c:pt idx="1">
                  <c:v>771</c:v>
                </c:pt>
                <c:pt idx="2">
                  <c:v>1950</c:v>
                </c:pt>
                <c:pt idx="3">
                  <c:v>3145</c:v>
                </c:pt>
                <c:pt idx="4">
                  <c:v>3855</c:v>
                </c:pt>
                <c:pt idx="5">
                  <c:v>3776</c:v>
                </c:pt>
                <c:pt idx="6">
                  <c:v>3172</c:v>
                </c:pt>
                <c:pt idx="7">
                  <c:v>2849</c:v>
                </c:pt>
                <c:pt idx="8">
                  <c:v>2996</c:v>
                </c:pt>
                <c:pt idx="9">
                  <c:v>2691</c:v>
                </c:pt>
                <c:pt idx="10">
                  <c:v>2582</c:v>
                </c:pt>
                <c:pt idx="11">
                  <c:v>1801</c:v>
                </c:pt>
                <c:pt idx="12">
                  <c:v>792</c:v>
                </c:pt>
                <c:pt idx="13">
                  <c:v>286</c:v>
                </c:pt>
                <c:pt idx="14">
                  <c:v>119</c:v>
                </c:pt>
                <c:pt idx="15">
                  <c:v>62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C-4618-BC68-AA26312BC4F8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51</c:v>
                </c:pt>
                <c:pt idx="1">
                  <c:v>926</c:v>
                </c:pt>
                <c:pt idx="2">
                  <c:v>2168</c:v>
                </c:pt>
                <c:pt idx="3">
                  <c:v>2661</c:v>
                </c:pt>
                <c:pt idx="4">
                  <c:v>3170</c:v>
                </c:pt>
                <c:pt idx="5">
                  <c:v>2950</c:v>
                </c:pt>
                <c:pt idx="6">
                  <c:v>2533</c:v>
                </c:pt>
                <c:pt idx="7">
                  <c:v>2464</c:v>
                </c:pt>
                <c:pt idx="8">
                  <c:v>2758</c:v>
                </c:pt>
                <c:pt idx="9">
                  <c:v>2549</c:v>
                </c:pt>
                <c:pt idx="10">
                  <c:v>2295</c:v>
                </c:pt>
                <c:pt idx="11">
                  <c:v>1415</c:v>
                </c:pt>
                <c:pt idx="12">
                  <c:v>579</c:v>
                </c:pt>
                <c:pt idx="13">
                  <c:v>212</c:v>
                </c:pt>
                <c:pt idx="14">
                  <c:v>132</c:v>
                </c:pt>
                <c:pt idx="15">
                  <c:v>60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C-4618-BC68-AA26312BC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1444</c:v>
                </c:pt>
                <c:pt idx="1">
                  <c:v>2056</c:v>
                </c:pt>
                <c:pt idx="2">
                  <c:v>4932</c:v>
                </c:pt>
                <c:pt idx="3">
                  <c:v>1223</c:v>
                </c:pt>
                <c:pt idx="4">
                  <c:v>803</c:v>
                </c:pt>
                <c:pt idx="5">
                  <c:v>1061</c:v>
                </c:pt>
                <c:pt idx="6">
                  <c:v>3051</c:v>
                </c:pt>
                <c:pt idx="7">
                  <c:v>3180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88-459F-B52F-69FD17BA5C66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1185</c:v>
                </c:pt>
                <c:pt idx="1">
                  <c:v>3523</c:v>
                </c:pt>
                <c:pt idx="2">
                  <c:v>574</c:v>
                </c:pt>
                <c:pt idx="3">
                  <c:v>3246</c:v>
                </c:pt>
                <c:pt idx="4">
                  <c:v>3984</c:v>
                </c:pt>
                <c:pt idx="5">
                  <c:v>2193</c:v>
                </c:pt>
                <c:pt idx="6">
                  <c:v>227</c:v>
                </c:pt>
                <c:pt idx="7">
                  <c:v>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88-459F-B52F-69FD17BA5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9.7'!$U$4:$Y$4</c:f>
              <c:numCache>
                <c:formatCode>#,##0</c:formatCode>
                <c:ptCount val="5"/>
                <c:pt idx="0">
                  <c:v>154</c:v>
                </c:pt>
                <c:pt idx="1">
                  <c:v>164</c:v>
                </c:pt>
                <c:pt idx="2">
                  <c:v>165</c:v>
                </c:pt>
                <c:pt idx="3">
                  <c:v>136</c:v>
                </c:pt>
                <c:pt idx="4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4-4F2A-9DC7-1DEDBB81E14F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9.7'!$U$7:$Y$7</c:f>
              <c:numCache>
                <c:formatCode>#,##0</c:formatCode>
                <c:ptCount val="5"/>
                <c:pt idx="0">
                  <c:v>97</c:v>
                </c:pt>
                <c:pt idx="1">
                  <c:v>108</c:v>
                </c:pt>
                <c:pt idx="2">
                  <c:v>109</c:v>
                </c:pt>
                <c:pt idx="3">
                  <c:v>97</c:v>
                </c:pt>
                <c:pt idx="4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C4-4F2A-9DC7-1DEDBB81E14F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9.7'!$U$11:$Y$11</c:f>
              <c:numCache>
                <c:formatCode>#,##0</c:formatCode>
                <c:ptCount val="5"/>
                <c:pt idx="0">
                  <c:v>143</c:v>
                </c:pt>
                <c:pt idx="1">
                  <c:v>150</c:v>
                </c:pt>
                <c:pt idx="2">
                  <c:v>149</c:v>
                </c:pt>
                <c:pt idx="3">
                  <c:v>118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C4-4F2A-9DC7-1DEDBB81E14F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9.7'!$U$12:$Y$12</c:f>
              <c:numCache>
                <c:formatCode>#,##0</c:formatCode>
                <c:ptCount val="5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16</c:v>
                </c:pt>
                <c:pt idx="4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C4-4F2A-9DC7-1DEDBB81E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9.61'!$T$8:$Y$8</c:f>
              <c:numCache>
                <c:formatCode>General</c:formatCode>
                <c:ptCount val="6"/>
                <c:pt idx="0">
                  <c:v>40672.5</c:v>
                </c:pt>
                <c:pt idx="1">
                  <c:v>41852.5</c:v>
                </c:pt>
                <c:pt idx="2">
                  <c:v>43011.15</c:v>
                </c:pt>
                <c:pt idx="3">
                  <c:v>43425</c:v>
                </c:pt>
                <c:pt idx="4">
                  <c:v>44677</c:v>
                </c:pt>
                <c:pt idx="5">
                  <c:v>44651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1-4820-A475-7423648DB1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1-4820-A475-7423648DB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9.62'!$U$4:$Y$4</c:f>
              <c:numCache>
                <c:formatCode>#,##0</c:formatCode>
                <c:ptCount val="5"/>
                <c:pt idx="0">
                  <c:v>27665</c:v>
                </c:pt>
                <c:pt idx="1">
                  <c:v>27722</c:v>
                </c:pt>
                <c:pt idx="2">
                  <c:v>28206</c:v>
                </c:pt>
                <c:pt idx="3">
                  <c:v>28244</c:v>
                </c:pt>
                <c:pt idx="4">
                  <c:v>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4-438B-8784-C34DAC182FE8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9.62'!$U$7:$Y$7</c:f>
              <c:numCache>
                <c:formatCode>#,##0</c:formatCode>
                <c:ptCount val="5"/>
                <c:pt idx="0">
                  <c:v>19597</c:v>
                </c:pt>
                <c:pt idx="1">
                  <c:v>19891</c:v>
                </c:pt>
                <c:pt idx="2">
                  <c:v>20007</c:v>
                </c:pt>
                <c:pt idx="3">
                  <c:v>20228</c:v>
                </c:pt>
                <c:pt idx="4">
                  <c:v>21120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4-438B-8784-C34DAC182FE8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9.62'!$U$11:$Y$11</c:f>
              <c:numCache>
                <c:formatCode>#,##0</c:formatCode>
                <c:ptCount val="5"/>
                <c:pt idx="0">
                  <c:v>22707</c:v>
                </c:pt>
                <c:pt idx="1">
                  <c:v>22808</c:v>
                </c:pt>
                <c:pt idx="2">
                  <c:v>23414</c:v>
                </c:pt>
                <c:pt idx="3">
                  <c:v>23507</c:v>
                </c:pt>
                <c:pt idx="4">
                  <c:v>24719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4-438B-8784-C34DAC182FE8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9.62'!$U$12:$Y$12</c:f>
              <c:numCache>
                <c:formatCode>#,##0</c:formatCode>
                <c:ptCount val="5"/>
                <c:pt idx="0">
                  <c:v>4960</c:v>
                </c:pt>
                <c:pt idx="1">
                  <c:v>4916</c:v>
                </c:pt>
                <c:pt idx="2">
                  <c:v>4790</c:v>
                </c:pt>
                <c:pt idx="3">
                  <c:v>4740</c:v>
                </c:pt>
                <c:pt idx="4">
                  <c:v>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4-438B-8784-C34DAC182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9.62'!$AA$15:$AA$33</c:f>
              <c:numCache>
                <c:formatCode>0.0%</c:formatCode>
                <c:ptCount val="19"/>
                <c:pt idx="0">
                  <c:v>5.1441721943955597E-2</c:v>
                </c:pt>
                <c:pt idx="1">
                  <c:v>7.5808853391092458E-3</c:v>
                </c:pt>
                <c:pt idx="2">
                  <c:v>6.2170028428320021E-2</c:v>
                </c:pt>
                <c:pt idx="3">
                  <c:v>1.0322187626912144E-2</c:v>
                </c:pt>
                <c:pt idx="4">
                  <c:v>8.3626641397048868E-2</c:v>
                </c:pt>
                <c:pt idx="5">
                  <c:v>3.8648977934208746E-2</c:v>
                </c:pt>
                <c:pt idx="6">
                  <c:v>7.7433328820901579E-2</c:v>
                </c:pt>
                <c:pt idx="7">
                  <c:v>6.48774874780019E-2</c:v>
                </c:pt>
                <c:pt idx="8">
                  <c:v>3.7261405171246785E-2</c:v>
                </c:pt>
                <c:pt idx="9">
                  <c:v>1.0728306484364424E-2</c:v>
                </c:pt>
                <c:pt idx="10">
                  <c:v>2.7683768782997158E-2</c:v>
                </c:pt>
                <c:pt idx="11">
                  <c:v>2.2336537159875457E-2</c:v>
                </c:pt>
                <c:pt idx="12">
                  <c:v>4.8598889941789632E-2</c:v>
                </c:pt>
                <c:pt idx="13">
                  <c:v>5.8785704616217682E-2</c:v>
                </c:pt>
                <c:pt idx="14">
                  <c:v>5.601055909029376E-2</c:v>
                </c:pt>
                <c:pt idx="15">
                  <c:v>7.8550155678895353E-2</c:v>
                </c:pt>
                <c:pt idx="16">
                  <c:v>8.3355895492080681E-2</c:v>
                </c:pt>
                <c:pt idx="17">
                  <c:v>1.7023148774874781E-2</c:v>
                </c:pt>
                <c:pt idx="18">
                  <c:v>3.6212264789495061E-2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B-4513-887B-31796D7675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B-4513-887B-31796D767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12</c:v>
                </c:pt>
                <c:pt idx="1">
                  <c:v>426</c:v>
                </c:pt>
                <c:pt idx="2">
                  <c:v>905</c:v>
                </c:pt>
                <c:pt idx="3">
                  <c:v>1178</c:v>
                </c:pt>
                <c:pt idx="4">
                  <c:v>1352</c:v>
                </c:pt>
                <c:pt idx="5">
                  <c:v>1255</c:v>
                </c:pt>
                <c:pt idx="6">
                  <c:v>1367</c:v>
                </c:pt>
                <c:pt idx="7">
                  <c:v>1543</c:v>
                </c:pt>
                <c:pt idx="8">
                  <c:v>1714</c:v>
                </c:pt>
                <c:pt idx="9">
                  <c:v>1690</c:v>
                </c:pt>
                <c:pt idx="10">
                  <c:v>1513</c:v>
                </c:pt>
                <c:pt idx="11">
                  <c:v>1215</c:v>
                </c:pt>
                <c:pt idx="12">
                  <c:v>685</c:v>
                </c:pt>
                <c:pt idx="13">
                  <c:v>379</c:v>
                </c:pt>
                <c:pt idx="14">
                  <c:v>131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8-467B-AC5E-1EC4B9B19526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30</c:v>
                </c:pt>
                <c:pt idx="1">
                  <c:v>442</c:v>
                </c:pt>
                <c:pt idx="2">
                  <c:v>951</c:v>
                </c:pt>
                <c:pt idx="3">
                  <c:v>1051</c:v>
                </c:pt>
                <c:pt idx="4">
                  <c:v>1188</c:v>
                </c:pt>
                <c:pt idx="5">
                  <c:v>1122</c:v>
                </c:pt>
                <c:pt idx="6">
                  <c:v>1212</c:v>
                </c:pt>
                <c:pt idx="7">
                  <c:v>1478</c:v>
                </c:pt>
                <c:pt idx="8">
                  <c:v>1681</c:v>
                </c:pt>
                <c:pt idx="9">
                  <c:v>1598</c:v>
                </c:pt>
                <c:pt idx="10">
                  <c:v>1387</c:v>
                </c:pt>
                <c:pt idx="11">
                  <c:v>1007</c:v>
                </c:pt>
                <c:pt idx="12">
                  <c:v>532</c:v>
                </c:pt>
                <c:pt idx="13">
                  <c:v>233</c:v>
                </c:pt>
                <c:pt idx="14">
                  <c:v>97</c:v>
                </c:pt>
                <c:pt idx="15">
                  <c:v>52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28-467B-AC5E-1EC4B9B19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1136</c:v>
                </c:pt>
                <c:pt idx="1">
                  <c:v>920</c:v>
                </c:pt>
                <c:pt idx="2">
                  <c:v>1974</c:v>
                </c:pt>
                <c:pt idx="3">
                  <c:v>537</c:v>
                </c:pt>
                <c:pt idx="4">
                  <c:v>312</c:v>
                </c:pt>
                <c:pt idx="5">
                  <c:v>441</c:v>
                </c:pt>
                <c:pt idx="6">
                  <c:v>1149</c:v>
                </c:pt>
                <c:pt idx="7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467-8D0E-E34E4FE2DC98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742</c:v>
                </c:pt>
                <c:pt idx="1">
                  <c:v>1585</c:v>
                </c:pt>
                <c:pt idx="2">
                  <c:v>379</c:v>
                </c:pt>
                <c:pt idx="3">
                  <c:v>1441</c:v>
                </c:pt>
                <c:pt idx="4">
                  <c:v>1759</c:v>
                </c:pt>
                <c:pt idx="5">
                  <c:v>868</c:v>
                </c:pt>
                <c:pt idx="6">
                  <c:v>113</c:v>
                </c:pt>
                <c:pt idx="7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467-8D0E-E34E4FE2D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9.62'!$U$8:$Y$8</c:f>
              <c:numCache>
                <c:formatCode>General</c:formatCode>
                <c:ptCount val="5"/>
                <c:pt idx="0">
                  <c:v>36709</c:v>
                </c:pt>
                <c:pt idx="1">
                  <c:v>37714.5</c:v>
                </c:pt>
                <c:pt idx="2">
                  <c:v>38755</c:v>
                </c:pt>
                <c:pt idx="3">
                  <c:v>39376.239999999998</c:v>
                </c:pt>
                <c:pt idx="4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1-410B-80AB-7E601563AB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1-410B-80AB-7E601563A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9.62'!$T$4:$Y$4</c:f>
              <c:numCache>
                <c:formatCode>#,##0</c:formatCode>
                <c:ptCount val="6"/>
                <c:pt idx="0">
                  <c:v>27453</c:v>
                </c:pt>
                <c:pt idx="1">
                  <c:v>27665</c:v>
                </c:pt>
                <c:pt idx="2">
                  <c:v>27722</c:v>
                </c:pt>
                <c:pt idx="3">
                  <c:v>28206</c:v>
                </c:pt>
                <c:pt idx="4">
                  <c:v>28244</c:v>
                </c:pt>
                <c:pt idx="5">
                  <c:v>29548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5-480E-A50D-EA499551FAAA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9.62'!$T$7:$Y$7</c:f>
              <c:numCache>
                <c:formatCode>#,##0</c:formatCode>
                <c:ptCount val="6"/>
                <c:pt idx="0">
                  <c:v>19598</c:v>
                </c:pt>
                <c:pt idx="1">
                  <c:v>19597</c:v>
                </c:pt>
                <c:pt idx="2">
                  <c:v>19891</c:v>
                </c:pt>
                <c:pt idx="3">
                  <c:v>20007</c:v>
                </c:pt>
                <c:pt idx="4">
                  <c:v>20228</c:v>
                </c:pt>
                <c:pt idx="5">
                  <c:v>21120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5-480E-A50D-EA499551FAAA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9.62'!$T$11:$Y$11</c:f>
              <c:numCache>
                <c:formatCode>#,##0</c:formatCode>
                <c:ptCount val="6"/>
                <c:pt idx="0">
                  <c:v>22311</c:v>
                </c:pt>
                <c:pt idx="1">
                  <c:v>22707</c:v>
                </c:pt>
                <c:pt idx="2">
                  <c:v>22808</c:v>
                </c:pt>
                <c:pt idx="3">
                  <c:v>23414</c:v>
                </c:pt>
                <c:pt idx="4">
                  <c:v>23507</c:v>
                </c:pt>
                <c:pt idx="5">
                  <c:v>24719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65-480E-A50D-EA499551FAAA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9.62'!$T$12:$Y$12</c:f>
              <c:numCache>
                <c:formatCode>#,##0</c:formatCode>
                <c:ptCount val="6"/>
                <c:pt idx="0">
                  <c:v>5141</c:v>
                </c:pt>
                <c:pt idx="1">
                  <c:v>4960</c:v>
                </c:pt>
                <c:pt idx="2">
                  <c:v>4916</c:v>
                </c:pt>
                <c:pt idx="3">
                  <c:v>4790</c:v>
                </c:pt>
                <c:pt idx="4">
                  <c:v>4740</c:v>
                </c:pt>
                <c:pt idx="5">
                  <c:v>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65-480E-A50D-EA499551F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9.62'!$AA$15:$AA$33</c:f>
              <c:numCache>
                <c:formatCode>0.0%</c:formatCode>
                <c:ptCount val="19"/>
                <c:pt idx="0">
                  <c:v>5.1441721943955597E-2</c:v>
                </c:pt>
                <c:pt idx="1">
                  <c:v>7.5808853391092458E-3</c:v>
                </c:pt>
                <c:pt idx="2">
                  <c:v>6.2170028428320021E-2</c:v>
                </c:pt>
                <c:pt idx="3">
                  <c:v>1.0322187626912144E-2</c:v>
                </c:pt>
                <c:pt idx="4">
                  <c:v>8.3626641397048868E-2</c:v>
                </c:pt>
                <c:pt idx="5">
                  <c:v>3.8648977934208746E-2</c:v>
                </c:pt>
                <c:pt idx="6">
                  <c:v>7.7433328820901579E-2</c:v>
                </c:pt>
                <c:pt idx="7">
                  <c:v>6.48774874780019E-2</c:v>
                </c:pt>
                <c:pt idx="8">
                  <c:v>3.7261405171246785E-2</c:v>
                </c:pt>
                <c:pt idx="9">
                  <c:v>1.0728306484364424E-2</c:v>
                </c:pt>
                <c:pt idx="10">
                  <c:v>2.7683768782997158E-2</c:v>
                </c:pt>
                <c:pt idx="11">
                  <c:v>2.2336537159875457E-2</c:v>
                </c:pt>
                <c:pt idx="12">
                  <c:v>4.8598889941789632E-2</c:v>
                </c:pt>
                <c:pt idx="13">
                  <c:v>5.8785704616217682E-2</c:v>
                </c:pt>
                <c:pt idx="14">
                  <c:v>5.601055909029376E-2</c:v>
                </c:pt>
                <c:pt idx="15">
                  <c:v>7.8550155678895353E-2</c:v>
                </c:pt>
                <c:pt idx="16">
                  <c:v>8.3355895492080681E-2</c:v>
                </c:pt>
                <c:pt idx="17">
                  <c:v>1.7023148774874781E-2</c:v>
                </c:pt>
                <c:pt idx="18">
                  <c:v>3.6212264789495061E-2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6-4B5E-AD79-A2B81B6B64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6-4B5E-AD79-A2B81B6B6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12</c:v>
                </c:pt>
                <c:pt idx="1">
                  <c:v>426</c:v>
                </c:pt>
                <c:pt idx="2">
                  <c:v>905</c:v>
                </c:pt>
                <c:pt idx="3">
                  <c:v>1178</c:v>
                </c:pt>
                <c:pt idx="4">
                  <c:v>1352</c:v>
                </c:pt>
                <c:pt idx="5">
                  <c:v>1255</c:v>
                </c:pt>
                <c:pt idx="6">
                  <c:v>1367</c:v>
                </c:pt>
                <c:pt idx="7">
                  <c:v>1543</c:v>
                </c:pt>
                <c:pt idx="8">
                  <c:v>1714</c:v>
                </c:pt>
                <c:pt idx="9">
                  <c:v>1690</c:v>
                </c:pt>
                <c:pt idx="10">
                  <c:v>1513</c:v>
                </c:pt>
                <c:pt idx="11">
                  <c:v>1215</c:v>
                </c:pt>
                <c:pt idx="12">
                  <c:v>685</c:v>
                </c:pt>
                <c:pt idx="13">
                  <c:v>379</c:v>
                </c:pt>
                <c:pt idx="14">
                  <c:v>131</c:v>
                </c:pt>
                <c:pt idx="15">
                  <c:v>59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7-4F56-B131-BA12ACA28F3D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30</c:v>
                </c:pt>
                <c:pt idx="1">
                  <c:v>442</c:v>
                </c:pt>
                <c:pt idx="2">
                  <c:v>951</c:v>
                </c:pt>
                <c:pt idx="3">
                  <c:v>1051</c:v>
                </c:pt>
                <c:pt idx="4">
                  <c:v>1188</c:v>
                </c:pt>
                <c:pt idx="5">
                  <c:v>1122</c:v>
                </c:pt>
                <c:pt idx="6">
                  <c:v>1212</c:v>
                </c:pt>
                <c:pt idx="7">
                  <c:v>1478</c:v>
                </c:pt>
                <c:pt idx="8">
                  <c:v>1681</c:v>
                </c:pt>
                <c:pt idx="9">
                  <c:v>1598</c:v>
                </c:pt>
                <c:pt idx="10">
                  <c:v>1387</c:v>
                </c:pt>
                <c:pt idx="11">
                  <c:v>1007</c:v>
                </c:pt>
                <c:pt idx="12">
                  <c:v>532</c:v>
                </c:pt>
                <c:pt idx="13">
                  <c:v>233</c:v>
                </c:pt>
                <c:pt idx="14">
                  <c:v>97</c:v>
                </c:pt>
                <c:pt idx="15">
                  <c:v>52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7-4F56-B131-BA12ACA28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1136</c:v>
                </c:pt>
                <c:pt idx="1">
                  <c:v>920</c:v>
                </c:pt>
                <c:pt idx="2">
                  <c:v>1974</c:v>
                </c:pt>
                <c:pt idx="3">
                  <c:v>537</c:v>
                </c:pt>
                <c:pt idx="4">
                  <c:v>312</c:v>
                </c:pt>
                <c:pt idx="5">
                  <c:v>441</c:v>
                </c:pt>
                <c:pt idx="6">
                  <c:v>1149</c:v>
                </c:pt>
                <c:pt idx="7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B-4E6B-B66C-496EAF9D031D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742</c:v>
                </c:pt>
                <c:pt idx="1">
                  <c:v>1585</c:v>
                </c:pt>
                <c:pt idx="2">
                  <c:v>379</c:v>
                </c:pt>
                <c:pt idx="3">
                  <c:v>1441</c:v>
                </c:pt>
                <c:pt idx="4">
                  <c:v>1759</c:v>
                </c:pt>
                <c:pt idx="5">
                  <c:v>868</c:v>
                </c:pt>
                <c:pt idx="6">
                  <c:v>113</c:v>
                </c:pt>
                <c:pt idx="7">
                  <c:v>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B-4E6B-B66C-496EAF9D0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9.7'!$AA$15:$AA$33</c:f>
              <c:numCache>
                <c:formatCode>0.0%</c:formatCode>
                <c:ptCount val="19"/>
                <c:pt idx="0">
                  <c:v>0.13253012048192772</c:v>
                </c:pt>
                <c:pt idx="1">
                  <c:v>5.4216867469879519E-2</c:v>
                </c:pt>
                <c:pt idx="2">
                  <c:v>2.4096385542168676E-2</c:v>
                </c:pt>
                <c:pt idx="3">
                  <c:v>0</c:v>
                </c:pt>
                <c:pt idx="4">
                  <c:v>9.036144578313253E-2</c:v>
                </c:pt>
                <c:pt idx="5">
                  <c:v>0</c:v>
                </c:pt>
                <c:pt idx="6">
                  <c:v>1.8072289156626505E-2</c:v>
                </c:pt>
                <c:pt idx="7">
                  <c:v>6.0240963855421686E-2</c:v>
                </c:pt>
                <c:pt idx="8">
                  <c:v>1.8072289156626505E-2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2.4096385542168676E-2</c:v>
                </c:pt>
                <c:pt idx="13">
                  <c:v>6.6265060240963861E-2</c:v>
                </c:pt>
                <c:pt idx="14">
                  <c:v>0.27710843373493976</c:v>
                </c:pt>
                <c:pt idx="15">
                  <c:v>5.4216867469879519E-2</c:v>
                </c:pt>
                <c:pt idx="16">
                  <c:v>3.614457831325301E-2</c:v>
                </c:pt>
                <c:pt idx="17">
                  <c:v>0</c:v>
                </c:pt>
                <c:pt idx="18">
                  <c:v>3.0120481927710843E-2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9-4D25-B7A8-169378B500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9-4D25-B7A8-169378B5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9.62'!$T$8:$Y$8</c:f>
              <c:numCache>
                <c:formatCode>General</c:formatCode>
                <c:ptCount val="6"/>
                <c:pt idx="0">
                  <c:v>35924</c:v>
                </c:pt>
                <c:pt idx="1">
                  <c:v>36709</c:v>
                </c:pt>
                <c:pt idx="2">
                  <c:v>37714.5</c:v>
                </c:pt>
                <c:pt idx="3">
                  <c:v>38755</c:v>
                </c:pt>
                <c:pt idx="4">
                  <c:v>39376.239999999998</c:v>
                </c:pt>
                <c:pt idx="5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1-41F8-9936-7567DBF2D9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1-41F8-9936-7567DBF2D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9.63'!$U$4:$Y$4</c:f>
              <c:numCache>
                <c:formatCode>#,##0</c:formatCode>
                <c:ptCount val="5"/>
                <c:pt idx="0">
                  <c:v>15458</c:v>
                </c:pt>
                <c:pt idx="1">
                  <c:v>15325</c:v>
                </c:pt>
                <c:pt idx="2">
                  <c:v>15521</c:v>
                </c:pt>
                <c:pt idx="3">
                  <c:v>15422</c:v>
                </c:pt>
                <c:pt idx="4">
                  <c:v>16101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4-4469-98C5-7B64D6EEDEAF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9.63'!$U$7:$Y$7</c:f>
              <c:numCache>
                <c:formatCode>#,##0</c:formatCode>
                <c:ptCount val="5"/>
                <c:pt idx="0">
                  <c:v>11030</c:v>
                </c:pt>
                <c:pt idx="1">
                  <c:v>11124</c:v>
                </c:pt>
                <c:pt idx="2">
                  <c:v>11136</c:v>
                </c:pt>
                <c:pt idx="3">
                  <c:v>11188</c:v>
                </c:pt>
                <c:pt idx="4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4-4469-98C5-7B64D6EEDEAF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9.63'!$U$11:$Y$11</c:f>
              <c:numCache>
                <c:formatCode>#,##0</c:formatCode>
                <c:ptCount val="5"/>
                <c:pt idx="0">
                  <c:v>13011</c:v>
                </c:pt>
                <c:pt idx="1">
                  <c:v>12967</c:v>
                </c:pt>
                <c:pt idx="2">
                  <c:v>13232</c:v>
                </c:pt>
                <c:pt idx="3">
                  <c:v>13187</c:v>
                </c:pt>
                <c:pt idx="4">
                  <c:v>13815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4-4469-98C5-7B64D6EEDEAF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9.63'!$U$12:$Y$12</c:f>
              <c:numCache>
                <c:formatCode>#,##0</c:formatCode>
                <c:ptCount val="5"/>
                <c:pt idx="0">
                  <c:v>2446</c:v>
                </c:pt>
                <c:pt idx="1">
                  <c:v>2355</c:v>
                </c:pt>
                <c:pt idx="2">
                  <c:v>2292</c:v>
                </c:pt>
                <c:pt idx="3">
                  <c:v>2238</c:v>
                </c:pt>
                <c:pt idx="4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64-4469-98C5-7B64D6EE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9.63'!$AA$15:$AA$33</c:f>
              <c:numCache>
                <c:formatCode>0.0%</c:formatCode>
                <c:ptCount val="19"/>
                <c:pt idx="0">
                  <c:v>5.2232780572635237E-2</c:v>
                </c:pt>
                <c:pt idx="1">
                  <c:v>1.2173156946773492E-2</c:v>
                </c:pt>
                <c:pt idx="2">
                  <c:v>0.12191789329855289</c:v>
                </c:pt>
                <c:pt idx="3">
                  <c:v>1.0558350413017824E-2</c:v>
                </c:pt>
                <c:pt idx="4">
                  <c:v>7.3038941680640956E-2</c:v>
                </c:pt>
                <c:pt idx="5">
                  <c:v>3.3289857772809142E-2</c:v>
                </c:pt>
                <c:pt idx="6">
                  <c:v>7.9063412210421707E-2</c:v>
                </c:pt>
                <c:pt idx="7">
                  <c:v>4.6084094155642505E-2</c:v>
                </c:pt>
                <c:pt idx="8">
                  <c:v>4.9996894602819704E-2</c:v>
                </c:pt>
                <c:pt idx="9">
                  <c:v>2.7327495186634369E-3</c:v>
                </c:pt>
                <c:pt idx="10">
                  <c:v>2.7203279299422397E-2</c:v>
                </c:pt>
                <c:pt idx="11">
                  <c:v>2.1240916713247623E-2</c:v>
                </c:pt>
                <c:pt idx="12">
                  <c:v>3.6084715235078564E-2</c:v>
                </c:pt>
                <c:pt idx="13">
                  <c:v>6.7511334699708089E-2</c:v>
                </c:pt>
                <c:pt idx="14">
                  <c:v>6.204583566238122E-2</c:v>
                </c:pt>
                <c:pt idx="15">
                  <c:v>6.50270169554686E-2</c:v>
                </c:pt>
                <c:pt idx="16">
                  <c:v>8.0305571082541452E-2</c:v>
                </c:pt>
                <c:pt idx="17">
                  <c:v>1.1924725172349543E-2</c:v>
                </c:pt>
                <c:pt idx="18">
                  <c:v>3.1799267126265449E-2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64A-8834-9C34DBA40A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64A-8834-9C34DBA40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15</c:v>
                </c:pt>
                <c:pt idx="1">
                  <c:v>248</c:v>
                </c:pt>
                <c:pt idx="2">
                  <c:v>521</c:v>
                </c:pt>
                <c:pt idx="3">
                  <c:v>736</c:v>
                </c:pt>
                <c:pt idx="4">
                  <c:v>863</c:v>
                </c:pt>
                <c:pt idx="5">
                  <c:v>972</c:v>
                </c:pt>
                <c:pt idx="6">
                  <c:v>879</c:v>
                </c:pt>
                <c:pt idx="7">
                  <c:v>854</c:v>
                </c:pt>
                <c:pt idx="8">
                  <c:v>924</c:v>
                </c:pt>
                <c:pt idx="9">
                  <c:v>902</c:v>
                </c:pt>
                <c:pt idx="10">
                  <c:v>856</c:v>
                </c:pt>
                <c:pt idx="11">
                  <c:v>656</c:v>
                </c:pt>
                <c:pt idx="12">
                  <c:v>342</c:v>
                </c:pt>
                <c:pt idx="13">
                  <c:v>164</c:v>
                </c:pt>
                <c:pt idx="14">
                  <c:v>59</c:v>
                </c:pt>
                <c:pt idx="15">
                  <c:v>25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1-4BAD-90FB-69B2B1D7546D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18</c:v>
                </c:pt>
                <c:pt idx="1">
                  <c:v>204</c:v>
                </c:pt>
                <c:pt idx="2">
                  <c:v>468</c:v>
                </c:pt>
                <c:pt idx="3">
                  <c:v>539</c:v>
                </c:pt>
                <c:pt idx="4">
                  <c:v>576</c:v>
                </c:pt>
                <c:pt idx="5">
                  <c:v>665</c:v>
                </c:pt>
                <c:pt idx="6">
                  <c:v>663</c:v>
                </c:pt>
                <c:pt idx="7">
                  <c:v>712</c:v>
                </c:pt>
                <c:pt idx="8">
                  <c:v>803</c:v>
                </c:pt>
                <c:pt idx="9">
                  <c:v>827</c:v>
                </c:pt>
                <c:pt idx="10">
                  <c:v>748</c:v>
                </c:pt>
                <c:pt idx="11">
                  <c:v>464</c:v>
                </c:pt>
                <c:pt idx="12">
                  <c:v>221</c:v>
                </c:pt>
                <c:pt idx="13">
                  <c:v>98</c:v>
                </c:pt>
                <c:pt idx="14">
                  <c:v>35</c:v>
                </c:pt>
                <c:pt idx="15">
                  <c:v>12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1-4BAD-90FB-69B2B1D7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522</c:v>
                </c:pt>
                <c:pt idx="1">
                  <c:v>356</c:v>
                </c:pt>
                <c:pt idx="2">
                  <c:v>1067</c:v>
                </c:pt>
                <c:pt idx="3">
                  <c:v>310</c:v>
                </c:pt>
                <c:pt idx="4">
                  <c:v>199</c:v>
                </c:pt>
                <c:pt idx="5">
                  <c:v>241</c:v>
                </c:pt>
                <c:pt idx="6">
                  <c:v>928</c:v>
                </c:pt>
                <c:pt idx="7">
                  <c:v>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E-4BA2-9638-6436ACCCF601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353</c:v>
                </c:pt>
                <c:pt idx="1">
                  <c:v>668</c:v>
                </c:pt>
                <c:pt idx="2">
                  <c:v>208</c:v>
                </c:pt>
                <c:pt idx="3">
                  <c:v>888</c:v>
                </c:pt>
                <c:pt idx="4">
                  <c:v>871</c:v>
                </c:pt>
                <c:pt idx="5">
                  <c:v>506</c:v>
                </c:pt>
                <c:pt idx="6">
                  <c:v>78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E-4BA2-9638-6436ACCCF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9.63'!$U$8:$Y$8</c:f>
              <c:numCache>
                <c:formatCode>General</c:formatCode>
                <c:ptCount val="5"/>
                <c:pt idx="0">
                  <c:v>39947.78</c:v>
                </c:pt>
                <c:pt idx="1">
                  <c:v>40361</c:v>
                </c:pt>
                <c:pt idx="2">
                  <c:v>40799.17</c:v>
                </c:pt>
                <c:pt idx="3">
                  <c:v>42535</c:v>
                </c:pt>
                <c:pt idx="4">
                  <c:v>43620.41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0-4045-9BE5-1FC6F48267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0-4045-9BE5-1FC6F4826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9.63'!$T$4:$Y$4</c:f>
              <c:numCache>
                <c:formatCode>#,##0</c:formatCode>
                <c:ptCount val="6"/>
                <c:pt idx="0">
                  <c:v>15188</c:v>
                </c:pt>
                <c:pt idx="1">
                  <c:v>15458</c:v>
                </c:pt>
                <c:pt idx="2">
                  <c:v>15325</c:v>
                </c:pt>
                <c:pt idx="3">
                  <c:v>15521</c:v>
                </c:pt>
                <c:pt idx="4">
                  <c:v>15422</c:v>
                </c:pt>
                <c:pt idx="5">
                  <c:v>16101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5-47F0-B1C9-36318A8AA859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9.63'!$T$7:$Y$7</c:f>
              <c:numCache>
                <c:formatCode>#,##0</c:formatCode>
                <c:ptCount val="6"/>
                <c:pt idx="0">
                  <c:v>10866</c:v>
                </c:pt>
                <c:pt idx="1">
                  <c:v>11030</c:v>
                </c:pt>
                <c:pt idx="2">
                  <c:v>11124</c:v>
                </c:pt>
                <c:pt idx="3">
                  <c:v>11136</c:v>
                </c:pt>
                <c:pt idx="4">
                  <c:v>11188</c:v>
                </c:pt>
                <c:pt idx="5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5-47F0-B1C9-36318A8AA859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9.63'!$T$11:$Y$11</c:f>
              <c:numCache>
                <c:formatCode>#,##0</c:formatCode>
                <c:ptCount val="6"/>
                <c:pt idx="0">
                  <c:v>12704</c:v>
                </c:pt>
                <c:pt idx="1">
                  <c:v>13011</c:v>
                </c:pt>
                <c:pt idx="2">
                  <c:v>12967</c:v>
                </c:pt>
                <c:pt idx="3">
                  <c:v>13232</c:v>
                </c:pt>
                <c:pt idx="4">
                  <c:v>13187</c:v>
                </c:pt>
                <c:pt idx="5">
                  <c:v>13815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5-47F0-B1C9-36318A8AA859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9.63'!$T$12:$Y$12</c:f>
              <c:numCache>
                <c:formatCode>#,##0</c:formatCode>
                <c:ptCount val="6"/>
                <c:pt idx="0">
                  <c:v>2483</c:v>
                </c:pt>
                <c:pt idx="1">
                  <c:v>2446</c:v>
                </c:pt>
                <c:pt idx="2">
                  <c:v>2355</c:v>
                </c:pt>
                <c:pt idx="3">
                  <c:v>2292</c:v>
                </c:pt>
                <c:pt idx="4">
                  <c:v>2238</c:v>
                </c:pt>
                <c:pt idx="5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65-47F0-B1C9-36318A8AA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9.63'!$AA$15:$AA$33</c:f>
              <c:numCache>
                <c:formatCode>0.0%</c:formatCode>
                <c:ptCount val="19"/>
                <c:pt idx="0">
                  <c:v>5.2232780572635237E-2</c:v>
                </c:pt>
                <c:pt idx="1">
                  <c:v>1.2173156946773492E-2</c:v>
                </c:pt>
                <c:pt idx="2">
                  <c:v>0.12191789329855289</c:v>
                </c:pt>
                <c:pt idx="3">
                  <c:v>1.0558350413017824E-2</c:v>
                </c:pt>
                <c:pt idx="4">
                  <c:v>7.3038941680640956E-2</c:v>
                </c:pt>
                <c:pt idx="5">
                  <c:v>3.3289857772809142E-2</c:v>
                </c:pt>
                <c:pt idx="6">
                  <c:v>7.9063412210421707E-2</c:v>
                </c:pt>
                <c:pt idx="7">
                  <c:v>4.6084094155642505E-2</c:v>
                </c:pt>
                <c:pt idx="8">
                  <c:v>4.9996894602819704E-2</c:v>
                </c:pt>
                <c:pt idx="9">
                  <c:v>2.7327495186634369E-3</c:v>
                </c:pt>
                <c:pt idx="10">
                  <c:v>2.7203279299422397E-2</c:v>
                </c:pt>
                <c:pt idx="11">
                  <c:v>2.1240916713247623E-2</c:v>
                </c:pt>
                <c:pt idx="12">
                  <c:v>3.6084715235078564E-2</c:v>
                </c:pt>
                <c:pt idx="13">
                  <c:v>6.7511334699708089E-2</c:v>
                </c:pt>
                <c:pt idx="14">
                  <c:v>6.204583566238122E-2</c:v>
                </c:pt>
                <c:pt idx="15">
                  <c:v>6.50270169554686E-2</c:v>
                </c:pt>
                <c:pt idx="16">
                  <c:v>8.0305571082541452E-2</c:v>
                </c:pt>
                <c:pt idx="17">
                  <c:v>1.1924725172349543E-2</c:v>
                </c:pt>
                <c:pt idx="18">
                  <c:v>3.1799267126265449E-2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F-440D-A28C-A2CF630550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1F-440D-A28C-A2CF63055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15</c:v>
                </c:pt>
                <c:pt idx="1">
                  <c:v>248</c:v>
                </c:pt>
                <c:pt idx="2">
                  <c:v>521</c:v>
                </c:pt>
                <c:pt idx="3">
                  <c:v>736</c:v>
                </c:pt>
                <c:pt idx="4">
                  <c:v>863</c:v>
                </c:pt>
                <c:pt idx="5">
                  <c:v>972</c:v>
                </c:pt>
                <c:pt idx="6">
                  <c:v>879</c:v>
                </c:pt>
                <c:pt idx="7">
                  <c:v>854</c:v>
                </c:pt>
                <c:pt idx="8">
                  <c:v>924</c:v>
                </c:pt>
                <c:pt idx="9">
                  <c:v>902</c:v>
                </c:pt>
                <c:pt idx="10">
                  <c:v>856</c:v>
                </c:pt>
                <c:pt idx="11">
                  <c:v>656</c:v>
                </c:pt>
                <c:pt idx="12">
                  <c:v>342</c:v>
                </c:pt>
                <c:pt idx="13">
                  <c:v>164</c:v>
                </c:pt>
                <c:pt idx="14">
                  <c:v>59</c:v>
                </c:pt>
                <c:pt idx="15">
                  <c:v>25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43D-A50C-6DF521A46E70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18</c:v>
                </c:pt>
                <c:pt idx="1">
                  <c:v>204</c:v>
                </c:pt>
                <c:pt idx="2">
                  <c:v>468</c:v>
                </c:pt>
                <c:pt idx="3">
                  <c:v>539</c:v>
                </c:pt>
                <c:pt idx="4">
                  <c:v>576</c:v>
                </c:pt>
                <c:pt idx="5">
                  <c:v>665</c:v>
                </c:pt>
                <c:pt idx="6">
                  <c:v>663</c:v>
                </c:pt>
                <c:pt idx="7">
                  <c:v>712</c:v>
                </c:pt>
                <c:pt idx="8">
                  <c:v>803</c:v>
                </c:pt>
                <c:pt idx="9">
                  <c:v>827</c:v>
                </c:pt>
                <c:pt idx="10">
                  <c:v>748</c:v>
                </c:pt>
                <c:pt idx="11">
                  <c:v>464</c:v>
                </c:pt>
                <c:pt idx="12">
                  <c:v>221</c:v>
                </c:pt>
                <c:pt idx="13">
                  <c:v>98</c:v>
                </c:pt>
                <c:pt idx="14">
                  <c:v>35</c:v>
                </c:pt>
                <c:pt idx="15">
                  <c:v>12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43D-A50C-6DF521A46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522</c:v>
                </c:pt>
                <c:pt idx="1">
                  <c:v>356</c:v>
                </c:pt>
                <c:pt idx="2">
                  <c:v>1067</c:v>
                </c:pt>
                <c:pt idx="3">
                  <c:v>310</c:v>
                </c:pt>
                <c:pt idx="4">
                  <c:v>199</c:v>
                </c:pt>
                <c:pt idx="5">
                  <c:v>241</c:v>
                </c:pt>
                <c:pt idx="6">
                  <c:v>928</c:v>
                </c:pt>
                <c:pt idx="7">
                  <c:v>1254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A-4285-AEEC-3E1C1958019F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353</c:v>
                </c:pt>
                <c:pt idx="1">
                  <c:v>668</c:v>
                </c:pt>
                <c:pt idx="2">
                  <c:v>208</c:v>
                </c:pt>
                <c:pt idx="3">
                  <c:v>888</c:v>
                </c:pt>
                <c:pt idx="4">
                  <c:v>871</c:v>
                </c:pt>
                <c:pt idx="5">
                  <c:v>506</c:v>
                </c:pt>
                <c:pt idx="6">
                  <c:v>78</c:v>
                </c:pt>
                <c:pt idx="7">
                  <c:v>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A-4285-AEEC-3E1C19580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18</c:v>
                </c:pt>
                <c:pt idx="8">
                  <c:v>9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0B-4112-A77B-DE6450D297B3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23</c:v>
                </c:pt>
                <c:pt idx="5">
                  <c:v>19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0B-4112-A77B-DE6450D29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9.63'!$T$8:$Y$8</c:f>
              <c:numCache>
                <c:formatCode>General</c:formatCode>
                <c:ptCount val="6"/>
                <c:pt idx="0">
                  <c:v>37937.120000000003</c:v>
                </c:pt>
                <c:pt idx="1">
                  <c:v>39947.78</c:v>
                </c:pt>
                <c:pt idx="2">
                  <c:v>40361</c:v>
                </c:pt>
                <c:pt idx="3">
                  <c:v>40799.17</c:v>
                </c:pt>
                <c:pt idx="4">
                  <c:v>42535</c:v>
                </c:pt>
                <c:pt idx="5">
                  <c:v>43620.41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C-4EF3-93AE-6352127F9A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C-4EF3-93AE-6352127F9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9.64'!$U$4:$Y$4</c:f>
              <c:numCache>
                <c:formatCode>#,##0</c:formatCode>
                <c:ptCount val="5"/>
                <c:pt idx="0">
                  <c:v>20695</c:v>
                </c:pt>
                <c:pt idx="1">
                  <c:v>20712</c:v>
                </c:pt>
                <c:pt idx="2">
                  <c:v>20071</c:v>
                </c:pt>
                <c:pt idx="3">
                  <c:v>19099</c:v>
                </c:pt>
                <c:pt idx="4">
                  <c:v>20193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93-460B-82D7-23502A156EA7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9.64'!$U$7:$Y$7</c:f>
              <c:numCache>
                <c:formatCode>#,##0</c:formatCode>
                <c:ptCount val="5"/>
                <c:pt idx="0">
                  <c:v>14387</c:v>
                </c:pt>
                <c:pt idx="1">
                  <c:v>14288</c:v>
                </c:pt>
                <c:pt idx="2">
                  <c:v>14111</c:v>
                </c:pt>
                <c:pt idx="3">
                  <c:v>13648</c:v>
                </c:pt>
                <c:pt idx="4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3-460B-82D7-23502A156EA7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9.64'!$U$11:$Y$11</c:f>
              <c:numCache>
                <c:formatCode>#,##0</c:formatCode>
                <c:ptCount val="5"/>
                <c:pt idx="0">
                  <c:v>16938</c:v>
                </c:pt>
                <c:pt idx="1">
                  <c:v>17052</c:v>
                </c:pt>
                <c:pt idx="2">
                  <c:v>16560</c:v>
                </c:pt>
                <c:pt idx="3">
                  <c:v>15746</c:v>
                </c:pt>
                <c:pt idx="4">
                  <c:v>16641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3-460B-82D7-23502A156EA7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9.64'!$U$12:$Y$12</c:f>
              <c:numCache>
                <c:formatCode>#,##0</c:formatCode>
                <c:ptCount val="5"/>
                <c:pt idx="0">
                  <c:v>3755</c:v>
                </c:pt>
                <c:pt idx="1">
                  <c:v>3660</c:v>
                </c:pt>
                <c:pt idx="2">
                  <c:v>3511</c:v>
                </c:pt>
                <c:pt idx="3">
                  <c:v>3355</c:v>
                </c:pt>
                <c:pt idx="4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93-460B-82D7-23502A156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9.64'!$AA$15:$AA$33</c:f>
              <c:numCache>
                <c:formatCode>0.0%</c:formatCode>
                <c:ptCount val="19"/>
                <c:pt idx="0">
                  <c:v>8.2999059079879173E-2</c:v>
                </c:pt>
                <c:pt idx="1">
                  <c:v>1.5549943049571633E-2</c:v>
                </c:pt>
                <c:pt idx="2">
                  <c:v>9.1813994948744621E-2</c:v>
                </c:pt>
                <c:pt idx="3">
                  <c:v>1.4856633486851879E-2</c:v>
                </c:pt>
                <c:pt idx="4">
                  <c:v>7.4085078987768033E-2</c:v>
                </c:pt>
                <c:pt idx="5">
                  <c:v>2.6543851829842025E-2</c:v>
                </c:pt>
                <c:pt idx="6">
                  <c:v>8.3048581191502005E-2</c:v>
                </c:pt>
                <c:pt idx="7">
                  <c:v>6.0912197296092707E-2</c:v>
                </c:pt>
                <c:pt idx="8">
                  <c:v>2.7039072946070421E-2</c:v>
                </c:pt>
                <c:pt idx="9">
                  <c:v>3.9617689298271676E-3</c:v>
                </c:pt>
                <c:pt idx="10">
                  <c:v>2.2284950230277819E-2</c:v>
                </c:pt>
                <c:pt idx="11">
                  <c:v>1.4509978705492001E-2</c:v>
                </c:pt>
                <c:pt idx="12">
                  <c:v>3.2387461001337096E-2</c:v>
                </c:pt>
                <c:pt idx="13">
                  <c:v>4.9967810627445153E-2</c:v>
                </c:pt>
                <c:pt idx="14">
                  <c:v>5.2097261427227259E-2</c:v>
                </c:pt>
                <c:pt idx="15">
                  <c:v>7.8393502698955078E-2</c:v>
                </c:pt>
                <c:pt idx="16">
                  <c:v>0.10052988659436439</c:v>
                </c:pt>
                <c:pt idx="17">
                  <c:v>7.4283167434259396E-3</c:v>
                </c:pt>
                <c:pt idx="18">
                  <c:v>2.5355321150893874E-2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4-4279-9353-4A14C55FF6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4-4279-9353-4A14C55FF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19</c:v>
                </c:pt>
                <c:pt idx="1">
                  <c:v>334</c:v>
                </c:pt>
                <c:pt idx="2">
                  <c:v>641</c:v>
                </c:pt>
                <c:pt idx="3">
                  <c:v>930</c:v>
                </c:pt>
                <c:pt idx="4">
                  <c:v>1078</c:v>
                </c:pt>
                <c:pt idx="5">
                  <c:v>965</c:v>
                </c:pt>
                <c:pt idx="6">
                  <c:v>909</c:v>
                </c:pt>
                <c:pt idx="7">
                  <c:v>960</c:v>
                </c:pt>
                <c:pt idx="8">
                  <c:v>1068</c:v>
                </c:pt>
                <c:pt idx="9">
                  <c:v>1103</c:v>
                </c:pt>
                <c:pt idx="10">
                  <c:v>1006</c:v>
                </c:pt>
                <c:pt idx="11">
                  <c:v>807</c:v>
                </c:pt>
                <c:pt idx="12">
                  <c:v>479</c:v>
                </c:pt>
                <c:pt idx="13">
                  <c:v>238</c:v>
                </c:pt>
                <c:pt idx="14">
                  <c:v>128</c:v>
                </c:pt>
                <c:pt idx="15">
                  <c:v>55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4-4B92-8083-3B1BAB553733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34</c:v>
                </c:pt>
                <c:pt idx="1">
                  <c:v>325</c:v>
                </c:pt>
                <c:pt idx="2">
                  <c:v>656</c:v>
                </c:pt>
                <c:pt idx="3">
                  <c:v>698</c:v>
                </c:pt>
                <c:pt idx="4">
                  <c:v>767</c:v>
                </c:pt>
                <c:pt idx="5">
                  <c:v>719</c:v>
                </c:pt>
                <c:pt idx="6">
                  <c:v>827</c:v>
                </c:pt>
                <c:pt idx="7">
                  <c:v>969</c:v>
                </c:pt>
                <c:pt idx="8">
                  <c:v>1023</c:v>
                </c:pt>
                <c:pt idx="9">
                  <c:v>1048</c:v>
                </c:pt>
                <c:pt idx="10">
                  <c:v>1012</c:v>
                </c:pt>
                <c:pt idx="11">
                  <c:v>701</c:v>
                </c:pt>
                <c:pt idx="12">
                  <c:v>354</c:v>
                </c:pt>
                <c:pt idx="13">
                  <c:v>171</c:v>
                </c:pt>
                <c:pt idx="14">
                  <c:v>81</c:v>
                </c:pt>
                <c:pt idx="15">
                  <c:v>32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4-4B92-8083-3B1BAB553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548</c:v>
                </c:pt>
                <c:pt idx="1">
                  <c:v>480</c:v>
                </c:pt>
                <c:pt idx="2">
                  <c:v>1254</c:v>
                </c:pt>
                <c:pt idx="3">
                  <c:v>308</c:v>
                </c:pt>
                <c:pt idx="4">
                  <c:v>169</c:v>
                </c:pt>
                <c:pt idx="5">
                  <c:v>317</c:v>
                </c:pt>
                <c:pt idx="6">
                  <c:v>919</c:v>
                </c:pt>
                <c:pt idx="7">
                  <c:v>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1-4470-98AD-8CFFF99D97B2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364</c:v>
                </c:pt>
                <c:pt idx="1">
                  <c:v>1043</c:v>
                </c:pt>
                <c:pt idx="2">
                  <c:v>214</c:v>
                </c:pt>
                <c:pt idx="3">
                  <c:v>1163</c:v>
                </c:pt>
                <c:pt idx="4">
                  <c:v>983</c:v>
                </c:pt>
                <c:pt idx="5">
                  <c:v>698</c:v>
                </c:pt>
                <c:pt idx="6">
                  <c:v>68</c:v>
                </c:pt>
                <c:pt idx="7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51-4470-98AD-8CFFF99D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9.64'!$U$8:$Y$8</c:f>
              <c:numCache>
                <c:formatCode>General</c:formatCode>
                <c:ptCount val="5"/>
                <c:pt idx="0">
                  <c:v>34922.5</c:v>
                </c:pt>
                <c:pt idx="1">
                  <c:v>34260</c:v>
                </c:pt>
                <c:pt idx="2">
                  <c:v>37060</c:v>
                </c:pt>
                <c:pt idx="3">
                  <c:v>38384.5</c:v>
                </c:pt>
                <c:pt idx="4">
                  <c:v>38623.82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6-4518-B7C1-7B2C22BCB86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6-4518-B7C1-7B2C22BCB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9.64'!$T$4:$Y$4</c:f>
              <c:numCache>
                <c:formatCode>#,##0</c:formatCode>
                <c:ptCount val="6"/>
                <c:pt idx="0">
                  <c:v>20580</c:v>
                </c:pt>
                <c:pt idx="1">
                  <c:v>20695</c:v>
                </c:pt>
                <c:pt idx="2">
                  <c:v>20712</c:v>
                </c:pt>
                <c:pt idx="3">
                  <c:v>20071</c:v>
                </c:pt>
                <c:pt idx="4">
                  <c:v>19099</c:v>
                </c:pt>
                <c:pt idx="5">
                  <c:v>20193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A-44FF-8F7A-1F18647EEAF5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9.64'!$T$7:$Y$7</c:f>
              <c:numCache>
                <c:formatCode>#,##0</c:formatCode>
                <c:ptCount val="6"/>
                <c:pt idx="0">
                  <c:v>14454</c:v>
                </c:pt>
                <c:pt idx="1">
                  <c:v>14387</c:v>
                </c:pt>
                <c:pt idx="2">
                  <c:v>14288</c:v>
                </c:pt>
                <c:pt idx="3">
                  <c:v>14111</c:v>
                </c:pt>
                <c:pt idx="4">
                  <c:v>13648</c:v>
                </c:pt>
                <c:pt idx="5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A-44FF-8F7A-1F18647EEAF5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9.64'!$T$11:$Y$11</c:f>
              <c:numCache>
                <c:formatCode>#,##0</c:formatCode>
                <c:ptCount val="6"/>
                <c:pt idx="0">
                  <c:v>16790</c:v>
                </c:pt>
                <c:pt idx="1">
                  <c:v>16938</c:v>
                </c:pt>
                <c:pt idx="2">
                  <c:v>17052</c:v>
                </c:pt>
                <c:pt idx="3">
                  <c:v>16560</c:v>
                </c:pt>
                <c:pt idx="4">
                  <c:v>15746</c:v>
                </c:pt>
                <c:pt idx="5">
                  <c:v>16641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9A-44FF-8F7A-1F18647EEAF5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9.64'!$T$12:$Y$12</c:f>
              <c:numCache>
                <c:formatCode>#,##0</c:formatCode>
                <c:ptCount val="6"/>
                <c:pt idx="0">
                  <c:v>3793</c:v>
                </c:pt>
                <c:pt idx="1">
                  <c:v>3755</c:v>
                </c:pt>
                <c:pt idx="2">
                  <c:v>3660</c:v>
                </c:pt>
                <c:pt idx="3">
                  <c:v>3511</c:v>
                </c:pt>
                <c:pt idx="4">
                  <c:v>3355</c:v>
                </c:pt>
                <c:pt idx="5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9A-44FF-8F7A-1F18647EE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9.64'!$AA$15:$AA$33</c:f>
              <c:numCache>
                <c:formatCode>0.0%</c:formatCode>
                <c:ptCount val="19"/>
                <c:pt idx="0">
                  <c:v>8.2999059079879173E-2</c:v>
                </c:pt>
                <c:pt idx="1">
                  <c:v>1.5549943049571633E-2</c:v>
                </c:pt>
                <c:pt idx="2">
                  <c:v>9.1813994948744621E-2</c:v>
                </c:pt>
                <c:pt idx="3">
                  <c:v>1.4856633486851879E-2</c:v>
                </c:pt>
                <c:pt idx="4">
                  <c:v>7.4085078987768033E-2</c:v>
                </c:pt>
                <c:pt idx="5">
                  <c:v>2.6543851829842025E-2</c:v>
                </c:pt>
                <c:pt idx="6">
                  <c:v>8.3048581191502005E-2</c:v>
                </c:pt>
                <c:pt idx="7">
                  <c:v>6.0912197296092707E-2</c:v>
                </c:pt>
                <c:pt idx="8">
                  <c:v>2.7039072946070421E-2</c:v>
                </c:pt>
                <c:pt idx="9">
                  <c:v>3.9617689298271676E-3</c:v>
                </c:pt>
                <c:pt idx="10">
                  <c:v>2.2284950230277819E-2</c:v>
                </c:pt>
                <c:pt idx="11">
                  <c:v>1.4509978705492001E-2</c:v>
                </c:pt>
                <c:pt idx="12">
                  <c:v>3.2387461001337096E-2</c:v>
                </c:pt>
                <c:pt idx="13">
                  <c:v>4.9967810627445153E-2</c:v>
                </c:pt>
                <c:pt idx="14">
                  <c:v>5.2097261427227259E-2</c:v>
                </c:pt>
                <c:pt idx="15">
                  <c:v>7.8393502698955078E-2</c:v>
                </c:pt>
                <c:pt idx="16">
                  <c:v>0.10052988659436439</c:v>
                </c:pt>
                <c:pt idx="17">
                  <c:v>7.4283167434259396E-3</c:v>
                </c:pt>
                <c:pt idx="18">
                  <c:v>2.5355321150893874E-2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9-4D0B-9DB7-9E4F917A8F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9-4D0B-9DB7-9E4F917A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19</c:v>
                </c:pt>
                <c:pt idx="1">
                  <c:v>334</c:v>
                </c:pt>
                <c:pt idx="2">
                  <c:v>641</c:v>
                </c:pt>
                <c:pt idx="3">
                  <c:v>930</c:v>
                </c:pt>
                <c:pt idx="4">
                  <c:v>1078</c:v>
                </c:pt>
                <c:pt idx="5">
                  <c:v>965</c:v>
                </c:pt>
                <c:pt idx="6">
                  <c:v>909</c:v>
                </c:pt>
                <c:pt idx="7">
                  <c:v>960</c:v>
                </c:pt>
                <c:pt idx="8">
                  <c:v>1068</c:v>
                </c:pt>
                <c:pt idx="9">
                  <c:v>1103</c:v>
                </c:pt>
                <c:pt idx="10">
                  <c:v>1006</c:v>
                </c:pt>
                <c:pt idx="11">
                  <c:v>807</c:v>
                </c:pt>
                <c:pt idx="12">
                  <c:v>479</c:v>
                </c:pt>
                <c:pt idx="13">
                  <c:v>238</c:v>
                </c:pt>
                <c:pt idx="14">
                  <c:v>128</c:v>
                </c:pt>
                <c:pt idx="15">
                  <c:v>55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E-4C31-B0C9-853B1F7B7F41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34</c:v>
                </c:pt>
                <c:pt idx="1">
                  <c:v>325</c:v>
                </c:pt>
                <c:pt idx="2">
                  <c:v>656</c:v>
                </c:pt>
                <c:pt idx="3">
                  <c:v>698</c:v>
                </c:pt>
                <c:pt idx="4">
                  <c:v>767</c:v>
                </c:pt>
                <c:pt idx="5">
                  <c:v>719</c:v>
                </c:pt>
                <c:pt idx="6">
                  <c:v>827</c:v>
                </c:pt>
                <c:pt idx="7">
                  <c:v>969</c:v>
                </c:pt>
                <c:pt idx="8">
                  <c:v>1023</c:v>
                </c:pt>
                <c:pt idx="9">
                  <c:v>1048</c:v>
                </c:pt>
                <c:pt idx="10">
                  <c:v>1012</c:v>
                </c:pt>
                <c:pt idx="11">
                  <c:v>701</c:v>
                </c:pt>
                <c:pt idx="12">
                  <c:v>354</c:v>
                </c:pt>
                <c:pt idx="13">
                  <c:v>171</c:v>
                </c:pt>
                <c:pt idx="14">
                  <c:v>81</c:v>
                </c:pt>
                <c:pt idx="15">
                  <c:v>32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E-4C31-B0C9-853B1F7B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548</c:v>
                </c:pt>
                <c:pt idx="1">
                  <c:v>480</c:v>
                </c:pt>
                <c:pt idx="2">
                  <c:v>1254</c:v>
                </c:pt>
                <c:pt idx="3">
                  <c:v>308</c:v>
                </c:pt>
                <c:pt idx="4">
                  <c:v>169</c:v>
                </c:pt>
                <c:pt idx="5">
                  <c:v>317</c:v>
                </c:pt>
                <c:pt idx="6">
                  <c:v>919</c:v>
                </c:pt>
                <c:pt idx="7">
                  <c:v>1511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7-4095-9633-851221079D62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364</c:v>
                </c:pt>
                <c:pt idx="1">
                  <c:v>1043</c:v>
                </c:pt>
                <c:pt idx="2">
                  <c:v>214</c:v>
                </c:pt>
                <c:pt idx="3">
                  <c:v>1163</c:v>
                </c:pt>
                <c:pt idx="4">
                  <c:v>983</c:v>
                </c:pt>
                <c:pt idx="5">
                  <c:v>698</c:v>
                </c:pt>
                <c:pt idx="6">
                  <c:v>68</c:v>
                </c:pt>
                <c:pt idx="7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7-4095-9633-85122107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8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2-4078-966B-55F3A1F6F611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2-4078-966B-55F3A1F6F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9.64'!$T$8:$Y$8</c:f>
              <c:numCache>
                <c:formatCode>General</c:formatCode>
                <c:ptCount val="6"/>
                <c:pt idx="0">
                  <c:v>32328</c:v>
                </c:pt>
                <c:pt idx="1">
                  <c:v>34922.5</c:v>
                </c:pt>
                <c:pt idx="2">
                  <c:v>34260</c:v>
                </c:pt>
                <c:pt idx="3">
                  <c:v>37060</c:v>
                </c:pt>
                <c:pt idx="4">
                  <c:v>38384.5</c:v>
                </c:pt>
                <c:pt idx="5">
                  <c:v>38623.82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7-44CF-9B99-C0B7E3B485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7-44CF-9B99-C0B7E3B48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9.65'!$U$4:$Y$4</c:f>
              <c:numCache>
                <c:formatCode>#,##0</c:formatCode>
                <c:ptCount val="5"/>
                <c:pt idx="0">
                  <c:v>27483</c:v>
                </c:pt>
                <c:pt idx="1">
                  <c:v>27898</c:v>
                </c:pt>
                <c:pt idx="2">
                  <c:v>27951</c:v>
                </c:pt>
                <c:pt idx="3">
                  <c:v>27373</c:v>
                </c:pt>
                <c:pt idx="4">
                  <c:v>29127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4-45B6-8EEF-B5AC74D9E411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9.65'!$U$7:$Y$7</c:f>
              <c:numCache>
                <c:formatCode>#,##0</c:formatCode>
                <c:ptCount val="5"/>
                <c:pt idx="0">
                  <c:v>18328</c:v>
                </c:pt>
                <c:pt idx="1">
                  <c:v>18545</c:v>
                </c:pt>
                <c:pt idx="2">
                  <c:v>18484</c:v>
                </c:pt>
                <c:pt idx="3">
                  <c:v>18240</c:v>
                </c:pt>
                <c:pt idx="4">
                  <c:v>19215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4-45B6-8EEF-B5AC74D9E411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9.65'!$U$11:$Y$11</c:f>
              <c:numCache>
                <c:formatCode>#,##0</c:formatCode>
                <c:ptCount val="5"/>
                <c:pt idx="0">
                  <c:v>23106</c:v>
                </c:pt>
                <c:pt idx="1">
                  <c:v>23526</c:v>
                </c:pt>
                <c:pt idx="2">
                  <c:v>23663</c:v>
                </c:pt>
                <c:pt idx="3">
                  <c:v>23295</c:v>
                </c:pt>
                <c:pt idx="4">
                  <c:v>24694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4-45B6-8EEF-B5AC74D9E411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9.65'!$U$12:$Y$12</c:f>
              <c:numCache>
                <c:formatCode>#,##0</c:formatCode>
                <c:ptCount val="5"/>
                <c:pt idx="0">
                  <c:v>4378</c:v>
                </c:pt>
                <c:pt idx="1">
                  <c:v>4371</c:v>
                </c:pt>
                <c:pt idx="2">
                  <c:v>4287</c:v>
                </c:pt>
                <c:pt idx="3">
                  <c:v>4079</c:v>
                </c:pt>
                <c:pt idx="4">
                  <c:v>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14-45B6-8EEF-B5AC74D9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9.65'!$AA$15:$AA$33</c:f>
              <c:numCache>
                <c:formatCode>0.0%</c:formatCode>
                <c:ptCount val="19"/>
                <c:pt idx="0">
                  <c:v>0.1671644865588629</c:v>
                </c:pt>
                <c:pt idx="1">
                  <c:v>7.4501321797644793E-3</c:v>
                </c:pt>
                <c:pt idx="2">
                  <c:v>3.9653929343907712E-2</c:v>
                </c:pt>
                <c:pt idx="3">
                  <c:v>5.0125313283208017E-3</c:v>
                </c:pt>
                <c:pt idx="4">
                  <c:v>5.4485528890719948E-2</c:v>
                </c:pt>
                <c:pt idx="5">
                  <c:v>2.468500017166203E-2</c:v>
                </c:pt>
                <c:pt idx="6">
                  <c:v>8.2397775260067974E-2</c:v>
                </c:pt>
                <c:pt idx="7">
                  <c:v>6.4338929515569743E-2</c:v>
                </c:pt>
                <c:pt idx="8">
                  <c:v>4.0615236721941839E-2</c:v>
                </c:pt>
                <c:pt idx="9">
                  <c:v>6.282830363580183E-3</c:v>
                </c:pt>
                <c:pt idx="10">
                  <c:v>2.2762385415593778E-2</c:v>
                </c:pt>
                <c:pt idx="11">
                  <c:v>1.4179283826003364E-2</c:v>
                </c:pt>
                <c:pt idx="12">
                  <c:v>3.2718783259518658E-2</c:v>
                </c:pt>
                <c:pt idx="13">
                  <c:v>9.8568338654856313E-2</c:v>
                </c:pt>
                <c:pt idx="14">
                  <c:v>3.8005973838706353E-2</c:v>
                </c:pt>
                <c:pt idx="15">
                  <c:v>5.8845744498231878E-2</c:v>
                </c:pt>
                <c:pt idx="16">
                  <c:v>8.3736739108044078E-2</c:v>
                </c:pt>
                <c:pt idx="17">
                  <c:v>9.6130737803412636E-3</c:v>
                </c:pt>
                <c:pt idx="18">
                  <c:v>2.4376008514436776E-2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9-48A7-A5EC-0DBB703F1D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9-48A7-A5EC-0DBB703F1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47</c:v>
                </c:pt>
                <c:pt idx="1">
                  <c:v>518</c:v>
                </c:pt>
                <c:pt idx="2">
                  <c:v>1167</c:v>
                </c:pt>
                <c:pt idx="3">
                  <c:v>1825</c:v>
                </c:pt>
                <c:pt idx="4">
                  <c:v>2324</c:v>
                </c:pt>
                <c:pt idx="5">
                  <c:v>1375</c:v>
                </c:pt>
                <c:pt idx="6">
                  <c:v>1086</c:v>
                </c:pt>
                <c:pt idx="7">
                  <c:v>1161</c:v>
                </c:pt>
                <c:pt idx="8">
                  <c:v>1300</c:v>
                </c:pt>
                <c:pt idx="9">
                  <c:v>1261</c:v>
                </c:pt>
                <c:pt idx="10">
                  <c:v>1208</c:v>
                </c:pt>
                <c:pt idx="11">
                  <c:v>1033</c:v>
                </c:pt>
                <c:pt idx="12">
                  <c:v>669</c:v>
                </c:pt>
                <c:pt idx="13">
                  <c:v>313</c:v>
                </c:pt>
                <c:pt idx="14">
                  <c:v>113</c:v>
                </c:pt>
                <c:pt idx="15">
                  <c:v>73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6-4AFA-8267-E8AE6AC6A5EA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47</c:v>
                </c:pt>
                <c:pt idx="1">
                  <c:v>501</c:v>
                </c:pt>
                <c:pt idx="2">
                  <c:v>1007</c:v>
                </c:pt>
                <c:pt idx="3">
                  <c:v>1487</c:v>
                </c:pt>
                <c:pt idx="4">
                  <c:v>1686</c:v>
                </c:pt>
                <c:pt idx="5">
                  <c:v>1077</c:v>
                </c:pt>
                <c:pt idx="6">
                  <c:v>920</c:v>
                </c:pt>
                <c:pt idx="7">
                  <c:v>1153</c:v>
                </c:pt>
                <c:pt idx="8">
                  <c:v>1337</c:v>
                </c:pt>
                <c:pt idx="9">
                  <c:v>1273</c:v>
                </c:pt>
                <c:pt idx="10">
                  <c:v>1312</c:v>
                </c:pt>
                <c:pt idx="11">
                  <c:v>984</c:v>
                </c:pt>
                <c:pt idx="12">
                  <c:v>466</c:v>
                </c:pt>
                <c:pt idx="13">
                  <c:v>190</c:v>
                </c:pt>
                <c:pt idx="14">
                  <c:v>85</c:v>
                </c:pt>
                <c:pt idx="15">
                  <c:v>59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6-4AFA-8267-E8AE6AC6A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811</c:v>
                </c:pt>
                <c:pt idx="1">
                  <c:v>606</c:v>
                </c:pt>
                <c:pt idx="2">
                  <c:v>1373</c:v>
                </c:pt>
                <c:pt idx="3">
                  <c:v>366</c:v>
                </c:pt>
                <c:pt idx="4">
                  <c:v>223</c:v>
                </c:pt>
                <c:pt idx="5">
                  <c:v>391</c:v>
                </c:pt>
                <c:pt idx="6">
                  <c:v>1239</c:v>
                </c:pt>
                <c:pt idx="7">
                  <c:v>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45B8-8680-6C73E8FF3339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546</c:v>
                </c:pt>
                <c:pt idx="1">
                  <c:v>1266</c:v>
                </c:pt>
                <c:pt idx="2">
                  <c:v>275</c:v>
                </c:pt>
                <c:pt idx="3">
                  <c:v>1229</c:v>
                </c:pt>
                <c:pt idx="4">
                  <c:v>1275</c:v>
                </c:pt>
                <c:pt idx="5">
                  <c:v>800</c:v>
                </c:pt>
                <c:pt idx="6">
                  <c:v>113</c:v>
                </c:pt>
                <c:pt idx="7">
                  <c:v>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45B8-8680-6C73E8FF3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9.65'!$U$8:$Y$8</c:f>
              <c:numCache>
                <c:formatCode>General</c:formatCode>
                <c:ptCount val="5"/>
                <c:pt idx="0">
                  <c:v>30830.33</c:v>
                </c:pt>
                <c:pt idx="1">
                  <c:v>30136.18</c:v>
                </c:pt>
                <c:pt idx="2">
                  <c:v>30179.42</c:v>
                </c:pt>
                <c:pt idx="3">
                  <c:v>32949.97</c:v>
                </c:pt>
                <c:pt idx="4">
                  <c:v>32527.79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4-4FCC-AB26-CA1D36D215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4-4FCC-AB26-CA1D36D21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9.65'!$T$4:$Y$4</c:f>
              <c:numCache>
                <c:formatCode>#,##0</c:formatCode>
                <c:ptCount val="6"/>
                <c:pt idx="0">
                  <c:v>26589</c:v>
                </c:pt>
                <c:pt idx="1">
                  <c:v>27483</c:v>
                </c:pt>
                <c:pt idx="2">
                  <c:v>27898</c:v>
                </c:pt>
                <c:pt idx="3">
                  <c:v>27951</c:v>
                </c:pt>
                <c:pt idx="4">
                  <c:v>27373</c:v>
                </c:pt>
                <c:pt idx="5">
                  <c:v>29127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A-4A45-9D66-557FBA08D0AC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9.65'!$T$7:$Y$7</c:f>
              <c:numCache>
                <c:formatCode>#,##0</c:formatCode>
                <c:ptCount val="6"/>
                <c:pt idx="0">
                  <c:v>17812</c:v>
                </c:pt>
                <c:pt idx="1">
                  <c:v>18328</c:v>
                </c:pt>
                <c:pt idx="2">
                  <c:v>18545</c:v>
                </c:pt>
                <c:pt idx="3">
                  <c:v>18484</c:v>
                </c:pt>
                <c:pt idx="4">
                  <c:v>18240</c:v>
                </c:pt>
                <c:pt idx="5">
                  <c:v>19215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A-4A45-9D66-557FBA08D0AC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9.65'!$T$11:$Y$11</c:f>
              <c:numCache>
                <c:formatCode>#,##0</c:formatCode>
                <c:ptCount val="6"/>
                <c:pt idx="0">
                  <c:v>22177</c:v>
                </c:pt>
                <c:pt idx="1">
                  <c:v>23106</c:v>
                </c:pt>
                <c:pt idx="2">
                  <c:v>23526</c:v>
                </c:pt>
                <c:pt idx="3">
                  <c:v>23663</c:v>
                </c:pt>
                <c:pt idx="4">
                  <c:v>23295</c:v>
                </c:pt>
                <c:pt idx="5">
                  <c:v>24694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A-4A45-9D66-557FBA08D0AC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9.65'!$T$12:$Y$12</c:f>
              <c:numCache>
                <c:formatCode>#,##0</c:formatCode>
                <c:ptCount val="6"/>
                <c:pt idx="0">
                  <c:v>4410</c:v>
                </c:pt>
                <c:pt idx="1">
                  <c:v>4378</c:v>
                </c:pt>
                <c:pt idx="2">
                  <c:v>4371</c:v>
                </c:pt>
                <c:pt idx="3">
                  <c:v>4287</c:v>
                </c:pt>
                <c:pt idx="4">
                  <c:v>4079</c:v>
                </c:pt>
                <c:pt idx="5">
                  <c:v>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8A-4A45-9D66-557FBA08D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9.65'!$AA$15:$AA$33</c:f>
              <c:numCache>
                <c:formatCode>0.0%</c:formatCode>
                <c:ptCount val="19"/>
                <c:pt idx="0">
                  <c:v>0.1671644865588629</c:v>
                </c:pt>
                <c:pt idx="1">
                  <c:v>7.4501321797644793E-3</c:v>
                </c:pt>
                <c:pt idx="2">
                  <c:v>3.9653929343907712E-2</c:v>
                </c:pt>
                <c:pt idx="3">
                  <c:v>5.0125313283208017E-3</c:v>
                </c:pt>
                <c:pt idx="4">
                  <c:v>5.4485528890719948E-2</c:v>
                </c:pt>
                <c:pt idx="5">
                  <c:v>2.468500017166203E-2</c:v>
                </c:pt>
                <c:pt idx="6">
                  <c:v>8.2397775260067974E-2</c:v>
                </c:pt>
                <c:pt idx="7">
                  <c:v>6.4338929515569743E-2</c:v>
                </c:pt>
                <c:pt idx="8">
                  <c:v>4.0615236721941839E-2</c:v>
                </c:pt>
                <c:pt idx="9">
                  <c:v>6.282830363580183E-3</c:v>
                </c:pt>
                <c:pt idx="10">
                  <c:v>2.2762385415593778E-2</c:v>
                </c:pt>
                <c:pt idx="11">
                  <c:v>1.4179283826003364E-2</c:v>
                </c:pt>
                <c:pt idx="12">
                  <c:v>3.2718783259518658E-2</c:v>
                </c:pt>
                <c:pt idx="13">
                  <c:v>9.8568338654856313E-2</c:v>
                </c:pt>
                <c:pt idx="14">
                  <c:v>3.8005973838706353E-2</c:v>
                </c:pt>
                <c:pt idx="15">
                  <c:v>5.8845744498231878E-2</c:v>
                </c:pt>
                <c:pt idx="16">
                  <c:v>8.3736739108044078E-2</c:v>
                </c:pt>
                <c:pt idx="17">
                  <c:v>9.6130737803412636E-3</c:v>
                </c:pt>
                <c:pt idx="18">
                  <c:v>2.4376008514436776E-2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9-4DDB-876B-625A8A535F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D9-4DDB-876B-625A8A53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47</c:v>
                </c:pt>
                <c:pt idx="1">
                  <c:v>518</c:v>
                </c:pt>
                <c:pt idx="2">
                  <c:v>1167</c:v>
                </c:pt>
                <c:pt idx="3">
                  <c:v>1825</c:v>
                </c:pt>
                <c:pt idx="4">
                  <c:v>2324</c:v>
                </c:pt>
                <c:pt idx="5">
                  <c:v>1375</c:v>
                </c:pt>
                <c:pt idx="6">
                  <c:v>1086</c:v>
                </c:pt>
                <c:pt idx="7">
                  <c:v>1161</c:v>
                </c:pt>
                <c:pt idx="8">
                  <c:v>1300</c:v>
                </c:pt>
                <c:pt idx="9">
                  <c:v>1261</c:v>
                </c:pt>
                <c:pt idx="10">
                  <c:v>1208</c:v>
                </c:pt>
                <c:pt idx="11">
                  <c:v>1033</c:v>
                </c:pt>
                <c:pt idx="12">
                  <c:v>669</c:v>
                </c:pt>
                <c:pt idx="13">
                  <c:v>313</c:v>
                </c:pt>
                <c:pt idx="14">
                  <c:v>113</c:v>
                </c:pt>
                <c:pt idx="15">
                  <c:v>73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8-4674-841F-BFA7E7DBC4C9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47</c:v>
                </c:pt>
                <c:pt idx="1">
                  <c:v>501</c:v>
                </c:pt>
                <c:pt idx="2">
                  <c:v>1007</c:v>
                </c:pt>
                <c:pt idx="3">
                  <c:v>1487</c:v>
                </c:pt>
                <c:pt idx="4">
                  <c:v>1686</c:v>
                </c:pt>
                <c:pt idx="5">
                  <c:v>1077</c:v>
                </c:pt>
                <c:pt idx="6">
                  <c:v>920</c:v>
                </c:pt>
                <c:pt idx="7">
                  <c:v>1153</c:v>
                </c:pt>
                <c:pt idx="8">
                  <c:v>1337</c:v>
                </c:pt>
                <c:pt idx="9">
                  <c:v>1273</c:v>
                </c:pt>
                <c:pt idx="10">
                  <c:v>1312</c:v>
                </c:pt>
                <c:pt idx="11">
                  <c:v>984</c:v>
                </c:pt>
                <c:pt idx="12">
                  <c:v>466</c:v>
                </c:pt>
                <c:pt idx="13">
                  <c:v>190</c:v>
                </c:pt>
                <c:pt idx="14">
                  <c:v>85</c:v>
                </c:pt>
                <c:pt idx="15">
                  <c:v>59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38-4674-841F-BFA7E7DBC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811</c:v>
                </c:pt>
                <c:pt idx="1">
                  <c:v>606</c:v>
                </c:pt>
                <c:pt idx="2">
                  <c:v>1373</c:v>
                </c:pt>
                <c:pt idx="3">
                  <c:v>366</c:v>
                </c:pt>
                <c:pt idx="4">
                  <c:v>223</c:v>
                </c:pt>
                <c:pt idx="5">
                  <c:v>391</c:v>
                </c:pt>
                <c:pt idx="6">
                  <c:v>1239</c:v>
                </c:pt>
                <c:pt idx="7">
                  <c:v>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2-4B8E-A33E-5A338EA157A5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546</c:v>
                </c:pt>
                <c:pt idx="1">
                  <c:v>1266</c:v>
                </c:pt>
                <c:pt idx="2">
                  <c:v>275</c:v>
                </c:pt>
                <c:pt idx="3">
                  <c:v>1229</c:v>
                </c:pt>
                <c:pt idx="4">
                  <c:v>1275</c:v>
                </c:pt>
                <c:pt idx="5">
                  <c:v>800</c:v>
                </c:pt>
                <c:pt idx="6">
                  <c:v>113</c:v>
                </c:pt>
                <c:pt idx="7">
                  <c:v>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2-4B8E-A33E-5A338EA1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9.7'!$U$8:$Y$8</c:f>
              <c:numCache>
                <c:formatCode>General</c:formatCode>
                <c:ptCount val="5"/>
                <c:pt idx="0">
                  <c:v>30771.09</c:v>
                </c:pt>
                <c:pt idx="1">
                  <c:v>44388.71</c:v>
                </c:pt>
                <c:pt idx="2">
                  <c:v>37485.68</c:v>
                </c:pt>
                <c:pt idx="3">
                  <c:v>45606</c:v>
                </c:pt>
                <c:pt idx="4">
                  <c:v>42815.13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9-48A1-AAEB-A4850A75B2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9-48A1-AAEB-A4850A75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9.65'!$T$8:$Y$8</c:f>
              <c:numCache>
                <c:formatCode>General</c:formatCode>
                <c:ptCount val="6"/>
                <c:pt idx="0">
                  <c:v>30185.759999999998</c:v>
                </c:pt>
                <c:pt idx="1">
                  <c:v>30830.33</c:v>
                </c:pt>
                <c:pt idx="2">
                  <c:v>30136.18</c:v>
                </c:pt>
                <c:pt idx="3">
                  <c:v>30179.42</c:v>
                </c:pt>
                <c:pt idx="4">
                  <c:v>32949.97</c:v>
                </c:pt>
                <c:pt idx="5">
                  <c:v>32527.79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8-4399-B15F-43A51D5DED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38-4399-B15F-43A51D5DE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9.66'!$U$4:$Y$4</c:f>
              <c:numCache>
                <c:formatCode>#,##0</c:formatCode>
                <c:ptCount val="5"/>
                <c:pt idx="0">
                  <c:v>205180</c:v>
                </c:pt>
                <c:pt idx="1">
                  <c:v>211152</c:v>
                </c:pt>
                <c:pt idx="2">
                  <c:v>216569</c:v>
                </c:pt>
                <c:pt idx="3">
                  <c:v>220793</c:v>
                </c:pt>
                <c:pt idx="4">
                  <c:v>234284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5-4FF8-B523-36E3CE3F748E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9.66'!$U$7:$Y$7</c:f>
              <c:numCache>
                <c:formatCode>#,##0</c:formatCode>
                <c:ptCount val="5"/>
                <c:pt idx="0">
                  <c:v>146039</c:v>
                </c:pt>
                <c:pt idx="1">
                  <c:v>149544</c:v>
                </c:pt>
                <c:pt idx="2">
                  <c:v>152451</c:v>
                </c:pt>
                <c:pt idx="3">
                  <c:v>156943</c:v>
                </c:pt>
                <c:pt idx="4">
                  <c:v>164502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5-4FF8-B523-36E3CE3F748E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9.66'!$U$11:$Y$11</c:f>
              <c:numCache>
                <c:formatCode>#,##0</c:formatCode>
                <c:ptCount val="5"/>
                <c:pt idx="0">
                  <c:v>178046</c:v>
                </c:pt>
                <c:pt idx="1">
                  <c:v>184748</c:v>
                </c:pt>
                <c:pt idx="2">
                  <c:v>190464</c:v>
                </c:pt>
                <c:pt idx="3">
                  <c:v>193591</c:v>
                </c:pt>
                <c:pt idx="4">
                  <c:v>205735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5-4FF8-B523-36E3CE3F748E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9.66'!$U$12:$Y$12</c:f>
              <c:numCache>
                <c:formatCode>#,##0</c:formatCode>
                <c:ptCount val="5"/>
                <c:pt idx="0">
                  <c:v>27134</c:v>
                </c:pt>
                <c:pt idx="1">
                  <c:v>26404</c:v>
                </c:pt>
                <c:pt idx="2">
                  <c:v>26105</c:v>
                </c:pt>
                <c:pt idx="3">
                  <c:v>27202</c:v>
                </c:pt>
                <c:pt idx="4">
                  <c:v>28549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45-4FF8-B523-36E3CE3F7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9.66'!$AA$15:$AA$33</c:f>
              <c:numCache>
                <c:formatCode>0.0%</c:formatCode>
                <c:ptCount val="19"/>
                <c:pt idx="0">
                  <c:v>1.8550135732700482E-2</c:v>
                </c:pt>
                <c:pt idx="1">
                  <c:v>9.9067798057058953E-3</c:v>
                </c:pt>
                <c:pt idx="2">
                  <c:v>4.3754588448208155E-2</c:v>
                </c:pt>
                <c:pt idx="3">
                  <c:v>6.095166549999146E-3</c:v>
                </c:pt>
                <c:pt idx="4">
                  <c:v>9.7552543067388295E-2</c:v>
                </c:pt>
                <c:pt idx="5">
                  <c:v>2.4871523450171587E-2</c:v>
                </c:pt>
                <c:pt idx="6">
                  <c:v>9.5887896740707856E-2</c:v>
                </c:pt>
                <c:pt idx="7">
                  <c:v>8.4564033395366306E-2</c:v>
                </c:pt>
                <c:pt idx="8">
                  <c:v>2.7803861979477897E-2</c:v>
                </c:pt>
                <c:pt idx="9">
                  <c:v>8.4512813508391526E-3</c:v>
                </c:pt>
                <c:pt idx="10">
                  <c:v>3.9908828601184887E-2</c:v>
                </c:pt>
                <c:pt idx="11">
                  <c:v>2.4256884806474192E-2</c:v>
                </c:pt>
                <c:pt idx="12">
                  <c:v>5.672602482457189E-2</c:v>
                </c:pt>
                <c:pt idx="13">
                  <c:v>7.122978948626453E-2</c:v>
                </c:pt>
                <c:pt idx="14">
                  <c:v>3.7347834252445748E-2</c:v>
                </c:pt>
                <c:pt idx="15">
                  <c:v>7.8976797391200421E-2</c:v>
                </c:pt>
                <c:pt idx="16">
                  <c:v>0.12463932662921924</c:v>
                </c:pt>
                <c:pt idx="17">
                  <c:v>1.4580594492154821E-2</c:v>
                </c:pt>
                <c:pt idx="18">
                  <c:v>3.6331973160779227E-2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A-4EB9-AFD7-F4623C4C63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A-4EB9-AFD7-F4623C4C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174</c:v>
                </c:pt>
                <c:pt idx="1">
                  <c:v>3316</c:v>
                </c:pt>
                <c:pt idx="2">
                  <c:v>7310</c:v>
                </c:pt>
                <c:pt idx="3">
                  <c:v>10611</c:v>
                </c:pt>
                <c:pt idx="4">
                  <c:v>12701</c:v>
                </c:pt>
                <c:pt idx="5">
                  <c:v>12466</c:v>
                </c:pt>
                <c:pt idx="6">
                  <c:v>11895</c:v>
                </c:pt>
                <c:pt idx="7">
                  <c:v>12209</c:v>
                </c:pt>
                <c:pt idx="8">
                  <c:v>12631</c:v>
                </c:pt>
                <c:pt idx="9">
                  <c:v>10827</c:v>
                </c:pt>
                <c:pt idx="10">
                  <c:v>10022</c:v>
                </c:pt>
                <c:pt idx="11">
                  <c:v>7287</c:v>
                </c:pt>
                <c:pt idx="12">
                  <c:v>3894</c:v>
                </c:pt>
                <c:pt idx="13">
                  <c:v>1588</c:v>
                </c:pt>
                <c:pt idx="14">
                  <c:v>638</c:v>
                </c:pt>
                <c:pt idx="15">
                  <c:v>347</c:v>
                </c:pt>
                <c:pt idx="1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2-4456-98F9-605444275C61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253</c:v>
                </c:pt>
                <c:pt idx="1">
                  <c:v>3928</c:v>
                </c:pt>
                <c:pt idx="2">
                  <c:v>8346</c:v>
                </c:pt>
                <c:pt idx="3">
                  <c:v>10265</c:v>
                </c:pt>
                <c:pt idx="4">
                  <c:v>11727</c:v>
                </c:pt>
                <c:pt idx="5">
                  <c:v>11006</c:v>
                </c:pt>
                <c:pt idx="6">
                  <c:v>10633</c:v>
                </c:pt>
                <c:pt idx="7">
                  <c:v>12091</c:v>
                </c:pt>
                <c:pt idx="8">
                  <c:v>13025</c:v>
                </c:pt>
                <c:pt idx="9">
                  <c:v>12191</c:v>
                </c:pt>
                <c:pt idx="10">
                  <c:v>10508</c:v>
                </c:pt>
                <c:pt idx="11">
                  <c:v>6840</c:v>
                </c:pt>
                <c:pt idx="12">
                  <c:v>3026</c:v>
                </c:pt>
                <c:pt idx="13">
                  <c:v>1128</c:v>
                </c:pt>
                <c:pt idx="14">
                  <c:v>553</c:v>
                </c:pt>
                <c:pt idx="15">
                  <c:v>330</c:v>
                </c:pt>
                <c:pt idx="16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2-4456-98F9-605444275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9689</c:v>
                </c:pt>
                <c:pt idx="1">
                  <c:v>10426</c:v>
                </c:pt>
                <c:pt idx="2">
                  <c:v>16342</c:v>
                </c:pt>
                <c:pt idx="3">
                  <c:v>4878</c:v>
                </c:pt>
                <c:pt idx="4">
                  <c:v>3016</c:v>
                </c:pt>
                <c:pt idx="5">
                  <c:v>4821</c:v>
                </c:pt>
                <c:pt idx="6">
                  <c:v>6048</c:v>
                </c:pt>
                <c:pt idx="7">
                  <c:v>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3-4D21-9789-63089018F9DD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6994</c:v>
                </c:pt>
                <c:pt idx="1">
                  <c:v>15951</c:v>
                </c:pt>
                <c:pt idx="2">
                  <c:v>2663</c:v>
                </c:pt>
                <c:pt idx="3">
                  <c:v>12548</c:v>
                </c:pt>
                <c:pt idx="4">
                  <c:v>14677</c:v>
                </c:pt>
                <c:pt idx="5">
                  <c:v>8849</c:v>
                </c:pt>
                <c:pt idx="6">
                  <c:v>619</c:v>
                </c:pt>
                <c:pt idx="7">
                  <c:v>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3-4D21-9789-63089018F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9.66'!$U$8:$Y$8</c:f>
              <c:numCache>
                <c:formatCode>General</c:formatCode>
                <c:ptCount val="5"/>
                <c:pt idx="0">
                  <c:v>35480.14</c:v>
                </c:pt>
                <c:pt idx="1">
                  <c:v>36222.94</c:v>
                </c:pt>
                <c:pt idx="2">
                  <c:v>37000</c:v>
                </c:pt>
                <c:pt idx="3">
                  <c:v>38258.480000000003</c:v>
                </c:pt>
                <c:pt idx="4">
                  <c:v>38754.480000000003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58-406D-B4D7-12443E1F14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58-406D-B4D7-12443E1F1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9.66'!$T$4:$Y$4</c:f>
              <c:numCache>
                <c:formatCode>#,##0</c:formatCode>
                <c:ptCount val="6"/>
                <c:pt idx="0">
                  <c:v>201113</c:v>
                </c:pt>
                <c:pt idx="1">
                  <c:v>205180</c:v>
                </c:pt>
                <c:pt idx="2">
                  <c:v>211152</c:v>
                </c:pt>
                <c:pt idx="3">
                  <c:v>216569</c:v>
                </c:pt>
                <c:pt idx="4">
                  <c:v>220793</c:v>
                </c:pt>
                <c:pt idx="5">
                  <c:v>234284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8-41F0-B9EF-AD8A1FE73E13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9.66'!$T$7:$Y$7</c:f>
              <c:numCache>
                <c:formatCode>#,##0</c:formatCode>
                <c:ptCount val="6"/>
                <c:pt idx="0">
                  <c:v>143338</c:v>
                </c:pt>
                <c:pt idx="1">
                  <c:v>146039</c:v>
                </c:pt>
                <c:pt idx="2">
                  <c:v>149544</c:v>
                </c:pt>
                <c:pt idx="3">
                  <c:v>152451</c:v>
                </c:pt>
                <c:pt idx="4">
                  <c:v>156943</c:v>
                </c:pt>
                <c:pt idx="5">
                  <c:v>164502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8-41F0-B9EF-AD8A1FE73E13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9.66'!$T$11:$Y$11</c:f>
              <c:numCache>
                <c:formatCode>#,##0</c:formatCode>
                <c:ptCount val="6"/>
                <c:pt idx="0">
                  <c:v>173310</c:v>
                </c:pt>
                <c:pt idx="1">
                  <c:v>178046</c:v>
                </c:pt>
                <c:pt idx="2">
                  <c:v>184748</c:v>
                </c:pt>
                <c:pt idx="3">
                  <c:v>190464</c:v>
                </c:pt>
                <c:pt idx="4">
                  <c:v>193591</c:v>
                </c:pt>
                <c:pt idx="5">
                  <c:v>205735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08-41F0-B9EF-AD8A1FE73E13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9.66'!$T$12:$Y$12</c:f>
              <c:numCache>
                <c:formatCode>#,##0</c:formatCode>
                <c:ptCount val="6"/>
                <c:pt idx="0">
                  <c:v>27803</c:v>
                </c:pt>
                <c:pt idx="1">
                  <c:v>27134</c:v>
                </c:pt>
                <c:pt idx="2">
                  <c:v>26404</c:v>
                </c:pt>
                <c:pt idx="3">
                  <c:v>26105</c:v>
                </c:pt>
                <c:pt idx="4">
                  <c:v>27202</c:v>
                </c:pt>
                <c:pt idx="5">
                  <c:v>28549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08-41F0-B9EF-AD8A1FE7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9.66'!$AA$15:$AA$33</c:f>
              <c:numCache>
                <c:formatCode>0.0%</c:formatCode>
                <c:ptCount val="19"/>
                <c:pt idx="0">
                  <c:v>1.8550135732700482E-2</c:v>
                </c:pt>
                <c:pt idx="1">
                  <c:v>9.9067798057058953E-3</c:v>
                </c:pt>
                <c:pt idx="2">
                  <c:v>4.3754588448208155E-2</c:v>
                </c:pt>
                <c:pt idx="3">
                  <c:v>6.095166549999146E-3</c:v>
                </c:pt>
                <c:pt idx="4">
                  <c:v>9.7552543067388295E-2</c:v>
                </c:pt>
                <c:pt idx="5">
                  <c:v>2.4871523450171587E-2</c:v>
                </c:pt>
                <c:pt idx="6">
                  <c:v>9.5887896740707856E-2</c:v>
                </c:pt>
                <c:pt idx="7">
                  <c:v>8.4564033395366306E-2</c:v>
                </c:pt>
                <c:pt idx="8">
                  <c:v>2.7803861979477897E-2</c:v>
                </c:pt>
                <c:pt idx="9">
                  <c:v>8.4512813508391526E-3</c:v>
                </c:pt>
                <c:pt idx="10">
                  <c:v>3.9908828601184887E-2</c:v>
                </c:pt>
                <c:pt idx="11">
                  <c:v>2.4256884806474192E-2</c:v>
                </c:pt>
                <c:pt idx="12">
                  <c:v>5.672602482457189E-2</c:v>
                </c:pt>
                <c:pt idx="13">
                  <c:v>7.122978948626453E-2</c:v>
                </c:pt>
                <c:pt idx="14">
                  <c:v>3.7347834252445748E-2</c:v>
                </c:pt>
                <c:pt idx="15">
                  <c:v>7.8976797391200421E-2</c:v>
                </c:pt>
                <c:pt idx="16">
                  <c:v>0.12463932662921924</c:v>
                </c:pt>
                <c:pt idx="17">
                  <c:v>1.4580594492154821E-2</c:v>
                </c:pt>
                <c:pt idx="18">
                  <c:v>3.6331973160779227E-2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5-418D-9876-9BDCB71073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5-418D-9876-9BDCB7107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174</c:v>
                </c:pt>
                <c:pt idx="1">
                  <c:v>3316</c:v>
                </c:pt>
                <c:pt idx="2">
                  <c:v>7310</c:v>
                </c:pt>
                <c:pt idx="3">
                  <c:v>10611</c:v>
                </c:pt>
                <c:pt idx="4">
                  <c:v>12701</c:v>
                </c:pt>
                <c:pt idx="5">
                  <c:v>12466</c:v>
                </c:pt>
                <c:pt idx="6">
                  <c:v>11895</c:v>
                </c:pt>
                <c:pt idx="7">
                  <c:v>12209</c:v>
                </c:pt>
                <c:pt idx="8">
                  <c:v>12631</c:v>
                </c:pt>
                <c:pt idx="9">
                  <c:v>10827</c:v>
                </c:pt>
                <c:pt idx="10">
                  <c:v>10022</c:v>
                </c:pt>
                <c:pt idx="11">
                  <c:v>7287</c:v>
                </c:pt>
                <c:pt idx="12">
                  <c:v>3894</c:v>
                </c:pt>
                <c:pt idx="13">
                  <c:v>1588</c:v>
                </c:pt>
                <c:pt idx="14">
                  <c:v>638</c:v>
                </c:pt>
                <c:pt idx="15">
                  <c:v>347</c:v>
                </c:pt>
                <c:pt idx="16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A-4266-B8E1-46A18FBB4FF0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253</c:v>
                </c:pt>
                <c:pt idx="1">
                  <c:v>3928</c:v>
                </c:pt>
                <c:pt idx="2">
                  <c:v>8346</c:v>
                </c:pt>
                <c:pt idx="3">
                  <c:v>10265</c:v>
                </c:pt>
                <c:pt idx="4">
                  <c:v>11727</c:v>
                </c:pt>
                <c:pt idx="5">
                  <c:v>11006</c:v>
                </c:pt>
                <c:pt idx="6">
                  <c:v>10633</c:v>
                </c:pt>
                <c:pt idx="7">
                  <c:v>12091</c:v>
                </c:pt>
                <c:pt idx="8">
                  <c:v>13025</c:v>
                </c:pt>
                <c:pt idx="9">
                  <c:v>12191</c:v>
                </c:pt>
                <c:pt idx="10">
                  <c:v>10508</c:v>
                </c:pt>
                <c:pt idx="11">
                  <c:v>6840</c:v>
                </c:pt>
                <c:pt idx="12">
                  <c:v>3026</c:v>
                </c:pt>
                <c:pt idx="13">
                  <c:v>1128</c:v>
                </c:pt>
                <c:pt idx="14">
                  <c:v>553</c:v>
                </c:pt>
                <c:pt idx="15">
                  <c:v>330</c:v>
                </c:pt>
                <c:pt idx="16">
                  <c:v>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CA-4266-B8E1-46A18FBB4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9689</c:v>
                </c:pt>
                <c:pt idx="1">
                  <c:v>10426</c:v>
                </c:pt>
                <c:pt idx="2">
                  <c:v>16342</c:v>
                </c:pt>
                <c:pt idx="3">
                  <c:v>4878</c:v>
                </c:pt>
                <c:pt idx="4">
                  <c:v>3016</c:v>
                </c:pt>
                <c:pt idx="5">
                  <c:v>4821</c:v>
                </c:pt>
                <c:pt idx="6">
                  <c:v>6048</c:v>
                </c:pt>
                <c:pt idx="7">
                  <c:v>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6-4AF2-84DF-A272B760480F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6994</c:v>
                </c:pt>
                <c:pt idx="1">
                  <c:v>15951</c:v>
                </c:pt>
                <c:pt idx="2">
                  <c:v>2663</c:v>
                </c:pt>
                <c:pt idx="3">
                  <c:v>12548</c:v>
                </c:pt>
                <c:pt idx="4">
                  <c:v>14677</c:v>
                </c:pt>
                <c:pt idx="5">
                  <c:v>8849</c:v>
                </c:pt>
                <c:pt idx="6">
                  <c:v>619</c:v>
                </c:pt>
                <c:pt idx="7">
                  <c:v>4054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6-4AF2-84DF-A272B760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9.7'!$T$4:$Y$4</c:f>
              <c:numCache>
                <c:formatCode>#,##0</c:formatCode>
                <c:ptCount val="6"/>
                <c:pt idx="0">
                  <c:v>185</c:v>
                </c:pt>
                <c:pt idx="1">
                  <c:v>154</c:v>
                </c:pt>
                <c:pt idx="2">
                  <c:v>164</c:v>
                </c:pt>
                <c:pt idx="3">
                  <c:v>165</c:v>
                </c:pt>
                <c:pt idx="4">
                  <c:v>136</c:v>
                </c:pt>
                <c:pt idx="5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2-4579-8A40-582ED600A6D4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9.7'!$T$7:$Y$7</c:f>
              <c:numCache>
                <c:formatCode>#,##0</c:formatCode>
                <c:ptCount val="6"/>
                <c:pt idx="0">
                  <c:v>111</c:v>
                </c:pt>
                <c:pt idx="1">
                  <c:v>97</c:v>
                </c:pt>
                <c:pt idx="2">
                  <c:v>108</c:v>
                </c:pt>
                <c:pt idx="3">
                  <c:v>109</c:v>
                </c:pt>
                <c:pt idx="4">
                  <c:v>97</c:v>
                </c:pt>
                <c:pt idx="5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2-4579-8A40-582ED600A6D4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9.7'!$T$11:$Y$11</c:f>
              <c:numCache>
                <c:formatCode>#,##0</c:formatCode>
                <c:ptCount val="6"/>
                <c:pt idx="0">
                  <c:v>166</c:v>
                </c:pt>
                <c:pt idx="1">
                  <c:v>143</c:v>
                </c:pt>
                <c:pt idx="2">
                  <c:v>150</c:v>
                </c:pt>
                <c:pt idx="3">
                  <c:v>149</c:v>
                </c:pt>
                <c:pt idx="4">
                  <c:v>118</c:v>
                </c:pt>
                <c:pt idx="5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2-4579-8A40-582ED600A6D4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9.7'!$T$12:$Y$12</c:f>
              <c:numCache>
                <c:formatCode>#,##0</c:formatCode>
                <c:ptCount val="6"/>
                <c:pt idx="0">
                  <c:v>20</c:v>
                </c:pt>
                <c:pt idx="1">
                  <c:v>15</c:v>
                </c:pt>
                <c:pt idx="2">
                  <c:v>16</c:v>
                </c:pt>
                <c:pt idx="3">
                  <c:v>19</c:v>
                </c:pt>
                <c:pt idx="4">
                  <c:v>16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2-4579-8A40-582ED600A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9.66'!$T$8:$Y$8</c:f>
              <c:numCache>
                <c:formatCode>General</c:formatCode>
                <c:ptCount val="6"/>
                <c:pt idx="0">
                  <c:v>34185.17</c:v>
                </c:pt>
                <c:pt idx="1">
                  <c:v>35480.14</c:v>
                </c:pt>
                <c:pt idx="2">
                  <c:v>36222.94</c:v>
                </c:pt>
                <c:pt idx="3">
                  <c:v>37000</c:v>
                </c:pt>
                <c:pt idx="4">
                  <c:v>38258.480000000003</c:v>
                </c:pt>
                <c:pt idx="5">
                  <c:v>38754.480000000003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9-4880-83C8-315BB32D6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9-4880-83C8-315BB32D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9.67'!$U$4:$Y$4</c:f>
              <c:numCache>
                <c:formatCode>#,##0</c:formatCode>
                <c:ptCount val="5"/>
                <c:pt idx="0">
                  <c:v>16750</c:v>
                </c:pt>
                <c:pt idx="1">
                  <c:v>17586</c:v>
                </c:pt>
                <c:pt idx="2">
                  <c:v>18044</c:v>
                </c:pt>
                <c:pt idx="3">
                  <c:v>18269</c:v>
                </c:pt>
                <c:pt idx="4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C-4038-9862-8D58F4EC40AB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9.67'!$U$7:$Y$7</c:f>
              <c:numCache>
                <c:formatCode>#,##0</c:formatCode>
                <c:ptCount val="5"/>
                <c:pt idx="0">
                  <c:v>11503</c:v>
                </c:pt>
                <c:pt idx="1">
                  <c:v>11689</c:v>
                </c:pt>
                <c:pt idx="2">
                  <c:v>11803</c:v>
                </c:pt>
                <c:pt idx="3">
                  <c:v>11877</c:v>
                </c:pt>
                <c:pt idx="4">
                  <c:v>12652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C-4038-9862-8D58F4EC40AB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9.67'!$U$11:$Y$11</c:f>
              <c:numCache>
                <c:formatCode>#,##0</c:formatCode>
                <c:ptCount val="5"/>
                <c:pt idx="0">
                  <c:v>13843</c:v>
                </c:pt>
                <c:pt idx="1">
                  <c:v>14750</c:v>
                </c:pt>
                <c:pt idx="2">
                  <c:v>15230</c:v>
                </c:pt>
                <c:pt idx="3">
                  <c:v>15558</c:v>
                </c:pt>
                <c:pt idx="4">
                  <c:v>16334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0C-4038-9862-8D58F4EC40AB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9.67'!$U$12:$Y$12</c:f>
              <c:numCache>
                <c:formatCode>#,##0</c:formatCode>
                <c:ptCount val="5"/>
                <c:pt idx="0">
                  <c:v>2906</c:v>
                </c:pt>
                <c:pt idx="1">
                  <c:v>2834</c:v>
                </c:pt>
                <c:pt idx="2">
                  <c:v>2813</c:v>
                </c:pt>
                <c:pt idx="3">
                  <c:v>2711</c:v>
                </c:pt>
                <c:pt idx="4">
                  <c:v>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0C-4038-9862-8D58F4EC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9.67'!$AA$15:$AA$33</c:f>
              <c:numCache>
                <c:formatCode>0.0%</c:formatCode>
                <c:ptCount val="19"/>
                <c:pt idx="0">
                  <c:v>0.16598350023348726</c:v>
                </c:pt>
                <c:pt idx="1">
                  <c:v>2.0494992995382141E-2</c:v>
                </c:pt>
                <c:pt idx="2">
                  <c:v>3.8706999429253361E-2</c:v>
                </c:pt>
                <c:pt idx="3">
                  <c:v>9.8064650028537332E-3</c:v>
                </c:pt>
                <c:pt idx="4">
                  <c:v>5.9824625123229391E-2</c:v>
                </c:pt>
                <c:pt idx="5">
                  <c:v>2.1065739635759872E-2</c:v>
                </c:pt>
                <c:pt idx="6">
                  <c:v>8.0786592642556943E-2</c:v>
                </c:pt>
                <c:pt idx="7">
                  <c:v>6.3612307373008867E-2</c:v>
                </c:pt>
                <c:pt idx="8">
                  <c:v>2.6254345457375605E-2</c:v>
                </c:pt>
                <c:pt idx="9">
                  <c:v>3.1131634929694391E-3</c:v>
                </c:pt>
                <c:pt idx="10">
                  <c:v>2.0339334820733669E-2</c:v>
                </c:pt>
                <c:pt idx="11">
                  <c:v>2.2777979556893063E-2</c:v>
                </c:pt>
                <c:pt idx="12">
                  <c:v>3.3725937840502256E-2</c:v>
                </c:pt>
                <c:pt idx="13">
                  <c:v>5.8838790017122403E-2</c:v>
                </c:pt>
                <c:pt idx="14">
                  <c:v>4.9966274062159498E-2</c:v>
                </c:pt>
                <c:pt idx="15">
                  <c:v>7.2277279095107144E-2</c:v>
                </c:pt>
                <c:pt idx="16">
                  <c:v>9.5366575001297152E-2</c:v>
                </c:pt>
                <c:pt idx="17">
                  <c:v>9.9102371192860486E-3</c:v>
                </c:pt>
                <c:pt idx="18">
                  <c:v>3.1806153686504433E-2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9-4AEC-B544-40A30D7D55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9-4AEC-B544-40A30D7D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19</c:v>
                </c:pt>
                <c:pt idx="1">
                  <c:v>240</c:v>
                </c:pt>
                <c:pt idx="2">
                  <c:v>882</c:v>
                </c:pt>
                <c:pt idx="3">
                  <c:v>1293</c:v>
                </c:pt>
                <c:pt idx="4">
                  <c:v>1274</c:v>
                </c:pt>
                <c:pt idx="5">
                  <c:v>843</c:v>
                </c:pt>
                <c:pt idx="6">
                  <c:v>713</c:v>
                </c:pt>
                <c:pt idx="7">
                  <c:v>785</c:v>
                </c:pt>
                <c:pt idx="8">
                  <c:v>969</c:v>
                </c:pt>
                <c:pt idx="9">
                  <c:v>902</c:v>
                </c:pt>
                <c:pt idx="10">
                  <c:v>897</c:v>
                </c:pt>
                <c:pt idx="11">
                  <c:v>746</c:v>
                </c:pt>
                <c:pt idx="12">
                  <c:v>448</c:v>
                </c:pt>
                <c:pt idx="13">
                  <c:v>197</c:v>
                </c:pt>
                <c:pt idx="14">
                  <c:v>94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F-47D1-8503-60A4273D0297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30</c:v>
                </c:pt>
                <c:pt idx="1">
                  <c:v>288</c:v>
                </c:pt>
                <c:pt idx="2">
                  <c:v>666</c:v>
                </c:pt>
                <c:pt idx="3">
                  <c:v>835</c:v>
                </c:pt>
                <c:pt idx="4">
                  <c:v>854</c:v>
                </c:pt>
                <c:pt idx="5">
                  <c:v>718</c:v>
                </c:pt>
                <c:pt idx="6">
                  <c:v>646</c:v>
                </c:pt>
                <c:pt idx="7">
                  <c:v>783</c:v>
                </c:pt>
                <c:pt idx="8">
                  <c:v>952</c:v>
                </c:pt>
                <c:pt idx="9">
                  <c:v>970</c:v>
                </c:pt>
                <c:pt idx="10">
                  <c:v>912</c:v>
                </c:pt>
                <c:pt idx="11">
                  <c:v>724</c:v>
                </c:pt>
                <c:pt idx="12">
                  <c:v>334</c:v>
                </c:pt>
                <c:pt idx="13">
                  <c:v>128</c:v>
                </c:pt>
                <c:pt idx="14">
                  <c:v>48</c:v>
                </c:pt>
                <c:pt idx="15">
                  <c:v>22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F-47D1-8503-60A4273D0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512</c:v>
                </c:pt>
                <c:pt idx="1">
                  <c:v>532</c:v>
                </c:pt>
                <c:pt idx="2">
                  <c:v>1010</c:v>
                </c:pt>
                <c:pt idx="3">
                  <c:v>388</c:v>
                </c:pt>
                <c:pt idx="4">
                  <c:v>159</c:v>
                </c:pt>
                <c:pt idx="5">
                  <c:v>215</c:v>
                </c:pt>
                <c:pt idx="6">
                  <c:v>711</c:v>
                </c:pt>
                <c:pt idx="7">
                  <c:v>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7-4FC6-BF7B-33B5554A2973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389</c:v>
                </c:pt>
                <c:pt idx="1">
                  <c:v>1007</c:v>
                </c:pt>
                <c:pt idx="2">
                  <c:v>188</c:v>
                </c:pt>
                <c:pt idx="3">
                  <c:v>910</c:v>
                </c:pt>
                <c:pt idx="4">
                  <c:v>898</c:v>
                </c:pt>
                <c:pt idx="5">
                  <c:v>584</c:v>
                </c:pt>
                <c:pt idx="6">
                  <c:v>62</c:v>
                </c:pt>
                <c:pt idx="7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7-4FC6-BF7B-33B5554A2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9.67'!$U$8:$Y$8</c:f>
              <c:numCache>
                <c:formatCode>General</c:formatCode>
                <c:ptCount val="5"/>
                <c:pt idx="0">
                  <c:v>31584</c:v>
                </c:pt>
                <c:pt idx="1">
                  <c:v>29973.72</c:v>
                </c:pt>
                <c:pt idx="2">
                  <c:v>31037.93</c:v>
                </c:pt>
                <c:pt idx="3">
                  <c:v>31412.35</c:v>
                </c:pt>
                <c:pt idx="4">
                  <c:v>33552.25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F-48F7-81C2-B5F088DF08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F-48F7-81C2-B5F088DF0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9.67'!$T$4:$Y$4</c:f>
              <c:numCache>
                <c:formatCode>#,##0</c:formatCode>
                <c:ptCount val="6"/>
                <c:pt idx="0">
                  <c:v>16975</c:v>
                </c:pt>
                <c:pt idx="1">
                  <c:v>16750</c:v>
                </c:pt>
                <c:pt idx="2">
                  <c:v>17586</c:v>
                </c:pt>
                <c:pt idx="3">
                  <c:v>18044</c:v>
                </c:pt>
                <c:pt idx="4">
                  <c:v>18269</c:v>
                </c:pt>
                <c:pt idx="5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9-445D-82B4-4F7F5430AD7E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9.67'!$T$7:$Y$7</c:f>
              <c:numCache>
                <c:formatCode>#,##0</c:formatCode>
                <c:ptCount val="6"/>
                <c:pt idx="0">
                  <c:v>11411</c:v>
                </c:pt>
                <c:pt idx="1">
                  <c:v>11503</c:v>
                </c:pt>
                <c:pt idx="2">
                  <c:v>11689</c:v>
                </c:pt>
                <c:pt idx="3">
                  <c:v>11803</c:v>
                </c:pt>
                <c:pt idx="4">
                  <c:v>11877</c:v>
                </c:pt>
                <c:pt idx="5">
                  <c:v>12652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9-445D-82B4-4F7F5430AD7E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9.67'!$T$11:$Y$11</c:f>
              <c:numCache>
                <c:formatCode>#,##0</c:formatCode>
                <c:ptCount val="6"/>
                <c:pt idx="0">
                  <c:v>13963</c:v>
                </c:pt>
                <c:pt idx="1">
                  <c:v>13843</c:v>
                </c:pt>
                <c:pt idx="2">
                  <c:v>14750</c:v>
                </c:pt>
                <c:pt idx="3">
                  <c:v>15230</c:v>
                </c:pt>
                <c:pt idx="4">
                  <c:v>15558</c:v>
                </c:pt>
                <c:pt idx="5">
                  <c:v>16334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9-445D-82B4-4F7F5430AD7E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9.67'!$T$12:$Y$12</c:f>
              <c:numCache>
                <c:formatCode>#,##0</c:formatCode>
                <c:ptCount val="6"/>
                <c:pt idx="0">
                  <c:v>3012</c:v>
                </c:pt>
                <c:pt idx="1">
                  <c:v>2906</c:v>
                </c:pt>
                <c:pt idx="2">
                  <c:v>2834</c:v>
                </c:pt>
                <c:pt idx="3">
                  <c:v>2813</c:v>
                </c:pt>
                <c:pt idx="4">
                  <c:v>2711</c:v>
                </c:pt>
                <c:pt idx="5">
                  <c:v>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19-445D-82B4-4F7F5430A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9.67'!$AA$15:$AA$33</c:f>
              <c:numCache>
                <c:formatCode>0.0%</c:formatCode>
                <c:ptCount val="19"/>
                <c:pt idx="0">
                  <c:v>0.16598350023348726</c:v>
                </c:pt>
                <c:pt idx="1">
                  <c:v>2.0494992995382141E-2</c:v>
                </c:pt>
                <c:pt idx="2">
                  <c:v>3.8706999429253361E-2</c:v>
                </c:pt>
                <c:pt idx="3">
                  <c:v>9.8064650028537332E-3</c:v>
                </c:pt>
                <c:pt idx="4">
                  <c:v>5.9824625123229391E-2</c:v>
                </c:pt>
                <c:pt idx="5">
                  <c:v>2.1065739635759872E-2</c:v>
                </c:pt>
                <c:pt idx="6">
                  <c:v>8.0786592642556943E-2</c:v>
                </c:pt>
                <c:pt idx="7">
                  <c:v>6.3612307373008867E-2</c:v>
                </c:pt>
                <c:pt idx="8">
                  <c:v>2.6254345457375605E-2</c:v>
                </c:pt>
                <c:pt idx="9">
                  <c:v>3.1131634929694391E-3</c:v>
                </c:pt>
                <c:pt idx="10">
                  <c:v>2.0339334820733669E-2</c:v>
                </c:pt>
                <c:pt idx="11">
                  <c:v>2.2777979556893063E-2</c:v>
                </c:pt>
                <c:pt idx="12">
                  <c:v>3.3725937840502256E-2</c:v>
                </c:pt>
                <c:pt idx="13">
                  <c:v>5.8838790017122403E-2</c:v>
                </c:pt>
                <c:pt idx="14">
                  <c:v>4.9966274062159498E-2</c:v>
                </c:pt>
                <c:pt idx="15">
                  <c:v>7.2277279095107144E-2</c:v>
                </c:pt>
                <c:pt idx="16">
                  <c:v>9.5366575001297152E-2</c:v>
                </c:pt>
                <c:pt idx="17">
                  <c:v>9.9102371192860486E-3</c:v>
                </c:pt>
                <c:pt idx="18">
                  <c:v>3.1806153686504433E-2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2-40DA-811C-88990ABCC7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42-40DA-811C-88990ABC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19</c:v>
                </c:pt>
                <c:pt idx="1">
                  <c:v>240</c:v>
                </c:pt>
                <c:pt idx="2">
                  <c:v>882</c:v>
                </c:pt>
                <c:pt idx="3">
                  <c:v>1293</c:v>
                </c:pt>
                <c:pt idx="4">
                  <c:v>1274</c:v>
                </c:pt>
                <c:pt idx="5">
                  <c:v>843</c:v>
                </c:pt>
                <c:pt idx="6">
                  <c:v>713</c:v>
                </c:pt>
                <c:pt idx="7">
                  <c:v>785</c:v>
                </c:pt>
                <c:pt idx="8">
                  <c:v>969</c:v>
                </c:pt>
                <c:pt idx="9">
                  <c:v>902</c:v>
                </c:pt>
                <c:pt idx="10">
                  <c:v>897</c:v>
                </c:pt>
                <c:pt idx="11">
                  <c:v>746</c:v>
                </c:pt>
                <c:pt idx="12">
                  <c:v>448</c:v>
                </c:pt>
                <c:pt idx="13">
                  <c:v>197</c:v>
                </c:pt>
                <c:pt idx="14">
                  <c:v>94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4-4ABA-BE51-090242176146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30</c:v>
                </c:pt>
                <c:pt idx="1">
                  <c:v>288</c:v>
                </c:pt>
                <c:pt idx="2">
                  <c:v>666</c:v>
                </c:pt>
                <c:pt idx="3">
                  <c:v>835</c:v>
                </c:pt>
                <c:pt idx="4">
                  <c:v>854</c:v>
                </c:pt>
                <c:pt idx="5">
                  <c:v>718</c:v>
                </c:pt>
                <c:pt idx="6">
                  <c:v>646</c:v>
                </c:pt>
                <c:pt idx="7">
                  <c:v>783</c:v>
                </c:pt>
                <c:pt idx="8">
                  <c:v>952</c:v>
                </c:pt>
                <c:pt idx="9">
                  <c:v>970</c:v>
                </c:pt>
                <c:pt idx="10">
                  <c:v>912</c:v>
                </c:pt>
                <c:pt idx="11">
                  <c:v>724</c:v>
                </c:pt>
                <c:pt idx="12">
                  <c:v>334</c:v>
                </c:pt>
                <c:pt idx="13">
                  <c:v>128</c:v>
                </c:pt>
                <c:pt idx="14">
                  <c:v>48</c:v>
                </c:pt>
                <c:pt idx="15">
                  <c:v>22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4-4ABA-BE51-090242176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512</c:v>
                </c:pt>
                <c:pt idx="1">
                  <c:v>532</c:v>
                </c:pt>
                <c:pt idx="2">
                  <c:v>1010</c:v>
                </c:pt>
                <c:pt idx="3">
                  <c:v>388</c:v>
                </c:pt>
                <c:pt idx="4">
                  <c:v>159</c:v>
                </c:pt>
                <c:pt idx="5">
                  <c:v>215</c:v>
                </c:pt>
                <c:pt idx="6">
                  <c:v>711</c:v>
                </c:pt>
                <c:pt idx="7">
                  <c:v>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F-47D0-B418-2108C91EF264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389</c:v>
                </c:pt>
                <c:pt idx="1">
                  <c:v>1007</c:v>
                </c:pt>
                <c:pt idx="2">
                  <c:v>188</c:v>
                </c:pt>
                <c:pt idx="3">
                  <c:v>910</c:v>
                </c:pt>
                <c:pt idx="4">
                  <c:v>898</c:v>
                </c:pt>
                <c:pt idx="5">
                  <c:v>584</c:v>
                </c:pt>
                <c:pt idx="6">
                  <c:v>62</c:v>
                </c:pt>
                <c:pt idx="7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F-47D0-B418-2108C91EF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9.7'!$AA$15:$AA$33</c:f>
              <c:numCache>
                <c:formatCode>0.0%</c:formatCode>
                <c:ptCount val="19"/>
                <c:pt idx="0">
                  <c:v>0.13253012048192772</c:v>
                </c:pt>
                <c:pt idx="1">
                  <c:v>5.4216867469879519E-2</c:v>
                </c:pt>
                <c:pt idx="2">
                  <c:v>2.4096385542168676E-2</c:v>
                </c:pt>
                <c:pt idx="3">
                  <c:v>0</c:v>
                </c:pt>
                <c:pt idx="4">
                  <c:v>9.036144578313253E-2</c:v>
                </c:pt>
                <c:pt idx="5">
                  <c:v>0</c:v>
                </c:pt>
                <c:pt idx="6">
                  <c:v>1.8072289156626505E-2</c:v>
                </c:pt>
                <c:pt idx="7">
                  <c:v>6.0240963855421686E-2</c:v>
                </c:pt>
                <c:pt idx="8">
                  <c:v>1.8072289156626505E-2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2.4096385542168676E-2</c:v>
                </c:pt>
                <c:pt idx="13">
                  <c:v>6.6265060240963861E-2</c:v>
                </c:pt>
                <c:pt idx="14">
                  <c:v>0.27710843373493976</c:v>
                </c:pt>
                <c:pt idx="15">
                  <c:v>5.4216867469879519E-2</c:v>
                </c:pt>
                <c:pt idx="16">
                  <c:v>3.614457831325301E-2</c:v>
                </c:pt>
                <c:pt idx="17">
                  <c:v>0</c:v>
                </c:pt>
                <c:pt idx="18">
                  <c:v>3.0120481927710843E-2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6-42FB-9CB3-1BF2839DB5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C6-42FB-9CB3-1BF2839DB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9.67'!$T$8:$Y$8</c:f>
              <c:numCache>
                <c:formatCode>General</c:formatCode>
                <c:ptCount val="6"/>
                <c:pt idx="0">
                  <c:v>30147</c:v>
                </c:pt>
                <c:pt idx="1">
                  <c:v>31584</c:v>
                </c:pt>
                <c:pt idx="2">
                  <c:v>29973.72</c:v>
                </c:pt>
                <c:pt idx="3">
                  <c:v>31037.93</c:v>
                </c:pt>
                <c:pt idx="4">
                  <c:v>31412.35</c:v>
                </c:pt>
                <c:pt idx="5">
                  <c:v>33552.25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7-4FAB-80EA-AFEAF9B120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7-4FAB-80EA-AFEAF9B12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9.68'!$U$4:$Y$4</c:f>
              <c:numCache>
                <c:formatCode>#,##0</c:formatCode>
                <c:ptCount val="5"/>
                <c:pt idx="0">
                  <c:v>121111</c:v>
                </c:pt>
                <c:pt idx="1">
                  <c:v>121397</c:v>
                </c:pt>
                <c:pt idx="2">
                  <c:v>119661</c:v>
                </c:pt>
                <c:pt idx="3">
                  <c:v>116897</c:v>
                </c:pt>
                <c:pt idx="4">
                  <c:v>124930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E-4FB5-BAA4-C36ECBABB29A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9.68'!$U$7:$Y$7</c:f>
              <c:numCache>
                <c:formatCode>#,##0</c:formatCode>
                <c:ptCount val="5"/>
                <c:pt idx="0">
                  <c:v>83421</c:v>
                </c:pt>
                <c:pt idx="1">
                  <c:v>84457</c:v>
                </c:pt>
                <c:pt idx="2">
                  <c:v>84069</c:v>
                </c:pt>
                <c:pt idx="3">
                  <c:v>83074</c:v>
                </c:pt>
                <c:pt idx="4">
                  <c:v>86416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E-4FB5-BAA4-C36ECBABB29A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9.68'!$U$11:$Y$11</c:f>
              <c:numCache>
                <c:formatCode>#,##0</c:formatCode>
                <c:ptCount val="5"/>
                <c:pt idx="0">
                  <c:v>107572</c:v>
                </c:pt>
                <c:pt idx="1">
                  <c:v>107923</c:v>
                </c:pt>
                <c:pt idx="2">
                  <c:v>106381</c:v>
                </c:pt>
                <c:pt idx="3">
                  <c:v>103825</c:v>
                </c:pt>
                <c:pt idx="4">
                  <c:v>111241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E-4FB5-BAA4-C36ECBABB29A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9.68'!$U$12:$Y$12</c:f>
              <c:numCache>
                <c:formatCode>#,##0</c:formatCode>
                <c:ptCount val="5"/>
                <c:pt idx="0">
                  <c:v>13539</c:v>
                </c:pt>
                <c:pt idx="1">
                  <c:v>13474</c:v>
                </c:pt>
                <c:pt idx="2">
                  <c:v>13280</c:v>
                </c:pt>
                <c:pt idx="3">
                  <c:v>13072</c:v>
                </c:pt>
                <c:pt idx="4">
                  <c:v>13689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DE-4FB5-BAA4-C36ECBABB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9.68'!$AA$15:$AA$33</c:f>
              <c:numCache>
                <c:formatCode>0.0%</c:formatCode>
                <c:ptCount val="19"/>
                <c:pt idx="0">
                  <c:v>3.9990394620987753E-2</c:v>
                </c:pt>
                <c:pt idx="1">
                  <c:v>1.0301768990634756E-2</c:v>
                </c:pt>
                <c:pt idx="2">
                  <c:v>6.3939806291523252E-2</c:v>
                </c:pt>
                <c:pt idx="3">
                  <c:v>8.1565676778996236E-3</c:v>
                </c:pt>
                <c:pt idx="4">
                  <c:v>6.9606979908748895E-2</c:v>
                </c:pt>
                <c:pt idx="5">
                  <c:v>3.0216921476026577E-2</c:v>
                </c:pt>
                <c:pt idx="6">
                  <c:v>8.9906347554630589E-2</c:v>
                </c:pt>
                <c:pt idx="7">
                  <c:v>6.7661890658768917E-2</c:v>
                </c:pt>
                <c:pt idx="8">
                  <c:v>3.3634835507884417E-2</c:v>
                </c:pt>
                <c:pt idx="9">
                  <c:v>4.8186984711438407E-3</c:v>
                </c:pt>
                <c:pt idx="10">
                  <c:v>3.325862482990475E-2</c:v>
                </c:pt>
                <c:pt idx="11">
                  <c:v>1.8346273913391498E-2</c:v>
                </c:pt>
                <c:pt idx="12">
                  <c:v>4.6498038901784999E-2</c:v>
                </c:pt>
                <c:pt idx="13">
                  <c:v>6.7862002721524053E-2</c:v>
                </c:pt>
                <c:pt idx="14">
                  <c:v>5.2973665252541421E-2</c:v>
                </c:pt>
                <c:pt idx="15">
                  <c:v>9.4212759145121269E-2</c:v>
                </c:pt>
                <c:pt idx="16">
                  <c:v>0.12797566637316898</c:v>
                </c:pt>
                <c:pt idx="17">
                  <c:v>1.1862643080124869E-2</c:v>
                </c:pt>
                <c:pt idx="18">
                  <c:v>3.9446089810293766E-2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D-4140-8A79-EB33E8962A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D-4140-8A79-EB33E8962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158</c:v>
                </c:pt>
                <c:pt idx="1">
                  <c:v>2035</c:v>
                </c:pt>
                <c:pt idx="2">
                  <c:v>4398</c:v>
                </c:pt>
                <c:pt idx="3">
                  <c:v>6456</c:v>
                </c:pt>
                <c:pt idx="4">
                  <c:v>7756</c:v>
                </c:pt>
                <c:pt idx="5">
                  <c:v>7202</c:v>
                </c:pt>
                <c:pt idx="6">
                  <c:v>6104</c:v>
                </c:pt>
                <c:pt idx="7">
                  <c:v>6006</c:v>
                </c:pt>
                <c:pt idx="8">
                  <c:v>6169</c:v>
                </c:pt>
                <c:pt idx="9">
                  <c:v>5358</c:v>
                </c:pt>
                <c:pt idx="10">
                  <c:v>5212</c:v>
                </c:pt>
                <c:pt idx="11">
                  <c:v>3952</c:v>
                </c:pt>
                <c:pt idx="12">
                  <c:v>2203</c:v>
                </c:pt>
                <c:pt idx="13">
                  <c:v>943</c:v>
                </c:pt>
                <c:pt idx="14">
                  <c:v>418</c:v>
                </c:pt>
                <c:pt idx="15">
                  <c:v>203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2-4AC8-B33E-8DA5E0515B98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195</c:v>
                </c:pt>
                <c:pt idx="1">
                  <c:v>2279</c:v>
                </c:pt>
                <c:pt idx="2">
                  <c:v>4520</c:v>
                </c:pt>
                <c:pt idx="3">
                  <c:v>5717</c:v>
                </c:pt>
                <c:pt idx="4">
                  <c:v>6539</c:v>
                </c:pt>
                <c:pt idx="5">
                  <c:v>5941</c:v>
                </c:pt>
                <c:pt idx="6">
                  <c:v>5442</c:v>
                </c:pt>
                <c:pt idx="7">
                  <c:v>5790</c:v>
                </c:pt>
                <c:pt idx="8">
                  <c:v>6270</c:v>
                </c:pt>
                <c:pt idx="9">
                  <c:v>5729</c:v>
                </c:pt>
                <c:pt idx="10">
                  <c:v>5236</c:v>
                </c:pt>
                <c:pt idx="11">
                  <c:v>3523</c:v>
                </c:pt>
                <c:pt idx="12">
                  <c:v>1672</c:v>
                </c:pt>
                <c:pt idx="13">
                  <c:v>678</c:v>
                </c:pt>
                <c:pt idx="14">
                  <c:v>336</c:v>
                </c:pt>
                <c:pt idx="15">
                  <c:v>191</c:v>
                </c:pt>
                <c:pt idx="1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2-4AC8-B33E-8DA5E0515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4491</c:v>
                </c:pt>
                <c:pt idx="1">
                  <c:v>5261</c:v>
                </c:pt>
                <c:pt idx="2">
                  <c:v>8568</c:v>
                </c:pt>
                <c:pt idx="3">
                  <c:v>2277</c:v>
                </c:pt>
                <c:pt idx="4">
                  <c:v>1904</c:v>
                </c:pt>
                <c:pt idx="5">
                  <c:v>2323</c:v>
                </c:pt>
                <c:pt idx="6">
                  <c:v>4523</c:v>
                </c:pt>
                <c:pt idx="7">
                  <c:v>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E-437F-8255-0ABCC427B1C1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2907</c:v>
                </c:pt>
                <c:pt idx="1">
                  <c:v>8449</c:v>
                </c:pt>
                <c:pt idx="2">
                  <c:v>1299</c:v>
                </c:pt>
                <c:pt idx="3">
                  <c:v>6037</c:v>
                </c:pt>
                <c:pt idx="4">
                  <c:v>7922</c:v>
                </c:pt>
                <c:pt idx="5">
                  <c:v>4237</c:v>
                </c:pt>
                <c:pt idx="6">
                  <c:v>312</c:v>
                </c:pt>
                <c:pt idx="7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E-437F-8255-0ABCC427B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9.68'!$U$8:$Y$8</c:f>
              <c:numCache>
                <c:formatCode>General</c:formatCode>
                <c:ptCount val="5"/>
                <c:pt idx="0">
                  <c:v>38045</c:v>
                </c:pt>
                <c:pt idx="1">
                  <c:v>39329</c:v>
                </c:pt>
                <c:pt idx="2">
                  <c:v>39886.86</c:v>
                </c:pt>
                <c:pt idx="3">
                  <c:v>41764</c:v>
                </c:pt>
                <c:pt idx="4">
                  <c:v>41589.300000000003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3-4876-9294-725A9E56DA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3-4876-9294-725A9E56D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9.68'!$T$4:$Y$4</c:f>
              <c:numCache>
                <c:formatCode>#,##0</c:formatCode>
                <c:ptCount val="6"/>
                <c:pt idx="0">
                  <c:v>119394</c:v>
                </c:pt>
                <c:pt idx="1">
                  <c:v>121111</c:v>
                </c:pt>
                <c:pt idx="2">
                  <c:v>121397</c:v>
                </c:pt>
                <c:pt idx="3">
                  <c:v>119661</c:v>
                </c:pt>
                <c:pt idx="4">
                  <c:v>116897</c:v>
                </c:pt>
                <c:pt idx="5">
                  <c:v>124930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F-4B62-B005-869C5715545B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9.68'!$T$7:$Y$7</c:f>
              <c:numCache>
                <c:formatCode>#,##0</c:formatCode>
                <c:ptCount val="6"/>
                <c:pt idx="0">
                  <c:v>82215</c:v>
                </c:pt>
                <c:pt idx="1">
                  <c:v>83421</c:v>
                </c:pt>
                <c:pt idx="2">
                  <c:v>84457</c:v>
                </c:pt>
                <c:pt idx="3">
                  <c:v>84069</c:v>
                </c:pt>
                <c:pt idx="4">
                  <c:v>83074</c:v>
                </c:pt>
                <c:pt idx="5">
                  <c:v>86416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F-4B62-B005-869C5715545B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9.68'!$T$11:$Y$11</c:f>
              <c:numCache>
                <c:formatCode>#,##0</c:formatCode>
                <c:ptCount val="6"/>
                <c:pt idx="0">
                  <c:v>105713</c:v>
                </c:pt>
                <c:pt idx="1">
                  <c:v>107572</c:v>
                </c:pt>
                <c:pt idx="2">
                  <c:v>107923</c:v>
                </c:pt>
                <c:pt idx="3">
                  <c:v>106381</c:v>
                </c:pt>
                <c:pt idx="4">
                  <c:v>103825</c:v>
                </c:pt>
                <c:pt idx="5">
                  <c:v>111241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F-4B62-B005-869C5715545B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9.68'!$T$12:$Y$12</c:f>
              <c:numCache>
                <c:formatCode>#,##0</c:formatCode>
                <c:ptCount val="6"/>
                <c:pt idx="0">
                  <c:v>13681</c:v>
                </c:pt>
                <c:pt idx="1">
                  <c:v>13539</c:v>
                </c:pt>
                <c:pt idx="2">
                  <c:v>13474</c:v>
                </c:pt>
                <c:pt idx="3">
                  <c:v>13280</c:v>
                </c:pt>
                <c:pt idx="4">
                  <c:v>13072</c:v>
                </c:pt>
                <c:pt idx="5">
                  <c:v>13689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BF-4B62-B005-869C5715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9.68'!$AA$15:$AA$33</c:f>
              <c:numCache>
                <c:formatCode>0.0%</c:formatCode>
                <c:ptCount val="19"/>
                <c:pt idx="0">
                  <c:v>3.9990394620987753E-2</c:v>
                </c:pt>
                <c:pt idx="1">
                  <c:v>1.0301768990634756E-2</c:v>
                </c:pt>
                <c:pt idx="2">
                  <c:v>6.3939806291523252E-2</c:v>
                </c:pt>
                <c:pt idx="3">
                  <c:v>8.1565676778996236E-3</c:v>
                </c:pt>
                <c:pt idx="4">
                  <c:v>6.9606979908748895E-2</c:v>
                </c:pt>
                <c:pt idx="5">
                  <c:v>3.0216921476026577E-2</c:v>
                </c:pt>
                <c:pt idx="6">
                  <c:v>8.9906347554630589E-2</c:v>
                </c:pt>
                <c:pt idx="7">
                  <c:v>6.7661890658768917E-2</c:v>
                </c:pt>
                <c:pt idx="8">
                  <c:v>3.3634835507884417E-2</c:v>
                </c:pt>
                <c:pt idx="9">
                  <c:v>4.8186984711438407E-3</c:v>
                </c:pt>
                <c:pt idx="10">
                  <c:v>3.325862482990475E-2</c:v>
                </c:pt>
                <c:pt idx="11">
                  <c:v>1.8346273913391498E-2</c:v>
                </c:pt>
                <c:pt idx="12">
                  <c:v>4.6498038901784999E-2</c:v>
                </c:pt>
                <c:pt idx="13">
                  <c:v>6.7862002721524053E-2</c:v>
                </c:pt>
                <c:pt idx="14">
                  <c:v>5.2973665252541421E-2</c:v>
                </c:pt>
                <c:pt idx="15">
                  <c:v>9.4212759145121269E-2</c:v>
                </c:pt>
                <c:pt idx="16">
                  <c:v>0.12797566637316898</c:v>
                </c:pt>
                <c:pt idx="17">
                  <c:v>1.1862643080124869E-2</c:v>
                </c:pt>
                <c:pt idx="18">
                  <c:v>3.9446089810293766E-2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157-8B74-604B68B0DF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157-8B74-604B68B0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158</c:v>
                </c:pt>
                <c:pt idx="1">
                  <c:v>2035</c:v>
                </c:pt>
                <c:pt idx="2">
                  <c:v>4398</c:v>
                </c:pt>
                <c:pt idx="3">
                  <c:v>6456</c:v>
                </c:pt>
                <c:pt idx="4">
                  <c:v>7756</c:v>
                </c:pt>
                <c:pt idx="5">
                  <c:v>7202</c:v>
                </c:pt>
                <c:pt idx="6">
                  <c:v>6104</c:v>
                </c:pt>
                <c:pt idx="7">
                  <c:v>6006</c:v>
                </c:pt>
                <c:pt idx="8">
                  <c:v>6169</c:v>
                </c:pt>
                <c:pt idx="9">
                  <c:v>5358</c:v>
                </c:pt>
                <c:pt idx="10">
                  <c:v>5212</c:v>
                </c:pt>
                <c:pt idx="11">
                  <c:v>3952</c:v>
                </c:pt>
                <c:pt idx="12">
                  <c:v>2203</c:v>
                </c:pt>
                <c:pt idx="13">
                  <c:v>943</c:v>
                </c:pt>
                <c:pt idx="14">
                  <c:v>418</c:v>
                </c:pt>
                <c:pt idx="15">
                  <c:v>203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7-495F-9F89-D9726160D886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195</c:v>
                </c:pt>
                <c:pt idx="1">
                  <c:v>2279</c:v>
                </c:pt>
                <c:pt idx="2">
                  <c:v>4520</c:v>
                </c:pt>
                <c:pt idx="3">
                  <c:v>5717</c:v>
                </c:pt>
                <c:pt idx="4">
                  <c:v>6539</c:v>
                </c:pt>
                <c:pt idx="5">
                  <c:v>5941</c:v>
                </c:pt>
                <c:pt idx="6">
                  <c:v>5442</c:v>
                </c:pt>
                <c:pt idx="7">
                  <c:v>5790</c:v>
                </c:pt>
                <c:pt idx="8">
                  <c:v>6270</c:v>
                </c:pt>
                <c:pt idx="9">
                  <c:v>5729</c:v>
                </c:pt>
                <c:pt idx="10">
                  <c:v>5236</c:v>
                </c:pt>
                <c:pt idx="11">
                  <c:v>3523</c:v>
                </c:pt>
                <c:pt idx="12">
                  <c:v>1672</c:v>
                </c:pt>
                <c:pt idx="13">
                  <c:v>678</c:v>
                </c:pt>
                <c:pt idx="14">
                  <c:v>336</c:v>
                </c:pt>
                <c:pt idx="15">
                  <c:v>191</c:v>
                </c:pt>
                <c:pt idx="1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7-495F-9F89-D9726160D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4491</c:v>
                </c:pt>
                <c:pt idx="1">
                  <c:v>5261</c:v>
                </c:pt>
                <c:pt idx="2">
                  <c:v>8568</c:v>
                </c:pt>
                <c:pt idx="3">
                  <c:v>2277</c:v>
                </c:pt>
                <c:pt idx="4">
                  <c:v>1904</c:v>
                </c:pt>
                <c:pt idx="5">
                  <c:v>2323</c:v>
                </c:pt>
                <c:pt idx="6">
                  <c:v>4523</c:v>
                </c:pt>
                <c:pt idx="7">
                  <c:v>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C4-4608-9175-A65534191BE0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2907</c:v>
                </c:pt>
                <c:pt idx="1">
                  <c:v>8449</c:v>
                </c:pt>
                <c:pt idx="2">
                  <c:v>1299</c:v>
                </c:pt>
                <c:pt idx="3">
                  <c:v>6037</c:v>
                </c:pt>
                <c:pt idx="4">
                  <c:v>7922</c:v>
                </c:pt>
                <c:pt idx="5">
                  <c:v>4237</c:v>
                </c:pt>
                <c:pt idx="6">
                  <c:v>312</c:v>
                </c:pt>
                <c:pt idx="7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C4-4608-9175-A65534191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12</c:v>
                </c:pt>
                <c:pt idx="5">
                  <c:v>9</c:v>
                </c:pt>
                <c:pt idx="6">
                  <c:v>10</c:v>
                </c:pt>
                <c:pt idx="7">
                  <c:v>18</c:v>
                </c:pt>
                <c:pt idx="8">
                  <c:v>9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D5-420B-9B40-DB7DFC984EE9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23</c:v>
                </c:pt>
                <c:pt idx="5">
                  <c:v>19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3</c:v>
                </c:pt>
                <c:pt idx="10">
                  <c:v>7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D5-420B-9B40-DB7DFC984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9.68'!$T$8:$Y$8</c:f>
              <c:numCache>
                <c:formatCode>General</c:formatCode>
                <c:ptCount val="6"/>
                <c:pt idx="0">
                  <c:v>36366.879999999997</c:v>
                </c:pt>
                <c:pt idx="1">
                  <c:v>38045</c:v>
                </c:pt>
                <c:pt idx="2">
                  <c:v>39329</c:v>
                </c:pt>
                <c:pt idx="3">
                  <c:v>39886.86</c:v>
                </c:pt>
                <c:pt idx="4">
                  <c:v>41764</c:v>
                </c:pt>
                <c:pt idx="5">
                  <c:v>41589.300000000003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0-4D06-8916-5BEB58FA42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0-4D06-8916-5BEB58FA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9.69'!$U$4:$Y$4</c:f>
              <c:numCache>
                <c:formatCode>#,##0</c:formatCode>
                <c:ptCount val="5"/>
                <c:pt idx="0">
                  <c:v>2022</c:v>
                </c:pt>
                <c:pt idx="1">
                  <c:v>1965</c:v>
                </c:pt>
                <c:pt idx="2">
                  <c:v>1946</c:v>
                </c:pt>
                <c:pt idx="3">
                  <c:v>2078</c:v>
                </c:pt>
                <c:pt idx="4">
                  <c:v>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A-4239-BB0F-B76C258146D6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9.69'!$U$7:$Y$7</c:f>
              <c:numCache>
                <c:formatCode>#,##0</c:formatCode>
                <c:ptCount val="5"/>
                <c:pt idx="0">
                  <c:v>1475</c:v>
                </c:pt>
                <c:pt idx="1">
                  <c:v>1433</c:v>
                </c:pt>
                <c:pt idx="2">
                  <c:v>1460</c:v>
                </c:pt>
                <c:pt idx="3">
                  <c:v>1475</c:v>
                </c:pt>
                <c:pt idx="4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A-4239-BB0F-B76C258146D6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9.69'!$U$11:$Y$11</c:f>
              <c:numCache>
                <c:formatCode>#,##0</c:formatCode>
                <c:ptCount val="5"/>
                <c:pt idx="0">
                  <c:v>1860</c:v>
                </c:pt>
                <c:pt idx="1">
                  <c:v>1799</c:v>
                </c:pt>
                <c:pt idx="2">
                  <c:v>1784</c:v>
                </c:pt>
                <c:pt idx="3">
                  <c:v>1928</c:v>
                </c:pt>
                <c:pt idx="4">
                  <c:v>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A-4239-BB0F-B76C258146D6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9.69'!$U$12:$Y$12</c:f>
              <c:numCache>
                <c:formatCode>#,##0</c:formatCode>
                <c:ptCount val="5"/>
                <c:pt idx="0">
                  <c:v>162</c:v>
                </c:pt>
                <c:pt idx="1">
                  <c:v>161</c:v>
                </c:pt>
                <c:pt idx="2">
                  <c:v>167</c:v>
                </c:pt>
                <c:pt idx="3">
                  <c:v>152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CA-4239-BB0F-B76C25814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9.69'!$AA$15:$AA$33</c:f>
              <c:numCache>
                <c:formatCode>0.0%</c:formatCode>
                <c:ptCount val="19"/>
                <c:pt idx="0">
                  <c:v>3.1446540880503145E-2</c:v>
                </c:pt>
                <c:pt idx="1">
                  <c:v>4.0431266846361188E-3</c:v>
                </c:pt>
                <c:pt idx="2">
                  <c:v>6.7385444743935314E-3</c:v>
                </c:pt>
                <c:pt idx="3">
                  <c:v>6.2893081761006293E-3</c:v>
                </c:pt>
                <c:pt idx="4">
                  <c:v>6.6486972147349499E-2</c:v>
                </c:pt>
                <c:pt idx="5">
                  <c:v>1.1230907457322551E-2</c:v>
                </c:pt>
                <c:pt idx="6">
                  <c:v>9.5238095238095233E-2</c:v>
                </c:pt>
                <c:pt idx="7">
                  <c:v>6.7385444743935305E-2</c:v>
                </c:pt>
                <c:pt idx="8">
                  <c:v>3.5489667565139264E-2</c:v>
                </c:pt>
                <c:pt idx="9">
                  <c:v>7.1877807726864335E-3</c:v>
                </c:pt>
                <c:pt idx="10">
                  <c:v>8.5354896675651389E-3</c:v>
                </c:pt>
                <c:pt idx="11">
                  <c:v>1.6172506738544475E-2</c:v>
                </c:pt>
                <c:pt idx="12">
                  <c:v>4.4923629829290206E-2</c:v>
                </c:pt>
                <c:pt idx="13">
                  <c:v>4.2677448337825698E-2</c:v>
                </c:pt>
                <c:pt idx="14">
                  <c:v>0.16846361185983827</c:v>
                </c:pt>
                <c:pt idx="15">
                  <c:v>0.12398921832884097</c:v>
                </c:pt>
                <c:pt idx="16">
                  <c:v>0.19272237196765499</c:v>
                </c:pt>
                <c:pt idx="17">
                  <c:v>5.8400718778077272E-3</c:v>
                </c:pt>
                <c:pt idx="18">
                  <c:v>2.0215633423180591E-2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6-43BD-A71C-A2206512FF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6-43BD-A71C-A2206512F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75</c:v>
                </c:pt>
                <c:pt idx="3">
                  <c:v>98</c:v>
                </c:pt>
                <c:pt idx="4">
                  <c:v>161</c:v>
                </c:pt>
                <c:pt idx="5">
                  <c:v>161</c:v>
                </c:pt>
                <c:pt idx="6">
                  <c:v>91</c:v>
                </c:pt>
                <c:pt idx="7">
                  <c:v>108</c:v>
                </c:pt>
                <c:pt idx="8">
                  <c:v>103</c:v>
                </c:pt>
                <c:pt idx="9">
                  <c:v>90</c:v>
                </c:pt>
                <c:pt idx="10">
                  <c:v>98</c:v>
                </c:pt>
                <c:pt idx="11">
                  <c:v>47</c:v>
                </c:pt>
                <c:pt idx="12">
                  <c:v>22</c:v>
                </c:pt>
                <c:pt idx="13">
                  <c:v>8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C7D-9C0C-961A101186F4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5</c:v>
                </c:pt>
                <c:pt idx="1">
                  <c:v>15</c:v>
                </c:pt>
                <c:pt idx="2">
                  <c:v>80</c:v>
                </c:pt>
                <c:pt idx="3">
                  <c:v>97</c:v>
                </c:pt>
                <c:pt idx="4">
                  <c:v>181</c:v>
                </c:pt>
                <c:pt idx="5">
                  <c:v>130</c:v>
                </c:pt>
                <c:pt idx="6">
                  <c:v>147</c:v>
                </c:pt>
                <c:pt idx="7">
                  <c:v>130</c:v>
                </c:pt>
                <c:pt idx="8">
                  <c:v>108</c:v>
                </c:pt>
                <c:pt idx="9">
                  <c:v>76</c:v>
                </c:pt>
                <c:pt idx="10">
                  <c:v>96</c:v>
                </c:pt>
                <c:pt idx="11">
                  <c:v>51</c:v>
                </c:pt>
                <c:pt idx="12">
                  <c:v>24</c:v>
                </c:pt>
                <c:pt idx="13">
                  <c:v>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C7D-9C0C-961A1011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62</c:v>
                </c:pt>
                <c:pt idx="1">
                  <c:v>107</c:v>
                </c:pt>
                <c:pt idx="2">
                  <c:v>139</c:v>
                </c:pt>
                <c:pt idx="3">
                  <c:v>90</c:v>
                </c:pt>
                <c:pt idx="4">
                  <c:v>49</c:v>
                </c:pt>
                <c:pt idx="5">
                  <c:v>24</c:v>
                </c:pt>
                <c:pt idx="6">
                  <c:v>38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9-4AA3-ACCB-8BD80DF8CB19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76</c:v>
                </c:pt>
                <c:pt idx="1">
                  <c:v>172</c:v>
                </c:pt>
                <c:pt idx="2">
                  <c:v>17</c:v>
                </c:pt>
                <c:pt idx="3">
                  <c:v>162</c:v>
                </c:pt>
                <c:pt idx="4">
                  <c:v>184</c:v>
                </c:pt>
                <c:pt idx="5">
                  <c:v>65</c:v>
                </c:pt>
                <c:pt idx="6">
                  <c:v>7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9-4AA3-ACCB-8BD80DF8C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9.69'!$U$8:$Y$8</c:f>
              <c:numCache>
                <c:formatCode>General</c:formatCode>
                <c:ptCount val="5"/>
                <c:pt idx="0">
                  <c:v>42021</c:v>
                </c:pt>
                <c:pt idx="1">
                  <c:v>45100.5</c:v>
                </c:pt>
                <c:pt idx="2">
                  <c:v>45941.5</c:v>
                </c:pt>
                <c:pt idx="3">
                  <c:v>45851.83</c:v>
                </c:pt>
                <c:pt idx="4">
                  <c:v>45965.08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0-4802-BCFE-570DFFF61D4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0-4802-BCFE-570DFFF61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9.69'!$T$4:$Y$4</c:f>
              <c:numCache>
                <c:formatCode>#,##0</c:formatCode>
                <c:ptCount val="6"/>
                <c:pt idx="0">
                  <c:v>2143</c:v>
                </c:pt>
                <c:pt idx="1">
                  <c:v>2022</c:v>
                </c:pt>
                <c:pt idx="2">
                  <c:v>1965</c:v>
                </c:pt>
                <c:pt idx="3">
                  <c:v>1946</c:v>
                </c:pt>
                <c:pt idx="4">
                  <c:v>2078</c:v>
                </c:pt>
                <c:pt idx="5">
                  <c:v>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6-4434-9C14-0B69E3529E4D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9.69'!$T$7:$Y$7</c:f>
              <c:numCache>
                <c:formatCode>#,##0</c:formatCode>
                <c:ptCount val="6"/>
                <c:pt idx="0">
                  <c:v>1502</c:v>
                </c:pt>
                <c:pt idx="1">
                  <c:v>1475</c:v>
                </c:pt>
                <c:pt idx="2">
                  <c:v>1433</c:v>
                </c:pt>
                <c:pt idx="3">
                  <c:v>1460</c:v>
                </c:pt>
                <c:pt idx="4">
                  <c:v>1475</c:v>
                </c:pt>
                <c:pt idx="5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96-4434-9C14-0B69E3529E4D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9.69'!$T$11:$Y$11</c:f>
              <c:numCache>
                <c:formatCode>#,##0</c:formatCode>
                <c:ptCount val="6"/>
                <c:pt idx="0">
                  <c:v>1959</c:v>
                </c:pt>
                <c:pt idx="1">
                  <c:v>1860</c:v>
                </c:pt>
                <c:pt idx="2">
                  <c:v>1799</c:v>
                </c:pt>
                <c:pt idx="3">
                  <c:v>1784</c:v>
                </c:pt>
                <c:pt idx="4">
                  <c:v>1928</c:v>
                </c:pt>
                <c:pt idx="5">
                  <c:v>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96-4434-9C14-0B69E3529E4D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9.69'!$T$12:$Y$12</c:f>
              <c:numCache>
                <c:formatCode>#,##0</c:formatCode>
                <c:ptCount val="6"/>
                <c:pt idx="0">
                  <c:v>185</c:v>
                </c:pt>
                <c:pt idx="1">
                  <c:v>162</c:v>
                </c:pt>
                <c:pt idx="2">
                  <c:v>161</c:v>
                </c:pt>
                <c:pt idx="3">
                  <c:v>167</c:v>
                </c:pt>
                <c:pt idx="4">
                  <c:v>152</c:v>
                </c:pt>
                <c:pt idx="5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96-4434-9C14-0B69E3529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9.69'!$AA$15:$AA$33</c:f>
              <c:numCache>
                <c:formatCode>0.0%</c:formatCode>
                <c:ptCount val="19"/>
                <c:pt idx="0">
                  <c:v>3.1446540880503145E-2</c:v>
                </c:pt>
                <c:pt idx="1">
                  <c:v>4.0431266846361188E-3</c:v>
                </c:pt>
                <c:pt idx="2">
                  <c:v>6.7385444743935314E-3</c:v>
                </c:pt>
                <c:pt idx="3">
                  <c:v>6.2893081761006293E-3</c:v>
                </c:pt>
                <c:pt idx="4">
                  <c:v>6.6486972147349499E-2</c:v>
                </c:pt>
                <c:pt idx="5">
                  <c:v>1.1230907457322551E-2</c:v>
                </c:pt>
                <c:pt idx="6">
                  <c:v>9.5238095238095233E-2</c:v>
                </c:pt>
                <c:pt idx="7">
                  <c:v>6.7385444743935305E-2</c:v>
                </c:pt>
                <c:pt idx="8">
                  <c:v>3.5489667565139264E-2</c:v>
                </c:pt>
                <c:pt idx="9">
                  <c:v>7.1877807726864335E-3</c:v>
                </c:pt>
                <c:pt idx="10">
                  <c:v>8.5354896675651389E-3</c:v>
                </c:pt>
                <c:pt idx="11">
                  <c:v>1.6172506738544475E-2</c:v>
                </c:pt>
                <c:pt idx="12">
                  <c:v>4.4923629829290206E-2</c:v>
                </c:pt>
                <c:pt idx="13">
                  <c:v>4.2677448337825698E-2</c:v>
                </c:pt>
                <c:pt idx="14">
                  <c:v>0.16846361185983827</c:v>
                </c:pt>
                <c:pt idx="15">
                  <c:v>0.12398921832884097</c:v>
                </c:pt>
                <c:pt idx="16">
                  <c:v>0.19272237196765499</c:v>
                </c:pt>
                <c:pt idx="17">
                  <c:v>5.8400718778077272E-3</c:v>
                </c:pt>
                <c:pt idx="18">
                  <c:v>2.0215633423180591E-2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9-4BA2-ADF3-C75359EC4F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39-4BA2-ADF3-C75359EC4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75</c:v>
                </c:pt>
                <c:pt idx="3">
                  <c:v>98</c:v>
                </c:pt>
                <c:pt idx="4">
                  <c:v>161</c:v>
                </c:pt>
                <c:pt idx="5">
                  <c:v>161</c:v>
                </c:pt>
                <c:pt idx="6">
                  <c:v>91</c:v>
                </c:pt>
                <c:pt idx="7">
                  <c:v>108</c:v>
                </c:pt>
                <c:pt idx="8">
                  <c:v>103</c:v>
                </c:pt>
                <c:pt idx="9">
                  <c:v>90</c:v>
                </c:pt>
                <c:pt idx="10">
                  <c:v>98</c:v>
                </c:pt>
                <c:pt idx="11">
                  <c:v>47</c:v>
                </c:pt>
                <c:pt idx="12">
                  <c:v>22</c:v>
                </c:pt>
                <c:pt idx="13">
                  <c:v>8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92-41AB-8814-210EAB0256D6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5</c:v>
                </c:pt>
                <c:pt idx="1">
                  <c:v>15</c:v>
                </c:pt>
                <c:pt idx="2">
                  <c:v>80</c:v>
                </c:pt>
                <c:pt idx="3">
                  <c:v>97</c:v>
                </c:pt>
                <c:pt idx="4">
                  <c:v>181</c:v>
                </c:pt>
                <c:pt idx="5">
                  <c:v>130</c:v>
                </c:pt>
                <c:pt idx="6">
                  <c:v>147</c:v>
                </c:pt>
                <c:pt idx="7">
                  <c:v>130</c:v>
                </c:pt>
                <c:pt idx="8">
                  <c:v>108</c:v>
                </c:pt>
                <c:pt idx="9">
                  <c:v>76</c:v>
                </c:pt>
                <c:pt idx="10">
                  <c:v>96</c:v>
                </c:pt>
                <c:pt idx="11">
                  <c:v>51</c:v>
                </c:pt>
                <c:pt idx="12">
                  <c:v>24</c:v>
                </c:pt>
                <c:pt idx="13">
                  <c:v>3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92-41AB-8814-210EAB025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62</c:v>
                </c:pt>
                <c:pt idx="1">
                  <c:v>107</c:v>
                </c:pt>
                <c:pt idx="2">
                  <c:v>139</c:v>
                </c:pt>
                <c:pt idx="3">
                  <c:v>90</c:v>
                </c:pt>
                <c:pt idx="4">
                  <c:v>49</c:v>
                </c:pt>
                <c:pt idx="5">
                  <c:v>24</c:v>
                </c:pt>
                <c:pt idx="6">
                  <c:v>38</c:v>
                </c:pt>
                <c:pt idx="7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9-4CA2-B4AF-08084D906DC8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76</c:v>
                </c:pt>
                <c:pt idx="1">
                  <c:v>172</c:v>
                </c:pt>
                <c:pt idx="2">
                  <c:v>17</c:v>
                </c:pt>
                <c:pt idx="3">
                  <c:v>162</c:v>
                </c:pt>
                <c:pt idx="4">
                  <c:v>184</c:v>
                </c:pt>
                <c:pt idx="5">
                  <c:v>65</c:v>
                </c:pt>
                <c:pt idx="6">
                  <c:v>7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9-4CA2-B4AF-08084D906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8</c:v>
                </c:pt>
                <c:pt idx="1">
                  <c:v>0</c:v>
                </c:pt>
                <c:pt idx="2">
                  <c:v>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8-4D2D-B5C5-FF3B38F251A6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8-4D2D-B5C5-FF3B38F25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9.69'!$T$8:$Y$8</c:f>
              <c:numCache>
                <c:formatCode>General</c:formatCode>
                <c:ptCount val="6"/>
                <c:pt idx="0">
                  <c:v>40104.03</c:v>
                </c:pt>
                <c:pt idx="1">
                  <c:v>42021</c:v>
                </c:pt>
                <c:pt idx="2">
                  <c:v>45100.5</c:v>
                </c:pt>
                <c:pt idx="3">
                  <c:v>45941.5</c:v>
                </c:pt>
                <c:pt idx="4">
                  <c:v>45851.83</c:v>
                </c:pt>
                <c:pt idx="5">
                  <c:v>45965.08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3-4D2D-86B9-3FF12F2230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73-4D2D-86B9-3FF12F223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9.70'!$U$4:$Y$4</c:f>
              <c:numCache>
                <c:formatCode>#,##0</c:formatCode>
                <c:ptCount val="5"/>
                <c:pt idx="0">
                  <c:v>869</c:v>
                </c:pt>
                <c:pt idx="1">
                  <c:v>826</c:v>
                </c:pt>
                <c:pt idx="2">
                  <c:v>743</c:v>
                </c:pt>
                <c:pt idx="3">
                  <c:v>495</c:v>
                </c:pt>
                <c:pt idx="4">
                  <c:v>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5-4A0F-B102-40B426DBA805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9.70'!$U$7:$Y$7</c:f>
              <c:numCache>
                <c:formatCode>#,##0</c:formatCode>
                <c:ptCount val="5"/>
                <c:pt idx="0">
                  <c:v>709</c:v>
                </c:pt>
                <c:pt idx="1">
                  <c:v>644</c:v>
                </c:pt>
                <c:pt idx="2">
                  <c:v>634</c:v>
                </c:pt>
                <c:pt idx="3">
                  <c:v>404</c:v>
                </c:pt>
                <c:pt idx="4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5-4A0F-B102-40B426DBA805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9.70'!$U$11:$Y$11</c:f>
              <c:numCache>
                <c:formatCode>#,##0</c:formatCode>
                <c:ptCount val="5"/>
                <c:pt idx="0">
                  <c:v>813</c:v>
                </c:pt>
                <c:pt idx="1">
                  <c:v>774</c:v>
                </c:pt>
                <c:pt idx="2">
                  <c:v>702</c:v>
                </c:pt>
                <c:pt idx="3">
                  <c:v>468</c:v>
                </c:pt>
                <c:pt idx="4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5-4A0F-B102-40B426DBA805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9.70'!$U$12:$Y$12</c:f>
              <c:numCache>
                <c:formatCode>#,##0</c:formatCode>
                <c:ptCount val="5"/>
                <c:pt idx="0">
                  <c:v>59</c:v>
                </c:pt>
                <c:pt idx="1">
                  <c:v>51</c:v>
                </c:pt>
                <c:pt idx="2">
                  <c:v>45</c:v>
                </c:pt>
                <c:pt idx="3">
                  <c:v>26</c:v>
                </c:pt>
                <c:pt idx="4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5-4A0F-B102-40B426DB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9.70'!$AA$15:$AA$33</c:f>
              <c:numCache>
                <c:formatCode>0.0%</c:formatCode>
                <c:ptCount val="19"/>
                <c:pt idx="0">
                  <c:v>2.4428684003152089E-2</c:v>
                </c:pt>
                <c:pt idx="1">
                  <c:v>3.1520882584712374E-3</c:v>
                </c:pt>
                <c:pt idx="2">
                  <c:v>5.5161544523246652E-3</c:v>
                </c:pt>
                <c:pt idx="3">
                  <c:v>1.3396375098502758E-2</c:v>
                </c:pt>
                <c:pt idx="4">
                  <c:v>6.1465721040189124E-2</c:v>
                </c:pt>
                <c:pt idx="5">
                  <c:v>0</c:v>
                </c:pt>
                <c:pt idx="6">
                  <c:v>0.11268715524034673</c:v>
                </c:pt>
                <c:pt idx="7">
                  <c:v>6.3041765169424748E-3</c:v>
                </c:pt>
                <c:pt idx="8">
                  <c:v>7.8802206461780922E-3</c:v>
                </c:pt>
                <c:pt idx="9">
                  <c:v>3.1520882584712374E-3</c:v>
                </c:pt>
                <c:pt idx="10">
                  <c:v>0</c:v>
                </c:pt>
                <c:pt idx="11">
                  <c:v>2.3640661938534278E-2</c:v>
                </c:pt>
                <c:pt idx="12">
                  <c:v>0.1024428684003152</c:v>
                </c:pt>
                <c:pt idx="13">
                  <c:v>1.260835303388495E-2</c:v>
                </c:pt>
                <c:pt idx="14">
                  <c:v>0.28762805358550042</c:v>
                </c:pt>
                <c:pt idx="15">
                  <c:v>0.1946414499605989</c:v>
                </c:pt>
                <c:pt idx="16">
                  <c:v>8.9834515366430265E-2</c:v>
                </c:pt>
                <c:pt idx="17">
                  <c:v>3.9401103230890461E-3</c:v>
                </c:pt>
                <c:pt idx="18">
                  <c:v>1.260835303388495E-2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F-4A37-B3D8-3727B6DA45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7F-4A37-B3D8-3727B6DA4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25</c:v>
                </c:pt>
                <c:pt idx="3">
                  <c:v>76</c:v>
                </c:pt>
                <c:pt idx="4">
                  <c:v>80</c:v>
                </c:pt>
                <c:pt idx="5">
                  <c:v>95</c:v>
                </c:pt>
                <c:pt idx="6">
                  <c:v>84</c:v>
                </c:pt>
                <c:pt idx="7">
                  <c:v>81</c:v>
                </c:pt>
                <c:pt idx="8">
                  <c:v>74</c:v>
                </c:pt>
                <c:pt idx="9">
                  <c:v>63</c:v>
                </c:pt>
                <c:pt idx="10">
                  <c:v>46</c:v>
                </c:pt>
                <c:pt idx="11">
                  <c:v>23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2-4BC9-935E-5F56E8DF6D23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44</c:v>
                </c:pt>
                <c:pt idx="3">
                  <c:v>73</c:v>
                </c:pt>
                <c:pt idx="4">
                  <c:v>78</c:v>
                </c:pt>
                <c:pt idx="5">
                  <c:v>89</c:v>
                </c:pt>
                <c:pt idx="6">
                  <c:v>71</c:v>
                </c:pt>
                <c:pt idx="7">
                  <c:v>78</c:v>
                </c:pt>
                <c:pt idx="8">
                  <c:v>59</c:v>
                </c:pt>
                <c:pt idx="9">
                  <c:v>40</c:v>
                </c:pt>
                <c:pt idx="10">
                  <c:v>38</c:v>
                </c:pt>
                <c:pt idx="11">
                  <c:v>24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2-4BC9-935E-5F56E8DF6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51</c:v>
                </c:pt>
                <c:pt idx="1">
                  <c:v>68</c:v>
                </c:pt>
                <c:pt idx="2">
                  <c:v>66</c:v>
                </c:pt>
                <c:pt idx="3">
                  <c:v>47</c:v>
                </c:pt>
                <c:pt idx="4">
                  <c:v>33</c:v>
                </c:pt>
                <c:pt idx="5">
                  <c:v>22</c:v>
                </c:pt>
                <c:pt idx="6">
                  <c:v>28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7-405D-B39F-F4B123510A01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39</c:v>
                </c:pt>
                <c:pt idx="1">
                  <c:v>86</c:v>
                </c:pt>
                <c:pt idx="2">
                  <c:v>6</c:v>
                </c:pt>
                <c:pt idx="3">
                  <c:v>115</c:v>
                </c:pt>
                <c:pt idx="4">
                  <c:v>91</c:v>
                </c:pt>
                <c:pt idx="5">
                  <c:v>37</c:v>
                </c:pt>
                <c:pt idx="6">
                  <c:v>0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7-405D-B39F-F4B12351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9.70'!$U$8:$Y$8</c:f>
              <c:numCache>
                <c:formatCode>General</c:formatCode>
                <c:ptCount val="5"/>
                <c:pt idx="0">
                  <c:v>30415.91</c:v>
                </c:pt>
                <c:pt idx="1">
                  <c:v>33489.4</c:v>
                </c:pt>
                <c:pt idx="2">
                  <c:v>34358</c:v>
                </c:pt>
                <c:pt idx="3">
                  <c:v>32774</c:v>
                </c:pt>
                <c:pt idx="4">
                  <c:v>33100.589999999997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DA-461C-952C-C265EDB450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DA-461C-952C-C265EDB45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9.70'!$T$4:$Y$4</c:f>
              <c:numCache>
                <c:formatCode>#,##0</c:formatCode>
                <c:ptCount val="6"/>
                <c:pt idx="0">
                  <c:v>1055</c:v>
                </c:pt>
                <c:pt idx="1">
                  <c:v>869</c:v>
                </c:pt>
                <c:pt idx="2">
                  <c:v>826</c:v>
                </c:pt>
                <c:pt idx="3">
                  <c:v>743</c:v>
                </c:pt>
                <c:pt idx="4">
                  <c:v>495</c:v>
                </c:pt>
                <c:pt idx="5">
                  <c:v>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6-403D-ADC7-772E64B751AE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9.70'!$T$7:$Y$7</c:f>
              <c:numCache>
                <c:formatCode>#,##0</c:formatCode>
                <c:ptCount val="6"/>
                <c:pt idx="0">
                  <c:v>761</c:v>
                </c:pt>
                <c:pt idx="1">
                  <c:v>709</c:v>
                </c:pt>
                <c:pt idx="2">
                  <c:v>644</c:v>
                </c:pt>
                <c:pt idx="3">
                  <c:v>634</c:v>
                </c:pt>
                <c:pt idx="4">
                  <c:v>404</c:v>
                </c:pt>
                <c:pt idx="5">
                  <c:v>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6-403D-ADC7-772E64B751AE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9.70'!$T$11:$Y$11</c:f>
              <c:numCache>
                <c:formatCode>#,##0</c:formatCode>
                <c:ptCount val="6"/>
                <c:pt idx="0">
                  <c:v>984</c:v>
                </c:pt>
                <c:pt idx="1">
                  <c:v>813</c:v>
                </c:pt>
                <c:pt idx="2">
                  <c:v>774</c:v>
                </c:pt>
                <c:pt idx="3">
                  <c:v>702</c:v>
                </c:pt>
                <c:pt idx="4">
                  <c:v>468</c:v>
                </c:pt>
                <c:pt idx="5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46-403D-ADC7-772E64B751AE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9.70'!$T$12:$Y$12</c:f>
              <c:numCache>
                <c:formatCode>#,##0</c:formatCode>
                <c:ptCount val="6"/>
                <c:pt idx="0">
                  <c:v>69</c:v>
                </c:pt>
                <c:pt idx="1">
                  <c:v>59</c:v>
                </c:pt>
                <c:pt idx="2">
                  <c:v>51</c:v>
                </c:pt>
                <c:pt idx="3">
                  <c:v>45</c:v>
                </c:pt>
                <c:pt idx="4">
                  <c:v>26</c:v>
                </c:pt>
                <c:pt idx="5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46-403D-ADC7-772E64B75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9.70'!$AA$15:$AA$33</c:f>
              <c:numCache>
                <c:formatCode>0.0%</c:formatCode>
                <c:ptCount val="19"/>
                <c:pt idx="0">
                  <c:v>2.4428684003152089E-2</c:v>
                </c:pt>
                <c:pt idx="1">
                  <c:v>3.1520882584712374E-3</c:v>
                </c:pt>
                <c:pt idx="2">
                  <c:v>5.5161544523246652E-3</c:v>
                </c:pt>
                <c:pt idx="3">
                  <c:v>1.3396375098502758E-2</c:v>
                </c:pt>
                <c:pt idx="4">
                  <c:v>6.1465721040189124E-2</c:v>
                </c:pt>
                <c:pt idx="5">
                  <c:v>0</c:v>
                </c:pt>
                <c:pt idx="6">
                  <c:v>0.11268715524034673</c:v>
                </c:pt>
                <c:pt idx="7">
                  <c:v>6.3041765169424748E-3</c:v>
                </c:pt>
                <c:pt idx="8">
                  <c:v>7.8802206461780922E-3</c:v>
                </c:pt>
                <c:pt idx="9">
                  <c:v>3.1520882584712374E-3</c:v>
                </c:pt>
                <c:pt idx="10">
                  <c:v>0</c:v>
                </c:pt>
                <c:pt idx="11">
                  <c:v>2.3640661938534278E-2</c:v>
                </c:pt>
                <c:pt idx="12">
                  <c:v>0.1024428684003152</c:v>
                </c:pt>
                <c:pt idx="13">
                  <c:v>1.260835303388495E-2</c:v>
                </c:pt>
                <c:pt idx="14">
                  <c:v>0.28762805358550042</c:v>
                </c:pt>
                <c:pt idx="15">
                  <c:v>0.1946414499605989</c:v>
                </c:pt>
                <c:pt idx="16">
                  <c:v>8.9834515366430265E-2</c:v>
                </c:pt>
                <c:pt idx="17">
                  <c:v>3.9401103230890461E-3</c:v>
                </c:pt>
                <c:pt idx="18">
                  <c:v>1.260835303388495E-2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8-41D7-BFE5-43FD0232A9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8-41D7-BFE5-43FD0232A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25</c:v>
                </c:pt>
                <c:pt idx="3">
                  <c:v>76</c:v>
                </c:pt>
                <c:pt idx="4">
                  <c:v>80</c:v>
                </c:pt>
                <c:pt idx="5">
                  <c:v>95</c:v>
                </c:pt>
                <c:pt idx="6">
                  <c:v>84</c:v>
                </c:pt>
                <c:pt idx="7">
                  <c:v>81</c:v>
                </c:pt>
                <c:pt idx="8">
                  <c:v>74</c:v>
                </c:pt>
                <c:pt idx="9">
                  <c:v>63</c:v>
                </c:pt>
                <c:pt idx="10">
                  <c:v>46</c:v>
                </c:pt>
                <c:pt idx="11">
                  <c:v>23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A-4C6A-B5E0-1B05DE18B988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44</c:v>
                </c:pt>
                <c:pt idx="3">
                  <c:v>73</c:v>
                </c:pt>
                <c:pt idx="4">
                  <c:v>78</c:v>
                </c:pt>
                <c:pt idx="5">
                  <c:v>89</c:v>
                </c:pt>
                <c:pt idx="6">
                  <c:v>71</c:v>
                </c:pt>
                <c:pt idx="7">
                  <c:v>78</c:v>
                </c:pt>
                <c:pt idx="8">
                  <c:v>59</c:v>
                </c:pt>
                <c:pt idx="9">
                  <c:v>40</c:v>
                </c:pt>
                <c:pt idx="10">
                  <c:v>38</c:v>
                </c:pt>
                <c:pt idx="11">
                  <c:v>24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1A-4C6A-B5E0-1B05DE18B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51</c:v>
                </c:pt>
                <c:pt idx="1">
                  <c:v>68</c:v>
                </c:pt>
                <c:pt idx="2">
                  <c:v>66</c:v>
                </c:pt>
                <c:pt idx="3">
                  <c:v>47</c:v>
                </c:pt>
                <c:pt idx="4">
                  <c:v>33</c:v>
                </c:pt>
                <c:pt idx="5">
                  <c:v>22</c:v>
                </c:pt>
                <c:pt idx="6">
                  <c:v>28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2-4DC6-9341-43438D9CCA56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39</c:v>
                </c:pt>
                <c:pt idx="1">
                  <c:v>86</c:v>
                </c:pt>
                <c:pt idx="2">
                  <c:v>6</c:v>
                </c:pt>
                <c:pt idx="3">
                  <c:v>115</c:v>
                </c:pt>
                <c:pt idx="4">
                  <c:v>91</c:v>
                </c:pt>
                <c:pt idx="5">
                  <c:v>37</c:v>
                </c:pt>
                <c:pt idx="6">
                  <c:v>0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2-4DC6-9341-43438D9CC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9.1'!$AA$15:$AA$33</c:f>
              <c:numCache>
                <c:formatCode>0.0%</c:formatCode>
                <c:ptCount val="19"/>
                <c:pt idx="0">
                  <c:v>2.0338983050847456E-2</c:v>
                </c:pt>
                <c:pt idx="1">
                  <c:v>0</c:v>
                </c:pt>
                <c:pt idx="2">
                  <c:v>6.7796610169491523E-3</c:v>
                </c:pt>
                <c:pt idx="3">
                  <c:v>6.7796610169491523E-3</c:v>
                </c:pt>
                <c:pt idx="4">
                  <c:v>0.10677966101694915</c:v>
                </c:pt>
                <c:pt idx="5">
                  <c:v>0</c:v>
                </c:pt>
                <c:pt idx="6">
                  <c:v>0.11694915254237288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8.4745762711864406E-3</c:v>
                </c:pt>
                <c:pt idx="11">
                  <c:v>1.0169491525423728E-2</c:v>
                </c:pt>
                <c:pt idx="12">
                  <c:v>2.2033898305084745E-2</c:v>
                </c:pt>
                <c:pt idx="13">
                  <c:v>6.1016949152542375E-2</c:v>
                </c:pt>
                <c:pt idx="14">
                  <c:v>0.27627118644067794</c:v>
                </c:pt>
                <c:pt idx="15">
                  <c:v>0.17457627118644067</c:v>
                </c:pt>
                <c:pt idx="16">
                  <c:v>8.4745762711864403E-2</c:v>
                </c:pt>
                <c:pt idx="17">
                  <c:v>1.0169491525423728E-2</c:v>
                </c:pt>
                <c:pt idx="18">
                  <c:v>8.6440677966101692E-2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76-455B-9146-8934BAB2F1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76-455B-9146-8934BAB2F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9.7'!$T$8:$Y$8</c:f>
              <c:numCache>
                <c:formatCode>General</c:formatCode>
                <c:ptCount val="6"/>
                <c:pt idx="0">
                  <c:v>26611.67</c:v>
                </c:pt>
                <c:pt idx="1">
                  <c:v>30771.09</c:v>
                </c:pt>
                <c:pt idx="2">
                  <c:v>44388.71</c:v>
                </c:pt>
                <c:pt idx="3">
                  <c:v>37485.68</c:v>
                </c:pt>
                <c:pt idx="4">
                  <c:v>45606</c:v>
                </c:pt>
                <c:pt idx="5">
                  <c:v>42815.13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7C-4DEE-AB57-E842225023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7C-4DEE-AB57-E84222502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9.70'!$T$8:$Y$8</c:f>
              <c:numCache>
                <c:formatCode>General</c:formatCode>
                <c:ptCount val="6"/>
                <c:pt idx="0">
                  <c:v>23225.97</c:v>
                </c:pt>
                <c:pt idx="1">
                  <c:v>30415.91</c:v>
                </c:pt>
                <c:pt idx="2">
                  <c:v>33489.4</c:v>
                </c:pt>
                <c:pt idx="3">
                  <c:v>34358</c:v>
                </c:pt>
                <c:pt idx="4">
                  <c:v>32774</c:v>
                </c:pt>
                <c:pt idx="5">
                  <c:v>33100.589999999997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A4-49DE-BDF3-45A8D40E7F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A4-49DE-BDF3-45A8D40E7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9.71'!$U$4:$Y$4</c:f>
              <c:numCache>
                <c:formatCode>#,##0</c:formatCode>
                <c:ptCount val="5"/>
                <c:pt idx="0">
                  <c:v>158740</c:v>
                </c:pt>
                <c:pt idx="1">
                  <c:v>152865</c:v>
                </c:pt>
                <c:pt idx="2">
                  <c:v>151594</c:v>
                </c:pt>
                <c:pt idx="3">
                  <c:v>145338</c:v>
                </c:pt>
                <c:pt idx="4">
                  <c:v>149305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6-49FA-B208-6B7FF824D8EA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9.71'!$U$7:$Y$7</c:f>
              <c:numCache>
                <c:formatCode>#,##0</c:formatCode>
                <c:ptCount val="5"/>
                <c:pt idx="0">
                  <c:v>109348</c:v>
                </c:pt>
                <c:pt idx="1">
                  <c:v>107640</c:v>
                </c:pt>
                <c:pt idx="2">
                  <c:v>106668</c:v>
                </c:pt>
                <c:pt idx="3">
                  <c:v>104488</c:v>
                </c:pt>
                <c:pt idx="4">
                  <c:v>105008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6-49FA-B208-6B7FF824D8EA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9.71'!$U$11:$Y$11</c:f>
              <c:numCache>
                <c:formatCode>#,##0</c:formatCode>
                <c:ptCount val="5"/>
                <c:pt idx="0">
                  <c:v>146847</c:v>
                </c:pt>
                <c:pt idx="1">
                  <c:v>141286</c:v>
                </c:pt>
                <c:pt idx="2">
                  <c:v>140429</c:v>
                </c:pt>
                <c:pt idx="3">
                  <c:v>134458</c:v>
                </c:pt>
                <c:pt idx="4">
                  <c:v>138501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6-49FA-B208-6B7FF824D8EA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9.71'!$U$12:$Y$12</c:f>
              <c:numCache>
                <c:formatCode>#,##0</c:formatCode>
                <c:ptCount val="5"/>
                <c:pt idx="0">
                  <c:v>11893</c:v>
                </c:pt>
                <c:pt idx="1">
                  <c:v>11579</c:v>
                </c:pt>
                <c:pt idx="2">
                  <c:v>11165</c:v>
                </c:pt>
                <c:pt idx="3">
                  <c:v>10880</c:v>
                </c:pt>
                <c:pt idx="4">
                  <c:v>10804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E6-49FA-B208-6B7FF824D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9.71'!$AA$15:$AA$33</c:f>
              <c:numCache>
                <c:formatCode>0.0%</c:formatCode>
                <c:ptCount val="19"/>
                <c:pt idx="0">
                  <c:v>1.3268142393087974E-2</c:v>
                </c:pt>
                <c:pt idx="1">
                  <c:v>1.7112621814406752E-2</c:v>
                </c:pt>
                <c:pt idx="2">
                  <c:v>4.3910116874853487E-2</c:v>
                </c:pt>
                <c:pt idx="3">
                  <c:v>1.1299018787046649E-2</c:v>
                </c:pt>
                <c:pt idx="4">
                  <c:v>8.1993235323666327E-2</c:v>
                </c:pt>
                <c:pt idx="5">
                  <c:v>2.4808278356384581E-2</c:v>
                </c:pt>
                <c:pt idx="6">
                  <c:v>8.9407588493352536E-2</c:v>
                </c:pt>
                <c:pt idx="7">
                  <c:v>8.1222999899534506E-2</c:v>
                </c:pt>
                <c:pt idx="8">
                  <c:v>3.7145440541174107E-2</c:v>
                </c:pt>
                <c:pt idx="9">
                  <c:v>8.5529620575332376E-3</c:v>
                </c:pt>
                <c:pt idx="10">
                  <c:v>2.3924182043468068E-2</c:v>
                </c:pt>
                <c:pt idx="11">
                  <c:v>1.9249187903954992E-2</c:v>
                </c:pt>
                <c:pt idx="12">
                  <c:v>4.6729848297109945E-2</c:v>
                </c:pt>
                <c:pt idx="13">
                  <c:v>7.5583537055021605E-2</c:v>
                </c:pt>
                <c:pt idx="14">
                  <c:v>9.8456180302066237E-2</c:v>
                </c:pt>
                <c:pt idx="15">
                  <c:v>8.5817621646964271E-2</c:v>
                </c:pt>
                <c:pt idx="16">
                  <c:v>0.12520679146713104</c:v>
                </c:pt>
                <c:pt idx="17">
                  <c:v>1.8947791433642544E-2</c:v>
                </c:pt>
                <c:pt idx="18">
                  <c:v>3.8873446970965474E-2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0-4B01-BA56-74601E6993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0-4B01-BA56-74601E699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106</c:v>
                </c:pt>
                <c:pt idx="1">
                  <c:v>1736</c:v>
                </c:pt>
                <c:pt idx="2">
                  <c:v>4992</c:v>
                </c:pt>
                <c:pt idx="3">
                  <c:v>8614</c:v>
                </c:pt>
                <c:pt idx="4">
                  <c:v>9921</c:v>
                </c:pt>
                <c:pt idx="5">
                  <c:v>9174</c:v>
                </c:pt>
                <c:pt idx="6">
                  <c:v>7953</c:v>
                </c:pt>
                <c:pt idx="7">
                  <c:v>7791</c:v>
                </c:pt>
                <c:pt idx="8">
                  <c:v>7888</c:v>
                </c:pt>
                <c:pt idx="9">
                  <c:v>6822</c:v>
                </c:pt>
                <c:pt idx="10">
                  <c:v>6052</c:v>
                </c:pt>
                <c:pt idx="11">
                  <c:v>4030</c:v>
                </c:pt>
                <c:pt idx="12">
                  <c:v>1917</c:v>
                </c:pt>
                <c:pt idx="13">
                  <c:v>694</c:v>
                </c:pt>
                <c:pt idx="14">
                  <c:v>215</c:v>
                </c:pt>
                <c:pt idx="15">
                  <c:v>103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8-4BF7-865B-97302B15A80F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137</c:v>
                </c:pt>
                <c:pt idx="1">
                  <c:v>2138</c:v>
                </c:pt>
                <c:pt idx="2">
                  <c:v>5254</c:v>
                </c:pt>
                <c:pt idx="3">
                  <c:v>7985</c:v>
                </c:pt>
                <c:pt idx="4">
                  <c:v>8675</c:v>
                </c:pt>
                <c:pt idx="5">
                  <c:v>7725</c:v>
                </c:pt>
                <c:pt idx="6">
                  <c:v>6979</c:v>
                </c:pt>
                <c:pt idx="7">
                  <c:v>7050</c:v>
                </c:pt>
                <c:pt idx="8">
                  <c:v>7415</c:v>
                </c:pt>
                <c:pt idx="9">
                  <c:v>6565</c:v>
                </c:pt>
                <c:pt idx="10">
                  <c:v>5553</c:v>
                </c:pt>
                <c:pt idx="11">
                  <c:v>3445</c:v>
                </c:pt>
                <c:pt idx="12">
                  <c:v>1423</c:v>
                </c:pt>
                <c:pt idx="13">
                  <c:v>530</c:v>
                </c:pt>
                <c:pt idx="14">
                  <c:v>218</c:v>
                </c:pt>
                <c:pt idx="15">
                  <c:v>85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8-4BF7-865B-97302B15A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5960</c:v>
                </c:pt>
                <c:pt idx="1">
                  <c:v>5900</c:v>
                </c:pt>
                <c:pt idx="2">
                  <c:v>11179</c:v>
                </c:pt>
                <c:pt idx="3">
                  <c:v>6366</c:v>
                </c:pt>
                <c:pt idx="4">
                  <c:v>2001</c:v>
                </c:pt>
                <c:pt idx="5">
                  <c:v>2465</c:v>
                </c:pt>
                <c:pt idx="6">
                  <c:v>5715</c:v>
                </c:pt>
                <c:pt idx="7">
                  <c:v>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6-4DBE-9EA4-1BB50838EE4E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4162</c:v>
                </c:pt>
                <c:pt idx="1">
                  <c:v>10500</c:v>
                </c:pt>
                <c:pt idx="2">
                  <c:v>1690</c:v>
                </c:pt>
                <c:pt idx="3">
                  <c:v>8225</c:v>
                </c:pt>
                <c:pt idx="4">
                  <c:v>9509</c:v>
                </c:pt>
                <c:pt idx="5">
                  <c:v>5055</c:v>
                </c:pt>
                <c:pt idx="6">
                  <c:v>490</c:v>
                </c:pt>
                <c:pt idx="7">
                  <c:v>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6-4DBE-9EA4-1BB50838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9.71'!$U$8:$Y$8</c:f>
              <c:numCache>
                <c:formatCode>General</c:formatCode>
                <c:ptCount val="5"/>
                <c:pt idx="0">
                  <c:v>42553.35</c:v>
                </c:pt>
                <c:pt idx="1">
                  <c:v>43052</c:v>
                </c:pt>
                <c:pt idx="2">
                  <c:v>44183.96</c:v>
                </c:pt>
                <c:pt idx="3">
                  <c:v>45039.94</c:v>
                </c:pt>
                <c:pt idx="4">
                  <c:v>45445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1-4B62-AE03-8BCA94282F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1-4B62-AE03-8BCA94282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9.71'!$T$4:$Y$4</c:f>
              <c:numCache>
                <c:formatCode>#,##0</c:formatCode>
                <c:ptCount val="6"/>
                <c:pt idx="0">
                  <c:v>160015</c:v>
                </c:pt>
                <c:pt idx="1">
                  <c:v>158740</c:v>
                </c:pt>
                <c:pt idx="2">
                  <c:v>152865</c:v>
                </c:pt>
                <c:pt idx="3">
                  <c:v>151594</c:v>
                </c:pt>
                <c:pt idx="4">
                  <c:v>145338</c:v>
                </c:pt>
                <c:pt idx="5">
                  <c:v>149305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7-4071-A004-E3B2226BFE0F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9.71'!$T$7:$Y$7</c:f>
              <c:numCache>
                <c:formatCode>#,##0</c:formatCode>
                <c:ptCount val="6"/>
                <c:pt idx="0">
                  <c:v>109101</c:v>
                </c:pt>
                <c:pt idx="1">
                  <c:v>109348</c:v>
                </c:pt>
                <c:pt idx="2">
                  <c:v>107640</c:v>
                </c:pt>
                <c:pt idx="3">
                  <c:v>106668</c:v>
                </c:pt>
                <c:pt idx="4">
                  <c:v>104488</c:v>
                </c:pt>
                <c:pt idx="5">
                  <c:v>105008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7-4071-A004-E3B2226BFE0F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9.71'!$T$11:$Y$11</c:f>
              <c:numCache>
                <c:formatCode>#,##0</c:formatCode>
                <c:ptCount val="6"/>
                <c:pt idx="0">
                  <c:v>147720</c:v>
                </c:pt>
                <c:pt idx="1">
                  <c:v>146847</c:v>
                </c:pt>
                <c:pt idx="2">
                  <c:v>141286</c:v>
                </c:pt>
                <c:pt idx="3">
                  <c:v>140429</c:v>
                </c:pt>
                <c:pt idx="4">
                  <c:v>134458</c:v>
                </c:pt>
                <c:pt idx="5">
                  <c:v>138501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7-4071-A004-E3B2226BFE0F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9.71'!$T$12:$Y$12</c:f>
              <c:numCache>
                <c:formatCode>#,##0</c:formatCode>
                <c:ptCount val="6"/>
                <c:pt idx="0">
                  <c:v>12295</c:v>
                </c:pt>
                <c:pt idx="1">
                  <c:v>11893</c:v>
                </c:pt>
                <c:pt idx="2">
                  <c:v>11579</c:v>
                </c:pt>
                <c:pt idx="3">
                  <c:v>11165</c:v>
                </c:pt>
                <c:pt idx="4">
                  <c:v>10880</c:v>
                </c:pt>
                <c:pt idx="5">
                  <c:v>10804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47-4071-A004-E3B2226BF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9.71'!$AA$15:$AA$33</c:f>
              <c:numCache>
                <c:formatCode>0.0%</c:formatCode>
                <c:ptCount val="19"/>
                <c:pt idx="0">
                  <c:v>1.3268142393087974E-2</c:v>
                </c:pt>
                <c:pt idx="1">
                  <c:v>1.7112621814406752E-2</c:v>
                </c:pt>
                <c:pt idx="2">
                  <c:v>4.3910116874853487E-2</c:v>
                </c:pt>
                <c:pt idx="3">
                  <c:v>1.1299018787046649E-2</c:v>
                </c:pt>
                <c:pt idx="4">
                  <c:v>8.1993235323666327E-2</c:v>
                </c:pt>
                <c:pt idx="5">
                  <c:v>2.4808278356384581E-2</c:v>
                </c:pt>
                <c:pt idx="6">
                  <c:v>8.9407588493352536E-2</c:v>
                </c:pt>
                <c:pt idx="7">
                  <c:v>8.1222999899534506E-2</c:v>
                </c:pt>
                <c:pt idx="8">
                  <c:v>3.7145440541174107E-2</c:v>
                </c:pt>
                <c:pt idx="9">
                  <c:v>8.5529620575332376E-3</c:v>
                </c:pt>
                <c:pt idx="10">
                  <c:v>2.3924182043468068E-2</c:v>
                </c:pt>
                <c:pt idx="11">
                  <c:v>1.9249187903954992E-2</c:v>
                </c:pt>
                <c:pt idx="12">
                  <c:v>4.6729848297109945E-2</c:v>
                </c:pt>
                <c:pt idx="13">
                  <c:v>7.5583537055021605E-2</c:v>
                </c:pt>
                <c:pt idx="14">
                  <c:v>9.8456180302066237E-2</c:v>
                </c:pt>
                <c:pt idx="15">
                  <c:v>8.5817621646964271E-2</c:v>
                </c:pt>
                <c:pt idx="16">
                  <c:v>0.12520679146713104</c:v>
                </c:pt>
                <c:pt idx="17">
                  <c:v>1.8947791433642544E-2</c:v>
                </c:pt>
                <c:pt idx="18">
                  <c:v>3.8873446970965474E-2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8-4529-8813-C8391268D3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8-4529-8813-C8391268D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106</c:v>
                </c:pt>
                <c:pt idx="1">
                  <c:v>1736</c:v>
                </c:pt>
                <c:pt idx="2">
                  <c:v>4992</c:v>
                </c:pt>
                <c:pt idx="3">
                  <c:v>8614</c:v>
                </c:pt>
                <c:pt idx="4">
                  <c:v>9921</c:v>
                </c:pt>
                <c:pt idx="5">
                  <c:v>9174</c:v>
                </c:pt>
                <c:pt idx="6">
                  <c:v>7953</c:v>
                </c:pt>
                <c:pt idx="7">
                  <c:v>7791</c:v>
                </c:pt>
                <c:pt idx="8">
                  <c:v>7888</c:v>
                </c:pt>
                <c:pt idx="9">
                  <c:v>6822</c:v>
                </c:pt>
                <c:pt idx="10">
                  <c:v>6052</c:v>
                </c:pt>
                <c:pt idx="11">
                  <c:v>4030</c:v>
                </c:pt>
                <c:pt idx="12">
                  <c:v>1917</c:v>
                </c:pt>
                <c:pt idx="13">
                  <c:v>694</c:v>
                </c:pt>
                <c:pt idx="14">
                  <c:v>215</c:v>
                </c:pt>
                <c:pt idx="15">
                  <c:v>103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F-41D9-8BEC-96C37C049805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137</c:v>
                </c:pt>
                <c:pt idx="1">
                  <c:v>2138</c:v>
                </c:pt>
                <c:pt idx="2">
                  <c:v>5254</c:v>
                </c:pt>
                <c:pt idx="3">
                  <c:v>7985</c:v>
                </c:pt>
                <c:pt idx="4">
                  <c:v>8675</c:v>
                </c:pt>
                <c:pt idx="5">
                  <c:v>7725</c:v>
                </c:pt>
                <c:pt idx="6">
                  <c:v>6979</c:v>
                </c:pt>
                <c:pt idx="7">
                  <c:v>7050</c:v>
                </c:pt>
                <c:pt idx="8">
                  <c:v>7415</c:v>
                </c:pt>
                <c:pt idx="9">
                  <c:v>6565</c:v>
                </c:pt>
                <c:pt idx="10">
                  <c:v>5553</c:v>
                </c:pt>
                <c:pt idx="11">
                  <c:v>3445</c:v>
                </c:pt>
                <c:pt idx="12">
                  <c:v>1423</c:v>
                </c:pt>
                <c:pt idx="13">
                  <c:v>530</c:v>
                </c:pt>
                <c:pt idx="14">
                  <c:v>218</c:v>
                </c:pt>
                <c:pt idx="15">
                  <c:v>85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F-41D9-8BEC-96C37C049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5960</c:v>
                </c:pt>
                <c:pt idx="1">
                  <c:v>5900</c:v>
                </c:pt>
                <c:pt idx="2">
                  <c:v>11179</c:v>
                </c:pt>
                <c:pt idx="3">
                  <c:v>6366</c:v>
                </c:pt>
                <c:pt idx="4">
                  <c:v>2001</c:v>
                </c:pt>
                <c:pt idx="5">
                  <c:v>2465</c:v>
                </c:pt>
                <c:pt idx="6">
                  <c:v>5715</c:v>
                </c:pt>
                <c:pt idx="7">
                  <c:v>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0-40F0-8271-1523855BF998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4162</c:v>
                </c:pt>
                <c:pt idx="1">
                  <c:v>10500</c:v>
                </c:pt>
                <c:pt idx="2">
                  <c:v>1690</c:v>
                </c:pt>
                <c:pt idx="3">
                  <c:v>8225</c:v>
                </c:pt>
                <c:pt idx="4">
                  <c:v>9509</c:v>
                </c:pt>
                <c:pt idx="5">
                  <c:v>5055</c:v>
                </c:pt>
                <c:pt idx="6">
                  <c:v>490</c:v>
                </c:pt>
                <c:pt idx="7">
                  <c:v>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0-40F0-8271-1523855BF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9.8'!$U$4:$Y$4</c:f>
              <c:numCache>
                <c:formatCode>#,##0</c:formatCode>
                <c:ptCount val="5"/>
                <c:pt idx="0">
                  <c:v>944199</c:v>
                </c:pt>
                <c:pt idx="1">
                  <c:v>940176</c:v>
                </c:pt>
                <c:pt idx="2">
                  <c:v>961982</c:v>
                </c:pt>
                <c:pt idx="3">
                  <c:v>963549</c:v>
                </c:pt>
                <c:pt idx="4">
                  <c:v>1002968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1-49C0-AC5C-70D9B38C4709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9.8'!$U$7:$Y$7</c:f>
              <c:numCache>
                <c:formatCode>#,##0</c:formatCode>
                <c:ptCount val="5"/>
                <c:pt idx="0">
                  <c:v>669317</c:v>
                </c:pt>
                <c:pt idx="1">
                  <c:v>670145</c:v>
                </c:pt>
                <c:pt idx="2">
                  <c:v>674123</c:v>
                </c:pt>
                <c:pt idx="3">
                  <c:v>681373</c:v>
                </c:pt>
                <c:pt idx="4">
                  <c:v>702556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1-49C0-AC5C-70D9B38C4709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9.8'!$U$11:$Y$11</c:f>
              <c:numCache>
                <c:formatCode>#,##0</c:formatCode>
                <c:ptCount val="5"/>
                <c:pt idx="0">
                  <c:v>862562</c:v>
                </c:pt>
                <c:pt idx="1">
                  <c:v>858893</c:v>
                </c:pt>
                <c:pt idx="2">
                  <c:v>881479</c:v>
                </c:pt>
                <c:pt idx="3">
                  <c:v>879834</c:v>
                </c:pt>
                <c:pt idx="4">
                  <c:v>914540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1-49C0-AC5C-70D9B38C4709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9.8'!$U$12:$Y$12</c:f>
              <c:numCache>
                <c:formatCode>#,##0</c:formatCode>
                <c:ptCount val="5"/>
                <c:pt idx="0">
                  <c:v>81637</c:v>
                </c:pt>
                <c:pt idx="1">
                  <c:v>81283</c:v>
                </c:pt>
                <c:pt idx="2">
                  <c:v>80503</c:v>
                </c:pt>
                <c:pt idx="3">
                  <c:v>83715</c:v>
                </c:pt>
                <c:pt idx="4">
                  <c:v>88428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1-49C0-AC5C-70D9B38C4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9.71'!$T$8:$Y$8</c:f>
              <c:numCache>
                <c:formatCode>General</c:formatCode>
                <c:ptCount val="6"/>
                <c:pt idx="0">
                  <c:v>41293.31</c:v>
                </c:pt>
                <c:pt idx="1">
                  <c:v>42553.35</c:v>
                </c:pt>
                <c:pt idx="2">
                  <c:v>43052</c:v>
                </c:pt>
                <c:pt idx="3">
                  <c:v>44183.96</c:v>
                </c:pt>
                <c:pt idx="4">
                  <c:v>45039.94</c:v>
                </c:pt>
                <c:pt idx="5">
                  <c:v>45445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A-4836-9592-BF88071FDB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A-4836-9592-BF88071F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9.72'!$U$4:$Y$4</c:f>
              <c:numCache>
                <c:formatCode>#,##0</c:formatCode>
                <c:ptCount val="5"/>
                <c:pt idx="0">
                  <c:v>2530</c:v>
                </c:pt>
                <c:pt idx="1">
                  <c:v>2545</c:v>
                </c:pt>
                <c:pt idx="2">
                  <c:v>2645</c:v>
                </c:pt>
                <c:pt idx="3">
                  <c:v>2710</c:v>
                </c:pt>
                <c:pt idx="4">
                  <c:v>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D-415F-82B1-601A53E62D60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9.72'!$U$7:$Y$7</c:f>
              <c:numCache>
                <c:formatCode>#,##0</c:formatCode>
                <c:ptCount val="5"/>
                <c:pt idx="0">
                  <c:v>1894</c:v>
                </c:pt>
                <c:pt idx="1">
                  <c:v>1956</c:v>
                </c:pt>
                <c:pt idx="2">
                  <c:v>1988</c:v>
                </c:pt>
                <c:pt idx="3">
                  <c:v>2057</c:v>
                </c:pt>
                <c:pt idx="4">
                  <c:v>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D-415F-82B1-601A53E62D60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9.72'!$U$11:$Y$11</c:f>
              <c:numCache>
                <c:formatCode>#,##0</c:formatCode>
                <c:ptCount val="5"/>
                <c:pt idx="0">
                  <c:v>2377</c:v>
                </c:pt>
                <c:pt idx="1">
                  <c:v>2383</c:v>
                </c:pt>
                <c:pt idx="2">
                  <c:v>2483</c:v>
                </c:pt>
                <c:pt idx="3">
                  <c:v>2538</c:v>
                </c:pt>
                <c:pt idx="4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D-415F-82B1-601A53E62D60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9.72'!$U$12:$Y$12</c:f>
              <c:numCache>
                <c:formatCode>#,##0</c:formatCode>
                <c:ptCount val="5"/>
                <c:pt idx="0">
                  <c:v>153</c:v>
                </c:pt>
                <c:pt idx="1">
                  <c:v>160</c:v>
                </c:pt>
                <c:pt idx="2">
                  <c:v>162</c:v>
                </c:pt>
                <c:pt idx="3">
                  <c:v>169</c:v>
                </c:pt>
                <c:pt idx="4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3D-415F-82B1-601A53E62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9.72'!$AA$15:$AA$33</c:f>
              <c:numCache>
                <c:formatCode>0.0%</c:formatCode>
                <c:ptCount val="19"/>
                <c:pt idx="0">
                  <c:v>1.3088189467123715E-2</c:v>
                </c:pt>
                <c:pt idx="1">
                  <c:v>0.24462449361171704</c:v>
                </c:pt>
                <c:pt idx="2">
                  <c:v>5.765035836709255E-2</c:v>
                </c:pt>
                <c:pt idx="3">
                  <c:v>3.4278591461514491E-3</c:v>
                </c:pt>
                <c:pt idx="4">
                  <c:v>7.1673418510439388E-2</c:v>
                </c:pt>
                <c:pt idx="5">
                  <c:v>1.2153318790900591E-2</c:v>
                </c:pt>
                <c:pt idx="6">
                  <c:v>6.045497039576192E-2</c:v>
                </c:pt>
                <c:pt idx="7">
                  <c:v>9.31754440635712E-2</c:v>
                </c:pt>
                <c:pt idx="8">
                  <c:v>2.7734496727952633E-2</c:v>
                </c:pt>
                <c:pt idx="9">
                  <c:v>9.348706762231225E-4</c:v>
                </c:pt>
                <c:pt idx="10">
                  <c:v>1.1841695232159551E-2</c:v>
                </c:pt>
                <c:pt idx="11">
                  <c:v>1.3088189467123715E-2</c:v>
                </c:pt>
                <c:pt idx="12">
                  <c:v>3.7394827048924897E-2</c:v>
                </c:pt>
                <c:pt idx="13">
                  <c:v>6.325958242443129E-2</c:v>
                </c:pt>
                <c:pt idx="14">
                  <c:v>3.427859146151449E-2</c:v>
                </c:pt>
                <c:pt idx="15">
                  <c:v>0.10127765659083826</c:v>
                </c:pt>
                <c:pt idx="16">
                  <c:v>6.2636335306949203E-2</c:v>
                </c:pt>
                <c:pt idx="17">
                  <c:v>5.9208476160797757E-3</c:v>
                </c:pt>
                <c:pt idx="18">
                  <c:v>4.0511062636335304E-2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8-468C-92C7-1E46D0570C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8-468C-92C7-1E46D0570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4</c:v>
                </c:pt>
                <c:pt idx="1">
                  <c:v>50</c:v>
                </c:pt>
                <c:pt idx="2">
                  <c:v>113</c:v>
                </c:pt>
                <c:pt idx="3">
                  <c:v>141</c:v>
                </c:pt>
                <c:pt idx="4">
                  <c:v>248</c:v>
                </c:pt>
                <c:pt idx="5">
                  <c:v>202</c:v>
                </c:pt>
                <c:pt idx="6">
                  <c:v>189</c:v>
                </c:pt>
                <c:pt idx="7">
                  <c:v>185</c:v>
                </c:pt>
                <c:pt idx="8">
                  <c:v>165</c:v>
                </c:pt>
                <c:pt idx="9">
                  <c:v>174</c:v>
                </c:pt>
                <c:pt idx="10">
                  <c:v>88</c:v>
                </c:pt>
                <c:pt idx="11">
                  <c:v>75</c:v>
                </c:pt>
                <c:pt idx="12">
                  <c:v>15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5-487D-B61E-6AFB45C8E079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0</c:v>
                </c:pt>
                <c:pt idx="1">
                  <c:v>75</c:v>
                </c:pt>
                <c:pt idx="2">
                  <c:v>90</c:v>
                </c:pt>
                <c:pt idx="3">
                  <c:v>155</c:v>
                </c:pt>
                <c:pt idx="4">
                  <c:v>222</c:v>
                </c:pt>
                <c:pt idx="5">
                  <c:v>205</c:v>
                </c:pt>
                <c:pt idx="6">
                  <c:v>183</c:v>
                </c:pt>
                <c:pt idx="7">
                  <c:v>180</c:v>
                </c:pt>
                <c:pt idx="8">
                  <c:v>177</c:v>
                </c:pt>
                <c:pt idx="9">
                  <c:v>132</c:v>
                </c:pt>
                <c:pt idx="10">
                  <c:v>70</c:v>
                </c:pt>
                <c:pt idx="11">
                  <c:v>51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5-487D-B61E-6AFB45C8E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59</c:v>
                </c:pt>
                <c:pt idx="1">
                  <c:v>109</c:v>
                </c:pt>
                <c:pt idx="2">
                  <c:v>459</c:v>
                </c:pt>
                <c:pt idx="3">
                  <c:v>33</c:v>
                </c:pt>
                <c:pt idx="4">
                  <c:v>25</c:v>
                </c:pt>
                <c:pt idx="5">
                  <c:v>18</c:v>
                </c:pt>
                <c:pt idx="6">
                  <c:v>304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9-4965-8AA3-1208FD0611E1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64</c:v>
                </c:pt>
                <c:pt idx="1">
                  <c:v>199</c:v>
                </c:pt>
                <c:pt idx="2">
                  <c:v>48</c:v>
                </c:pt>
                <c:pt idx="3">
                  <c:v>140</c:v>
                </c:pt>
                <c:pt idx="4">
                  <c:v>174</c:v>
                </c:pt>
                <c:pt idx="5">
                  <c:v>86</c:v>
                </c:pt>
                <c:pt idx="6">
                  <c:v>129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9-4965-8AA3-1208FD061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9.72'!$U$8:$Y$8</c:f>
              <c:numCache>
                <c:formatCode>General</c:formatCode>
                <c:ptCount val="5"/>
                <c:pt idx="0">
                  <c:v>65880</c:v>
                </c:pt>
                <c:pt idx="1">
                  <c:v>66284.27</c:v>
                </c:pt>
                <c:pt idx="2">
                  <c:v>69098</c:v>
                </c:pt>
                <c:pt idx="3">
                  <c:v>70537.399999999994</c:v>
                </c:pt>
                <c:pt idx="4">
                  <c:v>67157.45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E-430D-8CCB-B926357935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E-430D-8CCB-B92635793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9.72'!$T$4:$Y$4</c:f>
              <c:numCache>
                <c:formatCode>#,##0</c:formatCode>
                <c:ptCount val="6"/>
                <c:pt idx="0">
                  <c:v>2510</c:v>
                </c:pt>
                <c:pt idx="1">
                  <c:v>2530</c:v>
                </c:pt>
                <c:pt idx="2">
                  <c:v>2545</c:v>
                </c:pt>
                <c:pt idx="3">
                  <c:v>2645</c:v>
                </c:pt>
                <c:pt idx="4">
                  <c:v>2710</c:v>
                </c:pt>
                <c:pt idx="5">
                  <c:v>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F-49EE-AC7E-FA409C5AEBA7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9.72'!$T$7:$Y$7</c:f>
              <c:numCache>
                <c:formatCode>#,##0</c:formatCode>
                <c:ptCount val="6"/>
                <c:pt idx="0">
                  <c:v>1818</c:v>
                </c:pt>
                <c:pt idx="1">
                  <c:v>1894</c:v>
                </c:pt>
                <c:pt idx="2">
                  <c:v>1956</c:v>
                </c:pt>
                <c:pt idx="3">
                  <c:v>1988</c:v>
                </c:pt>
                <c:pt idx="4">
                  <c:v>2057</c:v>
                </c:pt>
                <c:pt idx="5">
                  <c:v>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F-49EE-AC7E-FA409C5AEBA7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9.72'!$T$11:$Y$11</c:f>
              <c:numCache>
                <c:formatCode>#,##0</c:formatCode>
                <c:ptCount val="6"/>
                <c:pt idx="0">
                  <c:v>2350</c:v>
                </c:pt>
                <c:pt idx="1">
                  <c:v>2377</c:v>
                </c:pt>
                <c:pt idx="2">
                  <c:v>2383</c:v>
                </c:pt>
                <c:pt idx="3">
                  <c:v>2483</c:v>
                </c:pt>
                <c:pt idx="4">
                  <c:v>2538</c:v>
                </c:pt>
                <c:pt idx="5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F-49EE-AC7E-FA409C5AEBA7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9.72'!$T$12:$Y$12</c:f>
              <c:numCache>
                <c:formatCode>#,##0</c:formatCode>
                <c:ptCount val="6"/>
                <c:pt idx="0">
                  <c:v>168</c:v>
                </c:pt>
                <c:pt idx="1">
                  <c:v>153</c:v>
                </c:pt>
                <c:pt idx="2">
                  <c:v>160</c:v>
                </c:pt>
                <c:pt idx="3">
                  <c:v>162</c:v>
                </c:pt>
                <c:pt idx="4">
                  <c:v>169</c:v>
                </c:pt>
                <c:pt idx="5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DF-49EE-AC7E-FA409C5A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9.72'!$AA$15:$AA$33</c:f>
              <c:numCache>
                <c:formatCode>0.0%</c:formatCode>
                <c:ptCount val="19"/>
                <c:pt idx="0">
                  <c:v>1.3088189467123715E-2</c:v>
                </c:pt>
                <c:pt idx="1">
                  <c:v>0.24462449361171704</c:v>
                </c:pt>
                <c:pt idx="2">
                  <c:v>5.765035836709255E-2</c:v>
                </c:pt>
                <c:pt idx="3">
                  <c:v>3.4278591461514491E-3</c:v>
                </c:pt>
                <c:pt idx="4">
                  <c:v>7.1673418510439388E-2</c:v>
                </c:pt>
                <c:pt idx="5">
                  <c:v>1.2153318790900591E-2</c:v>
                </c:pt>
                <c:pt idx="6">
                  <c:v>6.045497039576192E-2</c:v>
                </c:pt>
                <c:pt idx="7">
                  <c:v>9.31754440635712E-2</c:v>
                </c:pt>
                <c:pt idx="8">
                  <c:v>2.7734496727952633E-2</c:v>
                </c:pt>
                <c:pt idx="9">
                  <c:v>9.348706762231225E-4</c:v>
                </c:pt>
                <c:pt idx="10">
                  <c:v>1.1841695232159551E-2</c:v>
                </c:pt>
                <c:pt idx="11">
                  <c:v>1.3088189467123715E-2</c:v>
                </c:pt>
                <c:pt idx="12">
                  <c:v>3.7394827048924897E-2</c:v>
                </c:pt>
                <c:pt idx="13">
                  <c:v>6.325958242443129E-2</c:v>
                </c:pt>
                <c:pt idx="14">
                  <c:v>3.427859146151449E-2</c:v>
                </c:pt>
                <c:pt idx="15">
                  <c:v>0.10127765659083826</c:v>
                </c:pt>
                <c:pt idx="16">
                  <c:v>6.2636335306949203E-2</c:v>
                </c:pt>
                <c:pt idx="17">
                  <c:v>5.9208476160797757E-3</c:v>
                </c:pt>
                <c:pt idx="18">
                  <c:v>4.0511062636335304E-2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D-43E3-B6FD-DB75332E15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D-43E3-B6FD-DB75332E1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4</c:v>
                </c:pt>
                <c:pt idx="1">
                  <c:v>50</c:v>
                </c:pt>
                <c:pt idx="2">
                  <c:v>113</c:v>
                </c:pt>
                <c:pt idx="3">
                  <c:v>141</c:v>
                </c:pt>
                <c:pt idx="4">
                  <c:v>248</c:v>
                </c:pt>
                <c:pt idx="5">
                  <c:v>202</c:v>
                </c:pt>
                <c:pt idx="6">
                  <c:v>189</c:v>
                </c:pt>
                <c:pt idx="7">
                  <c:v>185</c:v>
                </c:pt>
                <c:pt idx="8">
                  <c:v>165</c:v>
                </c:pt>
                <c:pt idx="9">
                  <c:v>174</c:v>
                </c:pt>
                <c:pt idx="10">
                  <c:v>88</c:v>
                </c:pt>
                <c:pt idx="11">
                  <c:v>75</c:v>
                </c:pt>
                <c:pt idx="12">
                  <c:v>15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B-475B-A2EC-3952E4EAD45F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0</c:v>
                </c:pt>
                <c:pt idx="1">
                  <c:v>75</c:v>
                </c:pt>
                <c:pt idx="2">
                  <c:v>90</c:v>
                </c:pt>
                <c:pt idx="3">
                  <c:v>155</c:v>
                </c:pt>
                <c:pt idx="4">
                  <c:v>222</c:v>
                </c:pt>
                <c:pt idx="5">
                  <c:v>205</c:v>
                </c:pt>
                <c:pt idx="6">
                  <c:v>183</c:v>
                </c:pt>
                <c:pt idx="7">
                  <c:v>180</c:v>
                </c:pt>
                <c:pt idx="8">
                  <c:v>177</c:v>
                </c:pt>
                <c:pt idx="9">
                  <c:v>132</c:v>
                </c:pt>
                <c:pt idx="10">
                  <c:v>70</c:v>
                </c:pt>
                <c:pt idx="11">
                  <c:v>51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FB-475B-A2EC-3952E4EAD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59</c:v>
                </c:pt>
                <c:pt idx="1">
                  <c:v>109</c:v>
                </c:pt>
                <c:pt idx="2">
                  <c:v>459</c:v>
                </c:pt>
                <c:pt idx="3">
                  <c:v>33</c:v>
                </c:pt>
                <c:pt idx="4">
                  <c:v>25</c:v>
                </c:pt>
                <c:pt idx="5">
                  <c:v>18</c:v>
                </c:pt>
                <c:pt idx="6">
                  <c:v>304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9-42D1-AD5F-E1C62B62C2BE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64</c:v>
                </c:pt>
                <c:pt idx="1">
                  <c:v>199</c:v>
                </c:pt>
                <c:pt idx="2">
                  <c:v>48</c:v>
                </c:pt>
                <c:pt idx="3">
                  <c:v>140</c:v>
                </c:pt>
                <c:pt idx="4">
                  <c:v>174</c:v>
                </c:pt>
                <c:pt idx="5">
                  <c:v>86</c:v>
                </c:pt>
                <c:pt idx="6">
                  <c:v>129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D9-42D1-AD5F-E1C62B62C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9.8'!$AA$15:$AA$33</c:f>
              <c:numCache>
                <c:formatCode>0.0%</c:formatCode>
                <c:ptCount val="19"/>
                <c:pt idx="0">
                  <c:v>8.2744414577533877E-3</c:v>
                </c:pt>
                <c:pt idx="1">
                  <c:v>8.207639725295323E-3</c:v>
                </c:pt>
                <c:pt idx="2">
                  <c:v>4.3983457099329194E-2</c:v>
                </c:pt>
                <c:pt idx="3">
                  <c:v>6.7788802833191088E-3</c:v>
                </c:pt>
                <c:pt idx="4">
                  <c:v>5.4525169297524947E-2</c:v>
                </c:pt>
                <c:pt idx="5">
                  <c:v>3.4673090268084322E-2</c:v>
                </c:pt>
                <c:pt idx="6">
                  <c:v>7.7476051080393391E-2</c:v>
                </c:pt>
                <c:pt idx="7">
                  <c:v>8.2219971125698926E-2</c:v>
                </c:pt>
                <c:pt idx="8">
                  <c:v>3.2762760127940271E-2</c:v>
                </c:pt>
                <c:pt idx="9">
                  <c:v>1.3824967496470476E-2</c:v>
                </c:pt>
                <c:pt idx="10">
                  <c:v>3.8746998907243299E-2</c:v>
                </c:pt>
                <c:pt idx="11">
                  <c:v>2.0815220425776295E-2</c:v>
                </c:pt>
                <c:pt idx="12">
                  <c:v>9.9266377391900834E-2</c:v>
                </c:pt>
                <c:pt idx="13">
                  <c:v>9.2919215767601759E-2</c:v>
                </c:pt>
                <c:pt idx="14">
                  <c:v>5.3452353415064088E-2</c:v>
                </c:pt>
                <c:pt idx="15">
                  <c:v>9.2641041389156978E-2</c:v>
                </c:pt>
                <c:pt idx="16">
                  <c:v>0.11273739541042187</c:v>
                </c:pt>
                <c:pt idx="17">
                  <c:v>1.9398425473195556E-2</c:v>
                </c:pt>
                <c:pt idx="18">
                  <c:v>3.4042960493256016E-2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7-44B2-BF50-E55D5BBAB9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7-44B2-BF50-E55D5BBAB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9.72'!$T$8:$Y$8</c:f>
              <c:numCache>
                <c:formatCode>General</c:formatCode>
                <c:ptCount val="6"/>
                <c:pt idx="0">
                  <c:v>63695.44</c:v>
                </c:pt>
                <c:pt idx="1">
                  <c:v>65880</c:v>
                </c:pt>
                <c:pt idx="2">
                  <c:v>66284.27</c:v>
                </c:pt>
                <c:pt idx="3">
                  <c:v>69098</c:v>
                </c:pt>
                <c:pt idx="4">
                  <c:v>70537.399999999994</c:v>
                </c:pt>
                <c:pt idx="5">
                  <c:v>67157.45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7-4D84-B3D1-5A6F41993B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7-4D84-B3D1-5A6F41993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9.73'!$U$4:$Y$4</c:f>
              <c:numCache>
                <c:formatCode>#,##0</c:formatCode>
                <c:ptCount val="5"/>
                <c:pt idx="0">
                  <c:v>25300</c:v>
                </c:pt>
                <c:pt idx="1">
                  <c:v>24982</c:v>
                </c:pt>
                <c:pt idx="2">
                  <c:v>23552</c:v>
                </c:pt>
                <c:pt idx="3">
                  <c:v>22121</c:v>
                </c:pt>
                <c:pt idx="4">
                  <c:v>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D-4325-8F5B-24A8AEFFB14C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9.73'!$U$7:$Y$7</c:f>
              <c:numCache>
                <c:formatCode>#,##0</c:formatCode>
                <c:ptCount val="5"/>
                <c:pt idx="0">
                  <c:v>16879</c:v>
                </c:pt>
                <c:pt idx="1">
                  <c:v>16899</c:v>
                </c:pt>
                <c:pt idx="2">
                  <c:v>16143</c:v>
                </c:pt>
                <c:pt idx="3">
                  <c:v>15492</c:v>
                </c:pt>
                <c:pt idx="4">
                  <c:v>16485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D-4325-8F5B-24A8AEFFB14C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9.73'!$U$11:$Y$11</c:f>
              <c:numCache>
                <c:formatCode>#,##0</c:formatCode>
                <c:ptCount val="5"/>
                <c:pt idx="0">
                  <c:v>21346</c:v>
                </c:pt>
                <c:pt idx="1">
                  <c:v>21174</c:v>
                </c:pt>
                <c:pt idx="2">
                  <c:v>19733</c:v>
                </c:pt>
                <c:pt idx="3">
                  <c:v>18437</c:v>
                </c:pt>
                <c:pt idx="4">
                  <c:v>20070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BD-4325-8F5B-24A8AEFFB14C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9.73'!$U$12:$Y$12</c:f>
              <c:numCache>
                <c:formatCode>#,##0</c:formatCode>
                <c:ptCount val="5"/>
                <c:pt idx="0">
                  <c:v>3956</c:v>
                </c:pt>
                <c:pt idx="1">
                  <c:v>3811</c:v>
                </c:pt>
                <c:pt idx="2">
                  <c:v>3820</c:v>
                </c:pt>
                <c:pt idx="3">
                  <c:v>3683</c:v>
                </c:pt>
                <c:pt idx="4">
                  <c:v>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BD-4325-8F5B-24A8AEFF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9.73'!$AA$15:$AA$33</c:f>
              <c:numCache>
                <c:formatCode>0.0%</c:formatCode>
                <c:ptCount val="19"/>
                <c:pt idx="0">
                  <c:v>0.11677203421346226</c:v>
                </c:pt>
                <c:pt idx="1">
                  <c:v>2.2932936655510102E-2</c:v>
                </c:pt>
                <c:pt idx="2">
                  <c:v>4.4295690260733024E-2</c:v>
                </c:pt>
                <c:pt idx="3">
                  <c:v>1.9090120242965167E-2</c:v>
                </c:pt>
                <c:pt idx="4">
                  <c:v>7.8922358580223964E-2</c:v>
                </c:pt>
                <c:pt idx="5">
                  <c:v>4.4832858146357589E-2</c:v>
                </c:pt>
                <c:pt idx="6">
                  <c:v>8.5492335027478203E-2</c:v>
                </c:pt>
                <c:pt idx="7">
                  <c:v>6.441882566836081E-2</c:v>
                </c:pt>
                <c:pt idx="8">
                  <c:v>3.1899508284781622E-2</c:v>
                </c:pt>
                <c:pt idx="9">
                  <c:v>2.7271600347093094E-3</c:v>
                </c:pt>
                <c:pt idx="10">
                  <c:v>2.4131234246518737E-2</c:v>
                </c:pt>
                <c:pt idx="11">
                  <c:v>1.4131647452584604E-2</c:v>
                </c:pt>
                <c:pt idx="12">
                  <c:v>3.4585347712904425E-2</c:v>
                </c:pt>
                <c:pt idx="13">
                  <c:v>5.0659063675054752E-2</c:v>
                </c:pt>
                <c:pt idx="14">
                  <c:v>5.4708483120532211E-2</c:v>
                </c:pt>
                <c:pt idx="15">
                  <c:v>6.2889963224660145E-2</c:v>
                </c:pt>
                <c:pt idx="16">
                  <c:v>6.3964298995909261E-2</c:v>
                </c:pt>
                <c:pt idx="17">
                  <c:v>7.3550679723978349E-3</c:v>
                </c:pt>
                <c:pt idx="18">
                  <c:v>3.2932523449444237E-2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5E-484B-B257-19079C83B6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5E-484B-B257-19079C83B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79</c:v>
                </c:pt>
                <c:pt idx="1">
                  <c:v>521</c:v>
                </c:pt>
                <c:pt idx="2">
                  <c:v>870</c:v>
                </c:pt>
                <c:pt idx="3">
                  <c:v>1242</c:v>
                </c:pt>
                <c:pt idx="4">
                  <c:v>1425</c:v>
                </c:pt>
                <c:pt idx="5">
                  <c:v>1356</c:v>
                </c:pt>
                <c:pt idx="6">
                  <c:v>1212</c:v>
                </c:pt>
                <c:pt idx="7">
                  <c:v>1255</c:v>
                </c:pt>
                <c:pt idx="8">
                  <c:v>1239</c:v>
                </c:pt>
                <c:pt idx="9">
                  <c:v>1169</c:v>
                </c:pt>
                <c:pt idx="10">
                  <c:v>1074</c:v>
                </c:pt>
                <c:pt idx="11">
                  <c:v>786</c:v>
                </c:pt>
                <c:pt idx="12">
                  <c:v>497</c:v>
                </c:pt>
                <c:pt idx="13">
                  <c:v>244</c:v>
                </c:pt>
                <c:pt idx="14">
                  <c:v>101</c:v>
                </c:pt>
                <c:pt idx="15">
                  <c:v>63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0-4E7E-BB34-B5747AF89AEF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54</c:v>
                </c:pt>
                <c:pt idx="1">
                  <c:v>465</c:v>
                </c:pt>
                <c:pt idx="2">
                  <c:v>796</c:v>
                </c:pt>
                <c:pt idx="3">
                  <c:v>986</c:v>
                </c:pt>
                <c:pt idx="4">
                  <c:v>1092</c:v>
                </c:pt>
                <c:pt idx="5">
                  <c:v>1091</c:v>
                </c:pt>
                <c:pt idx="6">
                  <c:v>1068</c:v>
                </c:pt>
                <c:pt idx="7">
                  <c:v>1118</c:v>
                </c:pt>
                <c:pt idx="8">
                  <c:v>1175</c:v>
                </c:pt>
                <c:pt idx="9">
                  <c:v>1057</c:v>
                </c:pt>
                <c:pt idx="10">
                  <c:v>899</c:v>
                </c:pt>
                <c:pt idx="11">
                  <c:v>619</c:v>
                </c:pt>
                <c:pt idx="12">
                  <c:v>288</c:v>
                </c:pt>
                <c:pt idx="13">
                  <c:v>165</c:v>
                </c:pt>
                <c:pt idx="14">
                  <c:v>69</c:v>
                </c:pt>
                <c:pt idx="15">
                  <c:v>44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0-4E7E-BB34-B5747AF89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836</c:v>
                </c:pt>
                <c:pt idx="1">
                  <c:v>549</c:v>
                </c:pt>
                <c:pt idx="2">
                  <c:v>1745</c:v>
                </c:pt>
                <c:pt idx="3">
                  <c:v>244</c:v>
                </c:pt>
                <c:pt idx="4">
                  <c:v>204</c:v>
                </c:pt>
                <c:pt idx="5">
                  <c:v>368</c:v>
                </c:pt>
                <c:pt idx="6">
                  <c:v>1179</c:v>
                </c:pt>
                <c:pt idx="7">
                  <c:v>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5-4E01-ABB7-75280B665219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497</c:v>
                </c:pt>
                <c:pt idx="1">
                  <c:v>1132</c:v>
                </c:pt>
                <c:pt idx="2">
                  <c:v>227</c:v>
                </c:pt>
                <c:pt idx="3">
                  <c:v>934</c:v>
                </c:pt>
                <c:pt idx="4">
                  <c:v>1446</c:v>
                </c:pt>
                <c:pt idx="5">
                  <c:v>767</c:v>
                </c:pt>
                <c:pt idx="6">
                  <c:v>101</c:v>
                </c:pt>
                <c:pt idx="7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5-4E01-ABB7-75280B665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9.73'!$U$8:$Y$8</c:f>
              <c:numCache>
                <c:formatCode>General</c:formatCode>
                <c:ptCount val="5"/>
                <c:pt idx="0">
                  <c:v>40372.06</c:v>
                </c:pt>
                <c:pt idx="1">
                  <c:v>40724.550000000003</c:v>
                </c:pt>
                <c:pt idx="2">
                  <c:v>41140.129999999997</c:v>
                </c:pt>
                <c:pt idx="3">
                  <c:v>41036.81</c:v>
                </c:pt>
                <c:pt idx="4">
                  <c:v>40978.11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9-429E-B08A-D43E8DB4B8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9-429E-B08A-D43E8DB4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9.73'!$T$4:$Y$4</c:f>
              <c:numCache>
                <c:formatCode>#,##0</c:formatCode>
                <c:ptCount val="6"/>
                <c:pt idx="0">
                  <c:v>23981</c:v>
                </c:pt>
                <c:pt idx="1">
                  <c:v>25300</c:v>
                </c:pt>
                <c:pt idx="2">
                  <c:v>24982</c:v>
                </c:pt>
                <c:pt idx="3">
                  <c:v>23552</c:v>
                </c:pt>
                <c:pt idx="4">
                  <c:v>22121</c:v>
                </c:pt>
                <c:pt idx="5">
                  <c:v>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1-449D-B100-BA3CF4B096A2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9.73'!$T$7:$Y$7</c:f>
              <c:numCache>
                <c:formatCode>#,##0</c:formatCode>
                <c:ptCount val="6"/>
                <c:pt idx="0">
                  <c:v>16049</c:v>
                </c:pt>
                <c:pt idx="1">
                  <c:v>16879</c:v>
                </c:pt>
                <c:pt idx="2">
                  <c:v>16899</c:v>
                </c:pt>
                <c:pt idx="3">
                  <c:v>16143</c:v>
                </c:pt>
                <c:pt idx="4">
                  <c:v>15492</c:v>
                </c:pt>
                <c:pt idx="5">
                  <c:v>16485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1-449D-B100-BA3CF4B096A2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9.73'!$T$11:$Y$11</c:f>
              <c:numCache>
                <c:formatCode>#,##0</c:formatCode>
                <c:ptCount val="6"/>
                <c:pt idx="0">
                  <c:v>20053</c:v>
                </c:pt>
                <c:pt idx="1">
                  <c:v>21346</c:v>
                </c:pt>
                <c:pt idx="2">
                  <c:v>21174</c:v>
                </c:pt>
                <c:pt idx="3">
                  <c:v>19733</c:v>
                </c:pt>
                <c:pt idx="4">
                  <c:v>18437</c:v>
                </c:pt>
                <c:pt idx="5">
                  <c:v>20070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1-449D-B100-BA3CF4B096A2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9.73'!$T$12:$Y$12</c:f>
              <c:numCache>
                <c:formatCode>#,##0</c:formatCode>
                <c:ptCount val="6"/>
                <c:pt idx="0">
                  <c:v>3930</c:v>
                </c:pt>
                <c:pt idx="1">
                  <c:v>3956</c:v>
                </c:pt>
                <c:pt idx="2">
                  <c:v>3811</c:v>
                </c:pt>
                <c:pt idx="3">
                  <c:v>3820</c:v>
                </c:pt>
                <c:pt idx="4">
                  <c:v>3683</c:v>
                </c:pt>
                <c:pt idx="5">
                  <c:v>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01-449D-B100-BA3CF4B09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9.73'!$AA$15:$AA$33</c:f>
              <c:numCache>
                <c:formatCode>0.0%</c:formatCode>
                <c:ptCount val="19"/>
                <c:pt idx="0">
                  <c:v>0.11677203421346226</c:v>
                </c:pt>
                <c:pt idx="1">
                  <c:v>2.2932936655510102E-2</c:v>
                </c:pt>
                <c:pt idx="2">
                  <c:v>4.4295690260733024E-2</c:v>
                </c:pt>
                <c:pt idx="3">
                  <c:v>1.9090120242965167E-2</c:v>
                </c:pt>
                <c:pt idx="4">
                  <c:v>7.8922358580223964E-2</c:v>
                </c:pt>
                <c:pt idx="5">
                  <c:v>4.4832858146357589E-2</c:v>
                </c:pt>
                <c:pt idx="6">
                  <c:v>8.5492335027478203E-2</c:v>
                </c:pt>
                <c:pt idx="7">
                  <c:v>6.441882566836081E-2</c:v>
                </c:pt>
                <c:pt idx="8">
                  <c:v>3.1899508284781622E-2</c:v>
                </c:pt>
                <c:pt idx="9">
                  <c:v>2.7271600347093094E-3</c:v>
                </c:pt>
                <c:pt idx="10">
                  <c:v>2.4131234246518737E-2</c:v>
                </c:pt>
                <c:pt idx="11">
                  <c:v>1.4131647452584604E-2</c:v>
                </c:pt>
                <c:pt idx="12">
                  <c:v>3.4585347712904425E-2</c:v>
                </c:pt>
                <c:pt idx="13">
                  <c:v>5.0659063675054752E-2</c:v>
                </c:pt>
                <c:pt idx="14">
                  <c:v>5.4708483120532211E-2</c:v>
                </c:pt>
                <c:pt idx="15">
                  <c:v>6.2889963224660145E-2</c:v>
                </c:pt>
                <c:pt idx="16">
                  <c:v>6.3964298995909261E-2</c:v>
                </c:pt>
                <c:pt idx="17">
                  <c:v>7.3550679723978349E-3</c:v>
                </c:pt>
                <c:pt idx="18">
                  <c:v>3.2932523449444237E-2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4-4506-AAF1-40915CB072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4-4506-AAF1-40915CB07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79</c:v>
                </c:pt>
                <c:pt idx="1">
                  <c:v>521</c:v>
                </c:pt>
                <c:pt idx="2">
                  <c:v>870</c:v>
                </c:pt>
                <c:pt idx="3">
                  <c:v>1242</c:v>
                </c:pt>
                <c:pt idx="4">
                  <c:v>1425</c:v>
                </c:pt>
                <c:pt idx="5">
                  <c:v>1356</c:v>
                </c:pt>
                <c:pt idx="6">
                  <c:v>1212</c:v>
                </c:pt>
                <c:pt idx="7">
                  <c:v>1255</c:v>
                </c:pt>
                <c:pt idx="8">
                  <c:v>1239</c:v>
                </c:pt>
                <c:pt idx="9">
                  <c:v>1169</c:v>
                </c:pt>
                <c:pt idx="10">
                  <c:v>1074</c:v>
                </c:pt>
                <c:pt idx="11">
                  <c:v>786</c:v>
                </c:pt>
                <c:pt idx="12">
                  <c:v>497</c:v>
                </c:pt>
                <c:pt idx="13">
                  <c:v>244</c:v>
                </c:pt>
                <c:pt idx="14">
                  <c:v>101</c:v>
                </c:pt>
                <c:pt idx="15">
                  <c:v>63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0-45B4-926A-E31475743D99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54</c:v>
                </c:pt>
                <c:pt idx="1">
                  <c:v>465</c:v>
                </c:pt>
                <c:pt idx="2">
                  <c:v>796</c:v>
                </c:pt>
                <c:pt idx="3">
                  <c:v>986</c:v>
                </c:pt>
                <c:pt idx="4">
                  <c:v>1092</c:v>
                </c:pt>
                <c:pt idx="5">
                  <c:v>1091</c:v>
                </c:pt>
                <c:pt idx="6">
                  <c:v>1068</c:v>
                </c:pt>
                <c:pt idx="7">
                  <c:v>1118</c:v>
                </c:pt>
                <c:pt idx="8">
                  <c:v>1175</c:v>
                </c:pt>
                <c:pt idx="9">
                  <c:v>1057</c:v>
                </c:pt>
                <c:pt idx="10">
                  <c:v>899</c:v>
                </c:pt>
                <c:pt idx="11">
                  <c:v>619</c:v>
                </c:pt>
                <c:pt idx="12">
                  <c:v>288</c:v>
                </c:pt>
                <c:pt idx="13">
                  <c:v>165</c:v>
                </c:pt>
                <c:pt idx="14">
                  <c:v>69</c:v>
                </c:pt>
                <c:pt idx="15">
                  <c:v>44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0-45B4-926A-E31475743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836</c:v>
                </c:pt>
                <c:pt idx="1">
                  <c:v>549</c:v>
                </c:pt>
                <c:pt idx="2">
                  <c:v>1745</c:v>
                </c:pt>
                <c:pt idx="3">
                  <c:v>244</c:v>
                </c:pt>
                <c:pt idx="4">
                  <c:v>204</c:v>
                </c:pt>
                <c:pt idx="5">
                  <c:v>368</c:v>
                </c:pt>
                <c:pt idx="6">
                  <c:v>1179</c:v>
                </c:pt>
                <c:pt idx="7">
                  <c:v>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7-4F7C-81D9-BD4C1F4056C9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497</c:v>
                </c:pt>
                <c:pt idx="1">
                  <c:v>1132</c:v>
                </c:pt>
                <c:pt idx="2">
                  <c:v>227</c:v>
                </c:pt>
                <c:pt idx="3">
                  <c:v>934</c:v>
                </c:pt>
                <c:pt idx="4">
                  <c:v>1446</c:v>
                </c:pt>
                <c:pt idx="5">
                  <c:v>767</c:v>
                </c:pt>
                <c:pt idx="6">
                  <c:v>101</c:v>
                </c:pt>
                <c:pt idx="7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7-4F7C-81D9-BD4C1F405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372</c:v>
                </c:pt>
                <c:pt idx="1">
                  <c:v>7255</c:v>
                </c:pt>
                <c:pt idx="2">
                  <c:v>28668</c:v>
                </c:pt>
                <c:pt idx="3">
                  <c:v>57061</c:v>
                </c:pt>
                <c:pt idx="4">
                  <c:v>79578</c:v>
                </c:pt>
                <c:pt idx="5">
                  <c:v>71419</c:v>
                </c:pt>
                <c:pt idx="6">
                  <c:v>58109</c:v>
                </c:pt>
                <c:pt idx="7">
                  <c:v>50569</c:v>
                </c:pt>
                <c:pt idx="8">
                  <c:v>46714</c:v>
                </c:pt>
                <c:pt idx="9">
                  <c:v>38878</c:v>
                </c:pt>
                <c:pt idx="10">
                  <c:v>31866</c:v>
                </c:pt>
                <c:pt idx="11">
                  <c:v>22126</c:v>
                </c:pt>
                <c:pt idx="12">
                  <c:v>11648</c:v>
                </c:pt>
                <c:pt idx="13">
                  <c:v>4873</c:v>
                </c:pt>
                <c:pt idx="14">
                  <c:v>1916</c:v>
                </c:pt>
                <c:pt idx="15">
                  <c:v>853</c:v>
                </c:pt>
                <c:pt idx="16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F-4AFF-A536-C05F56E24502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527</c:v>
                </c:pt>
                <c:pt idx="1">
                  <c:v>9995</c:v>
                </c:pt>
                <c:pt idx="2">
                  <c:v>32039</c:v>
                </c:pt>
                <c:pt idx="3">
                  <c:v>58439</c:v>
                </c:pt>
                <c:pt idx="4">
                  <c:v>75495</c:v>
                </c:pt>
                <c:pt idx="5">
                  <c:v>63669</c:v>
                </c:pt>
                <c:pt idx="6">
                  <c:v>50512</c:v>
                </c:pt>
                <c:pt idx="7">
                  <c:v>46950</c:v>
                </c:pt>
                <c:pt idx="8">
                  <c:v>46208</c:v>
                </c:pt>
                <c:pt idx="9">
                  <c:v>38421</c:v>
                </c:pt>
                <c:pt idx="10">
                  <c:v>31638</c:v>
                </c:pt>
                <c:pt idx="11">
                  <c:v>20388</c:v>
                </c:pt>
                <c:pt idx="12">
                  <c:v>9554</c:v>
                </c:pt>
                <c:pt idx="13">
                  <c:v>3553</c:v>
                </c:pt>
                <c:pt idx="14">
                  <c:v>1585</c:v>
                </c:pt>
                <c:pt idx="15">
                  <c:v>757</c:v>
                </c:pt>
                <c:pt idx="16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EF-4AFF-A536-C05F56E24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9.73'!$T$8:$Y$8</c:f>
              <c:numCache>
                <c:formatCode>General</c:formatCode>
                <c:ptCount val="6"/>
                <c:pt idx="0">
                  <c:v>37014.089999999997</c:v>
                </c:pt>
                <c:pt idx="1">
                  <c:v>40372.06</c:v>
                </c:pt>
                <c:pt idx="2">
                  <c:v>40724.550000000003</c:v>
                </c:pt>
                <c:pt idx="3">
                  <c:v>41140.129999999997</c:v>
                </c:pt>
                <c:pt idx="4">
                  <c:v>41036.81</c:v>
                </c:pt>
                <c:pt idx="5">
                  <c:v>40978.11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D-462A-8FD5-8E040DF67E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D-462A-8FD5-8E040DF67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9.74'!$U$4:$Y$4</c:f>
              <c:numCache>
                <c:formatCode>#,##0</c:formatCode>
                <c:ptCount val="5"/>
                <c:pt idx="0">
                  <c:v>29834</c:v>
                </c:pt>
                <c:pt idx="1">
                  <c:v>29254</c:v>
                </c:pt>
                <c:pt idx="2">
                  <c:v>29614</c:v>
                </c:pt>
                <c:pt idx="3">
                  <c:v>29157</c:v>
                </c:pt>
                <c:pt idx="4">
                  <c:v>31595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5-42E0-BD2D-0FEAE97E2BA7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9.74'!$U$7:$Y$7</c:f>
              <c:numCache>
                <c:formatCode>#,##0</c:formatCode>
                <c:ptCount val="5"/>
                <c:pt idx="0">
                  <c:v>19786</c:v>
                </c:pt>
                <c:pt idx="1">
                  <c:v>19462</c:v>
                </c:pt>
                <c:pt idx="2">
                  <c:v>19401</c:v>
                </c:pt>
                <c:pt idx="3">
                  <c:v>19399</c:v>
                </c:pt>
                <c:pt idx="4">
                  <c:v>20377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5-42E0-BD2D-0FEAE97E2BA7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9.74'!$U$11:$Y$11</c:f>
              <c:numCache>
                <c:formatCode>#,##0</c:formatCode>
                <c:ptCount val="5"/>
                <c:pt idx="0">
                  <c:v>26568</c:v>
                </c:pt>
                <c:pt idx="1">
                  <c:v>26062</c:v>
                </c:pt>
                <c:pt idx="2">
                  <c:v>26509</c:v>
                </c:pt>
                <c:pt idx="3">
                  <c:v>26047</c:v>
                </c:pt>
                <c:pt idx="4">
                  <c:v>28214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5-42E0-BD2D-0FEAE97E2BA7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9.74'!$U$12:$Y$12</c:f>
              <c:numCache>
                <c:formatCode>#,##0</c:formatCode>
                <c:ptCount val="5"/>
                <c:pt idx="0">
                  <c:v>3266</c:v>
                </c:pt>
                <c:pt idx="1">
                  <c:v>3192</c:v>
                </c:pt>
                <c:pt idx="2">
                  <c:v>3106</c:v>
                </c:pt>
                <c:pt idx="3">
                  <c:v>3112</c:v>
                </c:pt>
                <c:pt idx="4">
                  <c:v>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55-42E0-BD2D-0FEAE97E2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9.74'!$AA$15:$AA$33</c:f>
              <c:numCache>
                <c:formatCode>0.0%</c:formatCode>
                <c:ptCount val="19"/>
                <c:pt idx="0">
                  <c:v>8.5456559582212377E-2</c:v>
                </c:pt>
                <c:pt idx="1">
                  <c:v>2.867542332647571E-2</c:v>
                </c:pt>
                <c:pt idx="2">
                  <c:v>3.9816426649786359E-2</c:v>
                </c:pt>
                <c:pt idx="3">
                  <c:v>3.7664187371419531E-3</c:v>
                </c:pt>
                <c:pt idx="4">
                  <c:v>8.7893654059186574E-2</c:v>
                </c:pt>
                <c:pt idx="5">
                  <c:v>1.702801076119639E-2</c:v>
                </c:pt>
                <c:pt idx="6">
                  <c:v>7.8809938281373629E-2</c:v>
                </c:pt>
                <c:pt idx="7">
                  <c:v>0.13720525399588543</c:v>
                </c:pt>
                <c:pt idx="8">
                  <c:v>6.1307168855831616E-2</c:v>
                </c:pt>
                <c:pt idx="9">
                  <c:v>2.3737933217281215E-3</c:v>
                </c:pt>
                <c:pt idx="10">
                  <c:v>1.9655008703908846E-2</c:v>
                </c:pt>
                <c:pt idx="11">
                  <c:v>3.0922614337711662E-2</c:v>
                </c:pt>
                <c:pt idx="12">
                  <c:v>4.0829245133723692E-2</c:v>
                </c:pt>
                <c:pt idx="13">
                  <c:v>0.10647254312391201</c:v>
                </c:pt>
                <c:pt idx="14">
                  <c:v>3.5796803291660073E-2</c:v>
                </c:pt>
                <c:pt idx="15">
                  <c:v>4.0829245133723692E-2</c:v>
                </c:pt>
                <c:pt idx="16">
                  <c:v>5.2065200189903467E-2</c:v>
                </c:pt>
                <c:pt idx="17">
                  <c:v>9.2736192435511951E-3</c:v>
                </c:pt>
                <c:pt idx="18">
                  <c:v>3.3106504193701536E-2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4-4AD0-9191-5AA9A9830C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4-4AD0-9191-5AA9A9830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16</c:v>
                </c:pt>
                <c:pt idx="1">
                  <c:v>396</c:v>
                </c:pt>
                <c:pt idx="2">
                  <c:v>918</c:v>
                </c:pt>
                <c:pt idx="3">
                  <c:v>1768</c:v>
                </c:pt>
                <c:pt idx="4">
                  <c:v>2674</c:v>
                </c:pt>
                <c:pt idx="5">
                  <c:v>2028</c:v>
                </c:pt>
                <c:pt idx="6">
                  <c:v>1545</c:v>
                </c:pt>
                <c:pt idx="7">
                  <c:v>1621</c:v>
                </c:pt>
                <c:pt idx="8">
                  <c:v>1575</c:v>
                </c:pt>
                <c:pt idx="9">
                  <c:v>1445</c:v>
                </c:pt>
                <c:pt idx="10">
                  <c:v>1347</c:v>
                </c:pt>
                <c:pt idx="11">
                  <c:v>1004</c:v>
                </c:pt>
                <c:pt idx="12">
                  <c:v>488</c:v>
                </c:pt>
                <c:pt idx="13">
                  <c:v>188</c:v>
                </c:pt>
                <c:pt idx="14">
                  <c:v>52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5-446B-806F-AFAD8FEF3BFB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30</c:v>
                </c:pt>
                <c:pt idx="1">
                  <c:v>408</c:v>
                </c:pt>
                <c:pt idx="2">
                  <c:v>836</c:v>
                </c:pt>
                <c:pt idx="3">
                  <c:v>1692</c:v>
                </c:pt>
                <c:pt idx="4">
                  <c:v>2420</c:v>
                </c:pt>
                <c:pt idx="5">
                  <c:v>1655</c:v>
                </c:pt>
                <c:pt idx="6">
                  <c:v>1287</c:v>
                </c:pt>
                <c:pt idx="7">
                  <c:v>1278</c:v>
                </c:pt>
                <c:pt idx="8">
                  <c:v>1362</c:v>
                </c:pt>
                <c:pt idx="9">
                  <c:v>1190</c:v>
                </c:pt>
                <c:pt idx="10">
                  <c:v>1095</c:v>
                </c:pt>
                <c:pt idx="11">
                  <c:v>768</c:v>
                </c:pt>
                <c:pt idx="12">
                  <c:v>307</c:v>
                </c:pt>
                <c:pt idx="13">
                  <c:v>96</c:v>
                </c:pt>
                <c:pt idx="14">
                  <c:v>40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5-446B-806F-AFAD8FEF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827</c:v>
                </c:pt>
                <c:pt idx="1">
                  <c:v>746</c:v>
                </c:pt>
                <c:pt idx="2">
                  <c:v>2367</c:v>
                </c:pt>
                <c:pt idx="3">
                  <c:v>579</c:v>
                </c:pt>
                <c:pt idx="4">
                  <c:v>191</c:v>
                </c:pt>
                <c:pt idx="5">
                  <c:v>355</c:v>
                </c:pt>
                <c:pt idx="6">
                  <c:v>1610</c:v>
                </c:pt>
                <c:pt idx="7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B-4C92-B9A5-48E59B20DCAB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775</c:v>
                </c:pt>
                <c:pt idx="1">
                  <c:v>1054</c:v>
                </c:pt>
                <c:pt idx="2">
                  <c:v>320</c:v>
                </c:pt>
                <c:pt idx="3">
                  <c:v>1378</c:v>
                </c:pt>
                <c:pt idx="4">
                  <c:v>1419</c:v>
                </c:pt>
                <c:pt idx="5">
                  <c:v>1058</c:v>
                </c:pt>
                <c:pt idx="6">
                  <c:v>187</c:v>
                </c:pt>
                <c:pt idx="7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B-4C92-B9A5-48E59B20D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9.74'!$U$8:$Y$8</c:f>
              <c:numCache>
                <c:formatCode>General</c:formatCode>
                <c:ptCount val="5"/>
                <c:pt idx="0">
                  <c:v>35961</c:v>
                </c:pt>
                <c:pt idx="1">
                  <c:v>37363.360000000001</c:v>
                </c:pt>
                <c:pt idx="2">
                  <c:v>37306.04</c:v>
                </c:pt>
                <c:pt idx="3">
                  <c:v>38215.449999999997</c:v>
                </c:pt>
                <c:pt idx="4">
                  <c:v>38038.92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6-443D-AD6E-BAD12F5CC7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6-443D-AD6E-BAD12F5CC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9.74'!$T$4:$Y$4</c:f>
              <c:numCache>
                <c:formatCode>#,##0</c:formatCode>
                <c:ptCount val="6"/>
                <c:pt idx="0">
                  <c:v>30756</c:v>
                </c:pt>
                <c:pt idx="1">
                  <c:v>29834</c:v>
                </c:pt>
                <c:pt idx="2">
                  <c:v>29254</c:v>
                </c:pt>
                <c:pt idx="3">
                  <c:v>29614</c:v>
                </c:pt>
                <c:pt idx="4">
                  <c:v>29157</c:v>
                </c:pt>
                <c:pt idx="5">
                  <c:v>31595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0-4277-9E84-367879E911BE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9.74'!$T$7:$Y$7</c:f>
              <c:numCache>
                <c:formatCode>#,##0</c:formatCode>
                <c:ptCount val="6"/>
                <c:pt idx="0">
                  <c:v>19507</c:v>
                </c:pt>
                <c:pt idx="1">
                  <c:v>19786</c:v>
                </c:pt>
                <c:pt idx="2">
                  <c:v>19462</c:v>
                </c:pt>
                <c:pt idx="3">
                  <c:v>19401</c:v>
                </c:pt>
                <c:pt idx="4">
                  <c:v>19399</c:v>
                </c:pt>
                <c:pt idx="5">
                  <c:v>20377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50-4277-9E84-367879E911BE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9.74'!$T$11:$Y$11</c:f>
              <c:numCache>
                <c:formatCode>#,##0</c:formatCode>
                <c:ptCount val="6"/>
                <c:pt idx="0">
                  <c:v>27370</c:v>
                </c:pt>
                <c:pt idx="1">
                  <c:v>26568</c:v>
                </c:pt>
                <c:pt idx="2">
                  <c:v>26062</c:v>
                </c:pt>
                <c:pt idx="3">
                  <c:v>26509</c:v>
                </c:pt>
                <c:pt idx="4">
                  <c:v>26047</c:v>
                </c:pt>
                <c:pt idx="5">
                  <c:v>28214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50-4277-9E84-367879E911BE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9.74'!$T$12:$Y$12</c:f>
              <c:numCache>
                <c:formatCode>#,##0</c:formatCode>
                <c:ptCount val="6"/>
                <c:pt idx="0">
                  <c:v>3383</c:v>
                </c:pt>
                <c:pt idx="1">
                  <c:v>3266</c:v>
                </c:pt>
                <c:pt idx="2">
                  <c:v>3192</c:v>
                </c:pt>
                <c:pt idx="3">
                  <c:v>3106</c:v>
                </c:pt>
                <c:pt idx="4">
                  <c:v>3112</c:v>
                </c:pt>
                <c:pt idx="5">
                  <c:v>3381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50-4277-9E84-367879E91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9.74'!$AA$15:$AA$33</c:f>
              <c:numCache>
                <c:formatCode>0.0%</c:formatCode>
                <c:ptCount val="19"/>
                <c:pt idx="0">
                  <c:v>8.5456559582212377E-2</c:v>
                </c:pt>
                <c:pt idx="1">
                  <c:v>2.867542332647571E-2</c:v>
                </c:pt>
                <c:pt idx="2">
                  <c:v>3.9816426649786359E-2</c:v>
                </c:pt>
                <c:pt idx="3">
                  <c:v>3.7664187371419531E-3</c:v>
                </c:pt>
                <c:pt idx="4">
                  <c:v>8.7893654059186574E-2</c:v>
                </c:pt>
                <c:pt idx="5">
                  <c:v>1.702801076119639E-2</c:v>
                </c:pt>
                <c:pt idx="6">
                  <c:v>7.8809938281373629E-2</c:v>
                </c:pt>
                <c:pt idx="7">
                  <c:v>0.13720525399588543</c:v>
                </c:pt>
                <c:pt idx="8">
                  <c:v>6.1307168855831616E-2</c:v>
                </c:pt>
                <c:pt idx="9">
                  <c:v>2.3737933217281215E-3</c:v>
                </c:pt>
                <c:pt idx="10">
                  <c:v>1.9655008703908846E-2</c:v>
                </c:pt>
                <c:pt idx="11">
                  <c:v>3.0922614337711662E-2</c:v>
                </c:pt>
                <c:pt idx="12">
                  <c:v>4.0829245133723692E-2</c:v>
                </c:pt>
                <c:pt idx="13">
                  <c:v>0.10647254312391201</c:v>
                </c:pt>
                <c:pt idx="14">
                  <c:v>3.5796803291660073E-2</c:v>
                </c:pt>
                <c:pt idx="15">
                  <c:v>4.0829245133723692E-2</c:v>
                </c:pt>
                <c:pt idx="16">
                  <c:v>5.2065200189903467E-2</c:v>
                </c:pt>
                <c:pt idx="17">
                  <c:v>9.2736192435511951E-3</c:v>
                </c:pt>
                <c:pt idx="18">
                  <c:v>3.3106504193701536E-2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D-4750-B1CF-E0C45C0429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CD-4750-B1CF-E0C45C042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16</c:v>
                </c:pt>
                <c:pt idx="1">
                  <c:v>396</c:v>
                </c:pt>
                <c:pt idx="2">
                  <c:v>918</c:v>
                </c:pt>
                <c:pt idx="3">
                  <c:v>1768</c:v>
                </c:pt>
                <c:pt idx="4">
                  <c:v>2674</c:v>
                </c:pt>
                <c:pt idx="5">
                  <c:v>2028</c:v>
                </c:pt>
                <c:pt idx="6">
                  <c:v>1545</c:v>
                </c:pt>
                <c:pt idx="7">
                  <c:v>1621</c:v>
                </c:pt>
                <c:pt idx="8">
                  <c:v>1575</c:v>
                </c:pt>
                <c:pt idx="9">
                  <c:v>1445</c:v>
                </c:pt>
                <c:pt idx="10">
                  <c:v>1347</c:v>
                </c:pt>
                <c:pt idx="11">
                  <c:v>1004</c:v>
                </c:pt>
                <c:pt idx="12">
                  <c:v>488</c:v>
                </c:pt>
                <c:pt idx="13">
                  <c:v>188</c:v>
                </c:pt>
                <c:pt idx="14">
                  <c:v>52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B13-A6FC-6D1C2C694E08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30</c:v>
                </c:pt>
                <c:pt idx="1">
                  <c:v>408</c:v>
                </c:pt>
                <c:pt idx="2">
                  <c:v>836</c:v>
                </c:pt>
                <c:pt idx="3">
                  <c:v>1692</c:v>
                </c:pt>
                <c:pt idx="4">
                  <c:v>2420</c:v>
                </c:pt>
                <c:pt idx="5">
                  <c:v>1655</c:v>
                </c:pt>
                <c:pt idx="6">
                  <c:v>1287</c:v>
                </c:pt>
                <c:pt idx="7">
                  <c:v>1278</c:v>
                </c:pt>
                <c:pt idx="8">
                  <c:v>1362</c:v>
                </c:pt>
                <c:pt idx="9">
                  <c:v>1190</c:v>
                </c:pt>
                <c:pt idx="10">
                  <c:v>1095</c:v>
                </c:pt>
                <c:pt idx="11">
                  <c:v>768</c:v>
                </c:pt>
                <c:pt idx="12">
                  <c:v>307</c:v>
                </c:pt>
                <c:pt idx="13">
                  <c:v>96</c:v>
                </c:pt>
                <c:pt idx="14">
                  <c:v>40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B13-A6FC-6D1C2C694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827</c:v>
                </c:pt>
                <c:pt idx="1">
                  <c:v>746</c:v>
                </c:pt>
                <c:pt idx="2">
                  <c:v>2367</c:v>
                </c:pt>
                <c:pt idx="3">
                  <c:v>579</c:v>
                </c:pt>
                <c:pt idx="4">
                  <c:v>191</c:v>
                </c:pt>
                <c:pt idx="5">
                  <c:v>355</c:v>
                </c:pt>
                <c:pt idx="6">
                  <c:v>1610</c:v>
                </c:pt>
                <c:pt idx="7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8-4928-B70A-E22695A53097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775</c:v>
                </c:pt>
                <c:pt idx="1">
                  <c:v>1054</c:v>
                </c:pt>
                <c:pt idx="2">
                  <c:v>320</c:v>
                </c:pt>
                <c:pt idx="3">
                  <c:v>1378</c:v>
                </c:pt>
                <c:pt idx="4">
                  <c:v>1419</c:v>
                </c:pt>
                <c:pt idx="5">
                  <c:v>1058</c:v>
                </c:pt>
                <c:pt idx="6">
                  <c:v>187</c:v>
                </c:pt>
                <c:pt idx="7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48-4928-B70A-E22695A53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47775</c:v>
                </c:pt>
                <c:pt idx="1">
                  <c:v>80373</c:v>
                </c:pt>
                <c:pt idx="2">
                  <c:v>47743</c:v>
                </c:pt>
                <c:pt idx="3">
                  <c:v>21485</c:v>
                </c:pt>
                <c:pt idx="4">
                  <c:v>23977</c:v>
                </c:pt>
                <c:pt idx="5">
                  <c:v>20262</c:v>
                </c:pt>
                <c:pt idx="6">
                  <c:v>19068</c:v>
                </c:pt>
                <c:pt idx="7">
                  <c:v>31880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1-4629-8E93-A9E32B35C719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32236</c:v>
                </c:pt>
                <c:pt idx="1">
                  <c:v>90801</c:v>
                </c:pt>
                <c:pt idx="2">
                  <c:v>9416</c:v>
                </c:pt>
                <c:pt idx="3">
                  <c:v>40264</c:v>
                </c:pt>
                <c:pt idx="4">
                  <c:v>65864</c:v>
                </c:pt>
                <c:pt idx="5">
                  <c:v>28671</c:v>
                </c:pt>
                <c:pt idx="6">
                  <c:v>2469</c:v>
                </c:pt>
                <c:pt idx="7">
                  <c:v>16511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1-4629-8E93-A9E32B35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9.74'!$T$8:$Y$8</c:f>
              <c:numCache>
                <c:formatCode>General</c:formatCode>
                <c:ptCount val="6"/>
                <c:pt idx="0">
                  <c:v>35685</c:v>
                </c:pt>
                <c:pt idx="1">
                  <c:v>35961</c:v>
                </c:pt>
                <c:pt idx="2">
                  <c:v>37363.360000000001</c:v>
                </c:pt>
                <c:pt idx="3">
                  <c:v>37306.04</c:v>
                </c:pt>
                <c:pt idx="4">
                  <c:v>38215.449999999997</c:v>
                </c:pt>
                <c:pt idx="5">
                  <c:v>38038.92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5-4419-823E-B1A24813AC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5-4419-823E-B1A24813A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9.75'!$U$4:$Y$4</c:f>
              <c:numCache>
                <c:formatCode>#,##0</c:formatCode>
                <c:ptCount val="5"/>
                <c:pt idx="0">
                  <c:v>901</c:v>
                </c:pt>
                <c:pt idx="1">
                  <c:v>847</c:v>
                </c:pt>
                <c:pt idx="2">
                  <c:v>781</c:v>
                </c:pt>
                <c:pt idx="3">
                  <c:v>762</c:v>
                </c:pt>
                <c:pt idx="4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A-4DA7-95C1-BBCDA3265E28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9.75'!$U$7:$Y$7</c:f>
              <c:numCache>
                <c:formatCode>#,##0</c:formatCode>
                <c:ptCount val="5"/>
                <c:pt idx="0">
                  <c:v>578</c:v>
                </c:pt>
                <c:pt idx="1">
                  <c:v>560</c:v>
                </c:pt>
                <c:pt idx="2">
                  <c:v>523</c:v>
                </c:pt>
                <c:pt idx="3">
                  <c:v>495</c:v>
                </c:pt>
                <c:pt idx="4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A-4DA7-95C1-BBCDA3265E28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9.75'!$U$11:$Y$11</c:f>
              <c:numCache>
                <c:formatCode>#,##0</c:formatCode>
                <c:ptCount val="5"/>
                <c:pt idx="0">
                  <c:v>723</c:v>
                </c:pt>
                <c:pt idx="1">
                  <c:v>673</c:v>
                </c:pt>
                <c:pt idx="2">
                  <c:v>619</c:v>
                </c:pt>
                <c:pt idx="3">
                  <c:v>617</c:v>
                </c:pt>
                <c:pt idx="4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A-4DA7-95C1-BBCDA3265E28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9.75'!$U$12:$Y$12</c:f>
              <c:numCache>
                <c:formatCode>#,##0</c:formatCode>
                <c:ptCount val="5"/>
                <c:pt idx="0">
                  <c:v>176</c:v>
                </c:pt>
                <c:pt idx="1">
                  <c:v>171</c:v>
                </c:pt>
                <c:pt idx="2">
                  <c:v>168</c:v>
                </c:pt>
                <c:pt idx="3">
                  <c:v>142</c:v>
                </c:pt>
                <c:pt idx="4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3A-4DA7-95C1-BBCDA3265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9.75'!$AA$15:$AA$33</c:f>
              <c:numCache>
                <c:formatCode>0.0%</c:formatCode>
                <c:ptCount val="19"/>
                <c:pt idx="0">
                  <c:v>9.7529258777633285E-2</c:v>
                </c:pt>
                <c:pt idx="1">
                  <c:v>5.2015604681404422E-3</c:v>
                </c:pt>
                <c:pt idx="2">
                  <c:v>1.3003901170351105E-2</c:v>
                </c:pt>
                <c:pt idx="3">
                  <c:v>9.1027308192457735E-3</c:v>
                </c:pt>
                <c:pt idx="4">
                  <c:v>6.8920676202860853E-2</c:v>
                </c:pt>
                <c:pt idx="5">
                  <c:v>1.5604681404421327E-2</c:v>
                </c:pt>
                <c:pt idx="6">
                  <c:v>9.1027308192457732E-2</c:v>
                </c:pt>
                <c:pt idx="7">
                  <c:v>6.8920676202860853E-2</c:v>
                </c:pt>
                <c:pt idx="8">
                  <c:v>4.8114434330299091E-2</c:v>
                </c:pt>
                <c:pt idx="9">
                  <c:v>5.2015604681404422E-3</c:v>
                </c:pt>
                <c:pt idx="10">
                  <c:v>7.8023407022106634E-3</c:v>
                </c:pt>
                <c:pt idx="11">
                  <c:v>3.9011703511053317E-3</c:v>
                </c:pt>
                <c:pt idx="12">
                  <c:v>2.7308192457737322E-2</c:v>
                </c:pt>
                <c:pt idx="13">
                  <c:v>3.1209362808842653E-2</c:v>
                </c:pt>
                <c:pt idx="14">
                  <c:v>0.18725617685305593</c:v>
                </c:pt>
                <c:pt idx="15">
                  <c:v>5.5916775032509754E-2</c:v>
                </c:pt>
                <c:pt idx="16">
                  <c:v>5.8517555266579972E-2</c:v>
                </c:pt>
                <c:pt idx="17">
                  <c:v>2.8608582574772431E-2</c:v>
                </c:pt>
                <c:pt idx="18">
                  <c:v>2.8608582574772431E-2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E-4195-B3E5-82522820EB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E-4195-B3E5-82522820E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31</c:v>
                </c:pt>
                <c:pt idx="3">
                  <c:v>25</c:v>
                </c:pt>
                <c:pt idx="4">
                  <c:v>25</c:v>
                </c:pt>
                <c:pt idx="5">
                  <c:v>39</c:v>
                </c:pt>
                <c:pt idx="6">
                  <c:v>33</c:v>
                </c:pt>
                <c:pt idx="7">
                  <c:v>39</c:v>
                </c:pt>
                <c:pt idx="8">
                  <c:v>42</c:v>
                </c:pt>
                <c:pt idx="9">
                  <c:v>34</c:v>
                </c:pt>
                <c:pt idx="10">
                  <c:v>42</c:v>
                </c:pt>
                <c:pt idx="11">
                  <c:v>38</c:v>
                </c:pt>
                <c:pt idx="12">
                  <c:v>14</c:v>
                </c:pt>
                <c:pt idx="13">
                  <c:v>8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4-4A56-B9DD-A39CAC249571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4</c:v>
                </c:pt>
                <c:pt idx="1">
                  <c:v>5</c:v>
                </c:pt>
                <c:pt idx="2">
                  <c:v>24</c:v>
                </c:pt>
                <c:pt idx="3">
                  <c:v>30</c:v>
                </c:pt>
                <c:pt idx="4">
                  <c:v>34</c:v>
                </c:pt>
                <c:pt idx="5">
                  <c:v>45</c:v>
                </c:pt>
                <c:pt idx="6">
                  <c:v>42</c:v>
                </c:pt>
                <c:pt idx="7">
                  <c:v>29</c:v>
                </c:pt>
                <c:pt idx="8">
                  <c:v>42</c:v>
                </c:pt>
                <c:pt idx="9">
                  <c:v>40</c:v>
                </c:pt>
                <c:pt idx="10">
                  <c:v>38</c:v>
                </c:pt>
                <c:pt idx="11">
                  <c:v>31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4-4A56-B9DD-A39CAC249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15</c:v>
                </c:pt>
                <c:pt idx="1">
                  <c:v>12</c:v>
                </c:pt>
                <c:pt idx="2">
                  <c:v>37</c:v>
                </c:pt>
                <c:pt idx="3">
                  <c:v>10</c:v>
                </c:pt>
                <c:pt idx="4">
                  <c:v>4</c:v>
                </c:pt>
                <c:pt idx="5">
                  <c:v>8</c:v>
                </c:pt>
                <c:pt idx="6">
                  <c:v>44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D5-4E22-9D6C-D3F88A847BFD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15</c:v>
                </c:pt>
                <c:pt idx="1">
                  <c:v>29</c:v>
                </c:pt>
                <c:pt idx="2">
                  <c:v>13</c:v>
                </c:pt>
                <c:pt idx="3">
                  <c:v>47</c:v>
                </c:pt>
                <c:pt idx="4">
                  <c:v>41</c:v>
                </c:pt>
                <c:pt idx="5">
                  <c:v>17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D5-4E22-9D6C-D3F88A847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9.75'!$U$8:$Y$8</c:f>
              <c:numCache>
                <c:formatCode>General</c:formatCode>
                <c:ptCount val="5"/>
                <c:pt idx="0">
                  <c:v>33544</c:v>
                </c:pt>
                <c:pt idx="1">
                  <c:v>34464.36</c:v>
                </c:pt>
                <c:pt idx="2">
                  <c:v>37775</c:v>
                </c:pt>
                <c:pt idx="3">
                  <c:v>39751.4</c:v>
                </c:pt>
                <c:pt idx="4">
                  <c:v>42632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61-4510-9CAD-44A9A34227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61-4510-9CAD-44A9A3422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9.75'!$T$4:$Y$4</c:f>
              <c:numCache>
                <c:formatCode>#,##0</c:formatCode>
                <c:ptCount val="6"/>
                <c:pt idx="0">
                  <c:v>821</c:v>
                </c:pt>
                <c:pt idx="1">
                  <c:v>901</c:v>
                </c:pt>
                <c:pt idx="2">
                  <c:v>847</c:v>
                </c:pt>
                <c:pt idx="3">
                  <c:v>781</c:v>
                </c:pt>
                <c:pt idx="4">
                  <c:v>762</c:v>
                </c:pt>
                <c:pt idx="5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0-4519-A7AC-7BE6EDBCFB7F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9.75'!$T$7:$Y$7</c:f>
              <c:numCache>
                <c:formatCode>#,##0</c:formatCode>
                <c:ptCount val="6"/>
                <c:pt idx="0">
                  <c:v>530</c:v>
                </c:pt>
                <c:pt idx="1">
                  <c:v>578</c:v>
                </c:pt>
                <c:pt idx="2">
                  <c:v>560</c:v>
                </c:pt>
                <c:pt idx="3">
                  <c:v>523</c:v>
                </c:pt>
                <c:pt idx="4">
                  <c:v>495</c:v>
                </c:pt>
                <c:pt idx="5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0-4519-A7AC-7BE6EDBCFB7F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9.75'!$T$11:$Y$11</c:f>
              <c:numCache>
                <c:formatCode>#,##0</c:formatCode>
                <c:ptCount val="6"/>
                <c:pt idx="0">
                  <c:v>644</c:v>
                </c:pt>
                <c:pt idx="1">
                  <c:v>723</c:v>
                </c:pt>
                <c:pt idx="2">
                  <c:v>673</c:v>
                </c:pt>
                <c:pt idx="3">
                  <c:v>619</c:v>
                </c:pt>
                <c:pt idx="4">
                  <c:v>617</c:v>
                </c:pt>
                <c:pt idx="5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0-4519-A7AC-7BE6EDBCFB7F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9.75'!$T$12:$Y$12</c:f>
              <c:numCache>
                <c:formatCode>#,##0</c:formatCode>
                <c:ptCount val="6"/>
                <c:pt idx="0">
                  <c:v>172</c:v>
                </c:pt>
                <c:pt idx="1">
                  <c:v>176</c:v>
                </c:pt>
                <c:pt idx="2">
                  <c:v>171</c:v>
                </c:pt>
                <c:pt idx="3">
                  <c:v>168</c:v>
                </c:pt>
                <c:pt idx="4">
                  <c:v>142</c:v>
                </c:pt>
                <c:pt idx="5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0-4519-A7AC-7BE6EDBC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9.75'!$AA$15:$AA$33</c:f>
              <c:numCache>
                <c:formatCode>0.0%</c:formatCode>
                <c:ptCount val="19"/>
                <c:pt idx="0">
                  <c:v>9.7529258777633285E-2</c:v>
                </c:pt>
                <c:pt idx="1">
                  <c:v>5.2015604681404422E-3</c:v>
                </c:pt>
                <c:pt idx="2">
                  <c:v>1.3003901170351105E-2</c:v>
                </c:pt>
                <c:pt idx="3">
                  <c:v>9.1027308192457735E-3</c:v>
                </c:pt>
                <c:pt idx="4">
                  <c:v>6.8920676202860853E-2</c:v>
                </c:pt>
                <c:pt idx="5">
                  <c:v>1.5604681404421327E-2</c:v>
                </c:pt>
                <c:pt idx="6">
                  <c:v>9.1027308192457732E-2</c:v>
                </c:pt>
                <c:pt idx="7">
                  <c:v>6.8920676202860853E-2</c:v>
                </c:pt>
                <c:pt idx="8">
                  <c:v>4.8114434330299091E-2</c:v>
                </c:pt>
                <c:pt idx="9">
                  <c:v>5.2015604681404422E-3</c:v>
                </c:pt>
                <c:pt idx="10">
                  <c:v>7.8023407022106634E-3</c:v>
                </c:pt>
                <c:pt idx="11">
                  <c:v>3.9011703511053317E-3</c:v>
                </c:pt>
                <c:pt idx="12">
                  <c:v>2.7308192457737322E-2</c:v>
                </c:pt>
                <c:pt idx="13">
                  <c:v>3.1209362808842653E-2</c:v>
                </c:pt>
                <c:pt idx="14">
                  <c:v>0.18725617685305593</c:v>
                </c:pt>
                <c:pt idx="15">
                  <c:v>5.5916775032509754E-2</c:v>
                </c:pt>
                <c:pt idx="16">
                  <c:v>5.8517555266579972E-2</c:v>
                </c:pt>
                <c:pt idx="17">
                  <c:v>2.8608582574772431E-2</c:v>
                </c:pt>
                <c:pt idx="18">
                  <c:v>2.8608582574772431E-2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993-923D-97BABBD824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993-923D-97BABBD8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31</c:v>
                </c:pt>
                <c:pt idx="3">
                  <c:v>25</c:v>
                </c:pt>
                <c:pt idx="4">
                  <c:v>25</c:v>
                </c:pt>
                <c:pt idx="5">
                  <c:v>39</c:v>
                </c:pt>
                <c:pt idx="6">
                  <c:v>33</c:v>
                </c:pt>
                <c:pt idx="7">
                  <c:v>39</c:v>
                </c:pt>
                <c:pt idx="8">
                  <c:v>42</c:v>
                </c:pt>
                <c:pt idx="9">
                  <c:v>34</c:v>
                </c:pt>
                <c:pt idx="10">
                  <c:v>42</c:v>
                </c:pt>
                <c:pt idx="11">
                  <c:v>38</c:v>
                </c:pt>
                <c:pt idx="12">
                  <c:v>14</c:v>
                </c:pt>
                <c:pt idx="13">
                  <c:v>8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3-4604-B568-BCEF2FFA4227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4</c:v>
                </c:pt>
                <c:pt idx="1">
                  <c:v>5</c:v>
                </c:pt>
                <c:pt idx="2">
                  <c:v>24</c:v>
                </c:pt>
                <c:pt idx="3">
                  <c:v>30</c:v>
                </c:pt>
                <c:pt idx="4">
                  <c:v>34</c:v>
                </c:pt>
                <c:pt idx="5">
                  <c:v>45</c:v>
                </c:pt>
                <c:pt idx="6">
                  <c:v>42</c:v>
                </c:pt>
                <c:pt idx="7">
                  <c:v>29</c:v>
                </c:pt>
                <c:pt idx="8">
                  <c:v>42</c:v>
                </c:pt>
                <c:pt idx="9">
                  <c:v>40</c:v>
                </c:pt>
                <c:pt idx="10">
                  <c:v>38</c:v>
                </c:pt>
                <c:pt idx="11">
                  <c:v>31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3-4604-B568-BCEF2FFA4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15</c:v>
                </c:pt>
                <c:pt idx="1">
                  <c:v>12</c:v>
                </c:pt>
                <c:pt idx="2">
                  <c:v>37</c:v>
                </c:pt>
                <c:pt idx="3">
                  <c:v>10</c:v>
                </c:pt>
                <c:pt idx="4">
                  <c:v>4</c:v>
                </c:pt>
                <c:pt idx="5">
                  <c:v>8</c:v>
                </c:pt>
                <c:pt idx="6">
                  <c:v>44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F-4549-8F2C-F7B37FB0FC77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15</c:v>
                </c:pt>
                <c:pt idx="1">
                  <c:v>29</c:v>
                </c:pt>
                <c:pt idx="2">
                  <c:v>13</c:v>
                </c:pt>
                <c:pt idx="3">
                  <c:v>47</c:v>
                </c:pt>
                <c:pt idx="4">
                  <c:v>41</c:v>
                </c:pt>
                <c:pt idx="5">
                  <c:v>17</c:v>
                </c:pt>
                <c:pt idx="6">
                  <c:v>0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F-4549-8F2C-F7B37FB0F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9.8'!$U$8:$Y$8</c:f>
              <c:numCache>
                <c:formatCode>General</c:formatCode>
                <c:ptCount val="5"/>
                <c:pt idx="0">
                  <c:v>43180</c:v>
                </c:pt>
                <c:pt idx="1">
                  <c:v>43573.45</c:v>
                </c:pt>
                <c:pt idx="2">
                  <c:v>44248.49</c:v>
                </c:pt>
                <c:pt idx="3">
                  <c:v>45662</c:v>
                </c:pt>
                <c:pt idx="4">
                  <c:v>45816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0-437B-9789-B1F8F983CC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0-437B-9789-B1F8F983C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9.75'!$T$8:$Y$8</c:f>
              <c:numCache>
                <c:formatCode>General</c:formatCode>
                <c:ptCount val="6"/>
                <c:pt idx="0">
                  <c:v>36060.04</c:v>
                </c:pt>
                <c:pt idx="1">
                  <c:v>33544</c:v>
                </c:pt>
                <c:pt idx="2">
                  <c:v>34464.36</c:v>
                </c:pt>
                <c:pt idx="3">
                  <c:v>37775</c:v>
                </c:pt>
                <c:pt idx="4">
                  <c:v>39751.4</c:v>
                </c:pt>
                <c:pt idx="5">
                  <c:v>42632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5-4FBD-8FDB-0F5EC43D42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5-4FBD-8FDB-0F5EC43D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9.76'!$U$4:$Y$4</c:f>
              <c:numCache>
                <c:formatCode>#,##0</c:formatCode>
                <c:ptCount val="5"/>
                <c:pt idx="0">
                  <c:v>515</c:v>
                </c:pt>
                <c:pt idx="1">
                  <c:v>468</c:v>
                </c:pt>
                <c:pt idx="2">
                  <c:v>337</c:v>
                </c:pt>
                <c:pt idx="3">
                  <c:v>396</c:v>
                </c:pt>
                <c:pt idx="4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A-4138-9153-BA4BE6DF43DD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9.76'!$U$7:$Y$7</c:f>
              <c:numCache>
                <c:formatCode>#,##0</c:formatCode>
                <c:ptCount val="5"/>
                <c:pt idx="0">
                  <c:v>353</c:v>
                </c:pt>
                <c:pt idx="1">
                  <c:v>327</c:v>
                </c:pt>
                <c:pt idx="2">
                  <c:v>262</c:v>
                </c:pt>
                <c:pt idx="3">
                  <c:v>296</c:v>
                </c:pt>
                <c:pt idx="4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A-4138-9153-BA4BE6DF43DD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9.76'!$U$11:$Y$11</c:f>
              <c:numCache>
                <c:formatCode>#,##0</c:formatCode>
                <c:ptCount val="5"/>
                <c:pt idx="0">
                  <c:v>513</c:v>
                </c:pt>
                <c:pt idx="1">
                  <c:v>468</c:v>
                </c:pt>
                <c:pt idx="2">
                  <c:v>335</c:v>
                </c:pt>
                <c:pt idx="3">
                  <c:v>392</c:v>
                </c:pt>
                <c:pt idx="4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A-4138-9153-BA4BE6DF43DD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5A-4138-9153-BA4BE6DF4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9.76'!$AA$15:$AA$33</c:f>
              <c:numCache>
                <c:formatCode>0.0%</c:formatCode>
                <c:ptCount val="19"/>
                <c:pt idx="0">
                  <c:v>0.14578005115089515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3.0690537084398978E-2</c:v>
                </c:pt>
                <c:pt idx="5">
                  <c:v>1.5345268542199489E-2</c:v>
                </c:pt>
                <c:pt idx="6">
                  <c:v>4.0920716112531973E-2</c:v>
                </c:pt>
                <c:pt idx="7">
                  <c:v>1.0230179028132993E-2</c:v>
                </c:pt>
                <c:pt idx="8">
                  <c:v>1.5345268542199489E-2</c:v>
                </c:pt>
                <c:pt idx="9">
                  <c:v>0</c:v>
                </c:pt>
                <c:pt idx="10">
                  <c:v>7.6726342710997444E-3</c:v>
                </c:pt>
                <c:pt idx="11">
                  <c:v>7.6726342710997444E-3</c:v>
                </c:pt>
                <c:pt idx="12">
                  <c:v>6.3938618925831206E-2</c:v>
                </c:pt>
                <c:pt idx="13">
                  <c:v>5.1150895140664961E-2</c:v>
                </c:pt>
                <c:pt idx="14">
                  <c:v>4.6035805626598467E-2</c:v>
                </c:pt>
                <c:pt idx="15">
                  <c:v>0.24040920716112532</c:v>
                </c:pt>
                <c:pt idx="16">
                  <c:v>0.1867007672634271</c:v>
                </c:pt>
                <c:pt idx="17">
                  <c:v>2.3017902813299233E-2</c:v>
                </c:pt>
                <c:pt idx="18">
                  <c:v>1.5345268542199489E-2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21A-8BCF-CB2D03F958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B-421A-8BCF-CB2D03F95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27</c:v>
                </c:pt>
                <c:pt idx="4">
                  <c:v>32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18</c:v>
                </c:pt>
                <c:pt idx="9">
                  <c:v>15</c:v>
                </c:pt>
                <c:pt idx="10">
                  <c:v>19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7-4BB6-8B04-6C7DE5462EBD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28</c:v>
                </c:pt>
                <c:pt idx="3">
                  <c:v>25</c:v>
                </c:pt>
                <c:pt idx="4">
                  <c:v>15</c:v>
                </c:pt>
                <c:pt idx="5">
                  <c:v>25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13</c:v>
                </c:pt>
                <c:pt idx="11">
                  <c:v>12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7-4BB6-8B04-6C7DE5462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6</c:v>
                </c:pt>
                <c:pt idx="1">
                  <c:v>5</c:v>
                </c:pt>
                <c:pt idx="2">
                  <c:v>14</c:v>
                </c:pt>
                <c:pt idx="3">
                  <c:v>25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C-4AD9-A143-D4C67332B40C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8</c:v>
                </c:pt>
                <c:pt idx="1">
                  <c:v>24</c:v>
                </c:pt>
                <c:pt idx="2">
                  <c:v>5</c:v>
                </c:pt>
                <c:pt idx="3">
                  <c:v>57</c:v>
                </c:pt>
                <c:pt idx="4">
                  <c:v>13</c:v>
                </c:pt>
                <c:pt idx="5">
                  <c:v>0</c:v>
                </c:pt>
                <c:pt idx="6">
                  <c:v>4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EC-4AD9-A143-D4C67332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9.76'!$U$8:$Y$8</c:f>
              <c:numCache>
                <c:formatCode>General</c:formatCode>
                <c:ptCount val="5"/>
                <c:pt idx="0">
                  <c:v>24406.53</c:v>
                </c:pt>
                <c:pt idx="1">
                  <c:v>28138.3</c:v>
                </c:pt>
                <c:pt idx="2">
                  <c:v>29910.23</c:v>
                </c:pt>
                <c:pt idx="3">
                  <c:v>28165.25</c:v>
                </c:pt>
                <c:pt idx="4">
                  <c:v>28008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1-4A0C-826B-341FEEBC00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1-4A0C-826B-341FEEBC0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9.76'!$T$4:$Y$4</c:f>
              <c:numCache>
                <c:formatCode>#,##0</c:formatCode>
                <c:ptCount val="6"/>
                <c:pt idx="0">
                  <c:v>515</c:v>
                </c:pt>
                <c:pt idx="1">
                  <c:v>515</c:v>
                </c:pt>
                <c:pt idx="2">
                  <c:v>468</c:v>
                </c:pt>
                <c:pt idx="3">
                  <c:v>337</c:v>
                </c:pt>
                <c:pt idx="4">
                  <c:v>396</c:v>
                </c:pt>
                <c:pt idx="5">
                  <c:v>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5-4C55-B559-8164C00298D1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9.76'!$T$7:$Y$7</c:f>
              <c:numCache>
                <c:formatCode>#,##0</c:formatCode>
                <c:ptCount val="6"/>
                <c:pt idx="0">
                  <c:v>336</c:v>
                </c:pt>
                <c:pt idx="1">
                  <c:v>353</c:v>
                </c:pt>
                <c:pt idx="2">
                  <c:v>327</c:v>
                </c:pt>
                <c:pt idx="3">
                  <c:v>262</c:v>
                </c:pt>
                <c:pt idx="4">
                  <c:v>296</c:v>
                </c:pt>
                <c:pt idx="5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5-4C55-B559-8164C00298D1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9.76'!$T$11:$Y$11</c:f>
              <c:numCache>
                <c:formatCode>#,##0</c:formatCode>
                <c:ptCount val="6"/>
                <c:pt idx="0">
                  <c:v>509</c:v>
                </c:pt>
                <c:pt idx="1">
                  <c:v>513</c:v>
                </c:pt>
                <c:pt idx="2">
                  <c:v>468</c:v>
                </c:pt>
                <c:pt idx="3">
                  <c:v>335</c:v>
                </c:pt>
                <c:pt idx="4">
                  <c:v>392</c:v>
                </c:pt>
                <c:pt idx="5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5-4C55-B559-8164C00298D1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9.76'!$T$12:$Y$12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B5-4C55-B559-8164C0029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9.76'!$AA$15:$AA$33</c:f>
              <c:numCache>
                <c:formatCode>0.0%</c:formatCode>
                <c:ptCount val="19"/>
                <c:pt idx="0">
                  <c:v>0.14578005115089515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3.0690537084398978E-2</c:v>
                </c:pt>
                <c:pt idx="5">
                  <c:v>1.5345268542199489E-2</c:v>
                </c:pt>
                <c:pt idx="6">
                  <c:v>4.0920716112531973E-2</c:v>
                </c:pt>
                <c:pt idx="7">
                  <c:v>1.0230179028132993E-2</c:v>
                </c:pt>
                <c:pt idx="8">
                  <c:v>1.5345268542199489E-2</c:v>
                </c:pt>
                <c:pt idx="9">
                  <c:v>0</c:v>
                </c:pt>
                <c:pt idx="10">
                  <c:v>7.6726342710997444E-3</c:v>
                </c:pt>
                <c:pt idx="11">
                  <c:v>7.6726342710997444E-3</c:v>
                </c:pt>
                <c:pt idx="12">
                  <c:v>6.3938618925831206E-2</c:v>
                </c:pt>
                <c:pt idx="13">
                  <c:v>5.1150895140664961E-2</c:v>
                </c:pt>
                <c:pt idx="14">
                  <c:v>4.6035805626598467E-2</c:v>
                </c:pt>
                <c:pt idx="15">
                  <c:v>0.24040920716112532</c:v>
                </c:pt>
                <c:pt idx="16">
                  <c:v>0.1867007672634271</c:v>
                </c:pt>
                <c:pt idx="17">
                  <c:v>2.3017902813299233E-2</c:v>
                </c:pt>
                <c:pt idx="18">
                  <c:v>1.5345268542199489E-2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E-4DAC-BBDC-FCCCFA2652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E-4DAC-BBDC-FCCCFA265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27</c:v>
                </c:pt>
                <c:pt idx="4">
                  <c:v>32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18</c:v>
                </c:pt>
                <c:pt idx="9">
                  <c:v>15</c:v>
                </c:pt>
                <c:pt idx="10">
                  <c:v>19</c:v>
                </c:pt>
                <c:pt idx="11">
                  <c:v>11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5-48AD-9331-32F8D18C2AA6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28</c:v>
                </c:pt>
                <c:pt idx="3">
                  <c:v>25</c:v>
                </c:pt>
                <c:pt idx="4">
                  <c:v>15</c:v>
                </c:pt>
                <c:pt idx="5">
                  <c:v>25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13</c:v>
                </c:pt>
                <c:pt idx="11">
                  <c:v>12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5-48AD-9331-32F8D18C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6</c:v>
                </c:pt>
                <c:pt idx="1">
                  <c:v>5</c:v>
                </c:pt>
                <c:pt idx="2">
                  <c:v>14</c:v>
                </c:pt>
                <c:pt idx="3">
                  <c:v>25</c:v>
                </c:pt>
                <c:pt idx="4">
                  <c:v>0</c:v>
                </c:pt>
                <c:pt idx="5">
                  <c:v>6</c:v>
                </c:pt>
                <c:pt idx="6">
                  <c:v>12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A4-4A07-9680-582DE1B16478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8</c:v>
                </c:pt>
                <c:pt idx="1">
                  <c:v>24</c:v>
                </c:pt>
                <c:pt idx="2">
                  <c:v>5</c:v>
                </c:pt>
                <c:pt idx="3">
                  <c:v>57</c:v>
                </c:pt>
                <c:pt idx="4">
                  <c:v>13</c:v>
                </c:pt>
                <c:pt idx="5">
                  <c:v>0</c:v>
                </c:pt>
                <c:pt idx="6">
                  <c:v>4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A4-4A07-9680-582DE1B16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9.8'!$T$4:$Y$4</c:f>
              <c:numCache>
                <c:formatCode>#,##0</c:formatCode>
                <c:ptCount val="6"/>
                <c:pt idx="0">
                  <c:v>939583</c:v>
                </c:pt>
                <c:pt idx="1">
                  <c:v>944199</c:v>
                </c:pt>
                <c:pt idx="2">
                  <c:v>940176</c:v>
                </c:pt>
                <c:pt idx="3">
                  <c:v>961982</c:v>
                </c:pt>
                <c:pt idx="4">
                  <c:v>963549</c:v>
                </c:pt>
                <c:pt idx="5">
                  <c:v>1002968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82-451A-8B5F-8AB19B577335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9.8'!$T$7:$Y$7</c:f>
              <c:numCache>
                <c:formatCode>#,##0</c:formatCode>
                <c:ptCount val="6"/>
                <c:pt idx="0">
                  <c:v>664843</c:v>
                </c:pt>
                <c:pt idx="1">
                  <c:v>669317</c:v>
                </c:pt>
                <c:pt idx="2">
                  <c:v>670145</c:v>
                </c:pt>
                <c:pt idx="3">
                  <c:v>674123</c:v>
                </c:pt>
                <c:pt idx="4">
                  <c:v>681373</c:v>
                </c:pt>
                <c:pt idx="5">
                  <c:v>702556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2-451A-8B5F-8AB19B577335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9.8'!$T$11:$Y$11</c:f>
              <c:numCache>
                <c:formatCode>#,##0</c:formatCode>
                <c:ptCount val="6"/>
                <c:pt idx="0">
                  <c:v>856753</c:v>
                </c:pt>
                <c:pt idx="1">
                  <c:v>862562</c:v>
                </c:pt>
                <c:pt idx="2">
                  <c:v>858893</c:v>
                </c:pt>
                <c:pt idx="3">
                  <c:v>881479</c:v>
                </c:pt>
                <c:pt idx="4">
                  <c:v>879834</c:v>
                </c:pt>
                <c:pt idx="5">
                  <c:v>914540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2-451A-8B5F-8AB19B577335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9.8'!$T$12:$Y$12</c:f>
              <c:numCache>
                <c:formatCode>#,##0</c:formatCode>
                <c:ptCount val="6"/>
                <c:pt idx="0">
                  <c:v>82830</c:v>
                </c:pt>
                <c:pt idx="1">
                  <c:v>81637</c:v>
                </c:pt>
                <c:pt idx="2">
                  <c:v>81283</c:v>
                </c:pt>
                <c:pt idx="3">
                  <c:v>80503</c:v>
                </c:pt>
                <c:pt idx="4">
                  <c:v>83715</c:v>
                </c:pt>
                <c:pt idx="5">
                  <c:v>88428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82-451A-8B5F-8AB19B57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9.76'!$T$8:$Y$8</c:f>
              <c:numCache>
                <c:formatCode>General</c:formatCode>
                <c:ptCount val="6"/>
                <c:pt idx="0">
                  <c:v>23731.61</c:v>
                </c:pt>
                <c:pt idx="1">
                  <c:v>24406.53</c:v>
                </c:pt>
                <c:pt idx="2">
                  <c:v>28138.3</c:v>
                </c:pt>
                <c:pt idx="3">
                  <c:v>29910.23</c:v>
                </c:pt>
                <c:pt idx="4">
                  <c:v>28165.25</c:v>
                </c:pt>
                <c:pt idx="5">
                  <c:v>28008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8-4F64-A146-0F4F4CD5FB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8-4F64-A146-0F4F4CD5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9.77'!$U$4:$Y$4</c:f>
              <c:numCache>
                <c:formatCode>#,##0</c:formatCode>
                <c:ptCount val="5"/>
                <c:pt idx="0">
                  <c:v>128</c:v>
                </c:pt>
                <c:pt idx="1">
                  <c:v>123</c:v>
                </c:pt>
                <c:pt idx="2">
                  <c:v>126</c:v>
                </c:pt>
                <c:pt idx="3">
                  <c:v>77</c:v>
                </c:pt>
                <c:pt idx="4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0-46E3-911D-D5D34F596203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9.77'!$U$7:$Y$7</c:f>
              <c:numCache>
                <c:formatCode>#,##0</c:formatCode>
                <c:ptCount val="5"/>
                <c:pt idx="0">
                  <c:v>99</c:v>
                </c:pt>
                <c:pt idx="1">
                  <c:v>93</c:v>
                </c:pt>
                <c:pt idx="2">
                  <c:v>102</c:v>
                </c:pt>
                <c:pt idx="3">
                  <c:v>63</c:v>
                </c:pt>
                <c:pt idx="4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0-46E3-911D-D5D34F596203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9.77'!$U$11:$Y$11</c:f>
              <c:numCache>
                <c:formatCode>#,##0</c:formatCode>
                <c:ptCount val="5"/>
                <c:pt idx="0">
                  <c:v>123</c:v>
                </c:pt>
                <c:pt idx="1">
                  <c:v>118</c:v>
                </c:pt>
                <c:pt idx="2">
                  <c:v>117</c:v>
                </c:pt>
                <c:pt idx="3">
                  <c:v>80</c:v>
                </c:pt>
                <c:pt idx="4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0-46E3-911D-D5D34F596203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9.77'!$U$12:$Y$12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0-46E3-911D-D5D34F596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9.77'!$AA$15:$AA$33</c:f>
              <c:numCache>
                <c:formatCode>0.0%</c:formatCode>
                <c:ptCount val="19"/>
                <c:pt idx="0">
                  <c:v>1.7241379310344827E-2</c:v>
                </c:pt>
                <c:pt idx="1">
                  <c:v>2.2988505747126436E-2</c:v>
                </c:pt>
                <c:pt idx="2">
                  <c:v>0</c:v>
                </c:pt>
                <c:pt idx="3">
                  <c:v>0</c:v>
                </c:pt>
                <c:pt idx="4">
                  <c:v>2.8735632183908046E-2</c:v>
                </c:pt>
                <c:pt idx="5">
                  <c:v>0</c:v>
                </c:pt>
                <c:pt idx="6">
                  <c:v>5.1724137931034482E-2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2.2988505747126436E-2</c:v>
                </c:pt>
                <c:pt idx="11">
                  <c:v>4.0229885057471264E-2</c:v>
                </c:pt>
                <c:pt idx="12">
                  <c:v>0.10919540229885058</c:v>
                </c:pt>
                <c:pt idx="13">
                  <c:v>2.8735632183908046E-2</c:v>
                </c:pt>
                <c:pt idx="14">
                  <c:v>5.7471264367816091E-2</c:v>
                </c:pt>
                <c:pt idx="15">
                  <c:v>0.10344827586206896</c:v>
                </c:pt>
                <c:pt idx="16">
                  <c:v>6.8965517241379309E-2</c:v>
                </c:pt>
                <c:pt idx="17">
                  <c:v>5.7471264367816091E-2</c:v>
                </c:pt>
                <c:pt idx="18">
                  <c:v>0.20689655172413793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1-41D5-ABD4-EBB38B9512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1-41D5-ABD4-EBB38B951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10</c:v>
                </c:pt>
                <c:pt idx="4">
                  <c:v>6</c:v>
                </c:pt>
                <c:pt idx="5">
                  <c:v>12</c:v>
                </c:pt>
                <c:pt idx="6">
                  <c:v>5</c:v>
                </c:pt>
                <c:pt idx="7">
                  <c:v>6</c:v>
                </c:pt>
                <c:pt idx="8">
                  <c:v>13</c:v>
                </c:pt>
                <c:pt idx="9">
                  <c:v>11</c:v>
                </c:pt>
                <c:pt idx="10">
                  <c:v>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5-41B7-BCB8-7415B54226CC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10</c:v>
                </c:pt>
                <c:pt idx="4">
                  <c:v>15</c:v>
                </c:pt>
                <c:pt idx="5">
                  <c:v>3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5-41B7-BCB8-7415B5422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D-45D9-A040-CC8B85113FCC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0</c:v>
                </c:pt>
                <c:pt idx="1">
                  <c:v>12</c:v>
                </c:pt>
                <c:pt idx="2">
                  <c:v>0</c:v>
                </c:pt>
                <c:pt idx="3">
                  <c:v>15</c:v>
                </c:pt>
                <c:pt idx="4">
                  <c:v>12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D-45D9-A040-CC8B85113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9.77'!$U$8:$Y$8</c:f>
              <c:numCache>
                <c:formatCode>General</c:formatCode>
                <c:ptCount val="5"/>
                <c:pt idx="0">
                  <c:v>13173.58</c:v>
                </c:pt>
                <c:pt idx="1">
                  <c:v>29100.37</c:v>
                </c:pt>
                <c:pt idx="2">
                  <c:v>24100.43</c:v>
                </c:pt>
                <c:pt idx="3">
                  <c:v>22829.43</c:v>
                </c:pt>
                <c:pt idx="4">
                  <c:v>10599.76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A-426E-8C9C-FF8C81470F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A-426E-8C9C-FF8C81470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9.77'!$T$4:$Y$4</c:f>
              <c:numCache>
                <c:formatCode>#,##0</c:formatCode>
                <c:ptCount val="6"/>
                <c:pt idx="0">
                  <c:v>103</c:v>
                </c:pt>
                <c:pt idx="1">
                  <c:v>128</c:v>
                </c:pt>
                <c:pt idx="2">
                  <c:v>123</c:v>
                </c:pt>
                <c:pt idx="3">
                  <c:v>126</c:v>
                </c:pt>
                <c:pt idx="4">
                  <c:v>77</c:v>
                </c:pt>
                <c:pt idx="5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9-4B16-8CAE-1C8D95B4404C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9.77'!$T$7:$Y$7</c:f>
              <c:numCache>
                <c:formatCode>#,##0</c:formatCode>
                <c:ptCount val="6"/>
                <c:pt idx="0">
                  <c:v>90</c:v>
                </c:pt>
                <c:pt idx="1">
                  <c:v>99</c:v>
                </c:pt>
                <c:pt idx="2">
                  <c:v>93</c:v>
                </c:pt>
                <c:pt idx="3">
                  <c:v>102</c:v>
                </c:pt>
                <c:pt idx="4">
                  <c:v>63</c:v>
                </c:pt>
                <c:pt idx="5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9-4B16-8CAE-1C8D95B4404C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9.77'!$T$11:$Y$11</c:f>
              <c:numCache>
                <c:formatCode>#,##0</c:formatCode>
                <c:ptCount val="6"/>
                <c:pt idx="0">
                  <c:v>103</c:v>
                </c:pt>
                <c:pt idx="1">
                  <c:v>123</c:v>
                </c:pt>
                <c:pt idx="2">
                  <c:v>118</c:v>
                </c:pt>
                <c:pt idx="3">
                  <c:v>117</c:v>
                </c:pt>
                <c:pt idx="4">
                  <c:v>80</c:v>
                </c:pt>
                <c:pt idx="5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89-4B16-8CAE-1C8D95B4404C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9.77'!$T$12:$Y$12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89-4B16-8CAE-1C8D95B4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9.77'!$AA$15:$AA$33</c:f>
              <c:numCache>
                <c:formatCode>0.0%</c:formatCode>
                <c:ptCount val="19"/>
                <c:pt idx="0">
                  <c:v>1.7241379310344827E-2</c:v>
                </c:pt>
                <c:pt idx="1">
                  <c:v>2.2988505747126436E-2</c:v>
                </c:pt>
                <c:pt idx="2">
                  <c:v>0</c:v>
                </c:pt>
                <c:pt idx="3">
                  <c:v>0</c:v>
                </c:pt>
                <c:pt idx="4">
                  <c:v>2.8735632183908046E-2</c:v>
                </c:pt>
                <c:pt idx="5">
                  <c:v>0</c:v>
                </c:pt>
                <c:pt idx="6">
                  <c:v>5.1724137931034482E-2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2.2988505747126436E-2</c:v>
                </c:pt>
                <c:pt idx="11">
                  <c:v>4.0229885057471264E-2</c:v>
                </c:pt>
                <c:pt idx="12">
                  <c:v>0.10919540229885058</c:v>
                </c:pt>
                <c:pt idx="13">
                  <c:v>2.8735632183908046E-2</c:v>
                </c:pt>
                <c:pt idx="14">
                  <c:v>5.7471264367816091E-2</c:v>
                </c:pt>
                <c:pt idx="15">
                  <c:v>0.10344827586206896</c:v>
                </c:pt>
                <c:pt idx="16">
                  <c:v>6.8965517241379309E-2</c:v>
                </c:pt>
                <c:pt idx="17">
                  <c:v>5.7471264367816091E-2</c:v>
                </c:pt>
                <c:pt idx="18">
                  <c:v>0.20689655172413793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56-4CDE-9BC0-FCEF6999E2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56-4CDE-9BC0-FCEF6999E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10</c:v>
                </c:pt>
                <c:pt idx="4">
                  <c:v>6</c:v>
                </c:pt>
                <c:pt idx="5">
                  <c:v>12</c:v>
                </c:pt>
                <c:pt idx="6">
                  <c:v>5</c:v>
                </c:pt>
                <c:pt idx="7">
                  <c:v>6</c:v>
                </c:pt>
                <c:pt idx="8">
                  <c:v>13</c:v>
                </c:pt>
                <c:pt idx="9">
                  <c:v>11</c:v>
                </c:pt>
                <c:pt idx="10">
                  <c:v>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D-4C2E-AC59-0E5AE71D145C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10</c:v>
                </c:pt>
                <c:pt idx="4">
                  <c:v>15</c:v>
                </c:pt>
                <c:pt idx="5">
                  <c:v>3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D-4C2E-AC59-0E5AE71D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6</c:v>
                </c:pt>
                <c:pt idx="1">
                  <c:v>11</c:v>
                </c:pt>
                <c:pt idx="2">
                  <c:v>12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7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3-49C7-9B80-EBA826006111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0</c:v>
                </c:pt>
                <c:pt idx="1">
                  <c:v>12</c:v>
                </c:pt>
                <c:pt idx="2">
                  <c:v>0</c:v>
                </c:pt>
                <c:pt idx="3">
                  <c:v>15</c:v>
                </c:pt>
                <c:pt idx="4">
                  <c:v>12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3-49C7-9B80-EBA826006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9.8'!$AA$15:$AA$33</c:f>
              <c:numCache>
                <c:formatCode>0.0%</c:formatCode>
                <c:ptCount val="19"/>
                <c:pt idx="0">
                  <c:v>8.2744414577533877E-3</c:v>
                </c:pt>
                <c:pt idx="1">
                  <c:v>8.207639725295323E-3</c:v>
                </c:pt>
                <c:pt idx="2">
                  <c:v>4.3983457099329194E-2</c:v>
                </c:pt>
                <c:pt idx="3">
                  <c:v>6.7788802833191088E-3</c:v>
                </c:pt>
                <c:pt idx="4">
                  <c:v>5.4525169297524947E-2</c:v>
                </c:pt>
                <c:pt idx="5">
                  <c:v>3.4673090268084322E-2</c:v>
                </c:pt>
                <c:pt idx="6">
                  <c:v>7.7476051080393391E-2</c:v>
                </c:pt>
                <c:pt idx="7">
                  <c:v>8.2219971125698926E-2</c:v>
                </c:pt>
                <c:pt idx="8">
                  <c:v>3.2762760127940271E-2</c:v>
                </c:pt>
                <c:pt idx="9">
                  <c:v>1.3824967496470476E-2</c:v>
                </c:pt>
                <c:pt idx="10">
                  <c:v>3.8746998907243299E-2</c:v>
                </c:pt>
                <c:pt idx="11">
                  <c:v>2.0815220425776295E-2</c:v>
                </c:pt>
                <c:pt idx="12">
                  <c:v>9.9266377391900834E-2</c:v>
                </c:pt>
                <c:pt idx="13">
                  <c:v>9.2919215767601759E-2</c:v>
                </c:pt>
                <c:pt idx="14">
                  <c:v>5.3452353415064088E-2</c:v>
                </c:pt>
                <c:pt idx="15">
                  <c:v>9.2641041389156978E-2</c:v>
                </c:pt>
                <c:pt idx="16">
                  <c:v>0.11273739541042187</c:v>
                </c:pt>
                <c:pt idx="17">
                  <c:v>1.9398425473195556E-2</c:v>
                </c:pt>
                <c:pt idx="18">
                  <c:v>3.4042960493256016E-2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453-85DA-9459810C76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1-4453-85DA-9459810C7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9.77'!$T$8:$Y$8</c:f>
              <c:numCache>
                <c:formatCode>General</c:formatCode>
                <c:ptCount val="6"/>
                <c:pt idx="0">
                  <c:v>24294.75</c:v>
                </c:pt>
                <c:pt idx="1">
                  <c:v>13173.58</c:v>
                </c:pt>
                <c:pt idx="2">
                  <c:v>29100.37</c:v>
                </c:pt>
                <c:pt idx="3">
                  <c:v>24100.43</c:v>
                </c:pt>
                <c:pt idx="4">
                  <c:v>22829.43</c:v>
                </c:pt>
                <c:pt idx="5">
                  <c:v>10599.76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4-41DC-9B7D-6E6404BD1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4-41DC-9B7D-6E6404BD1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9.78'!$U$4:$Y$4</c:f>
              <c:numCache>
                <c:formatCode>#,##0</c:formatCode>
                <c:ptCount val="5"/>
                <c:pt idx="0">
                  <c:v>644</c:v>
                </c:pt>
                <c:pt idx="1">
                  <c:v>678</c:v>
                </c:pt>
                <c:pt idx="2">
                  <c:v>662</c:v>
                </c:pt>
                <c:pt idx="3">
                  <c:v>667</c:v>
                </c:pt>
                <c:pt idx="4">
                  <c:v>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4-4BAF-9E69-32309747994D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9.78'!$U$7:$Y$7</c:f>
              <c:numCache>
                <c:formatCode>#,##0</c:formatCode>
                <c:ptCount val="5"/>
                <c:pt idx="0">
                  <c:v>531</c:v>
                </c:pt>
                <c:pt idx="1">
                  <c:v>510</c:v>
                </c:pt>
                <c:pt idx="2">
                  <c:v>521</c:v>
                </c:pt>
                <c:pt idx="3">
                  <c:v>526</c:v>
                </c:pt>
                <c:pt idx="4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4-4BAF-9E69-32309747994D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9.78'!$U$11:$Y$11</c:f>
              <c:numCache>
                <c:formatCode>#,##0</c:formatCode>
                <c:ptCount val="5"/>
                <c:pt idx="0">
                  <c:v>637</c:v>
                </c:pt>
                <c:pt idx="1">
                  <c:v>668</c:v>
                </c:pt>
                <c:pt idx="2">
                  <c:v>646</c:v>
                </c:pt>
                <c:pt idx="3">
                  <c:v>656</c:v>
                </c:pt>
                <c:pt idx="4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4-4BAF-9E69-32309747994D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9.78'!$U$12:$Y$12</c:f>
              <c:numCache>
                <c:formatCode>#,##0</c:formatCode>
                <c:ptCount val="5"/>
                <c:pt idx="0">
                  <c:v>7</c:v>
                </c:pt>
                <c:pt idx="1">
                  <c:v>10</c:v>
                </c:pt>
                <c:pt idx="2">
                  <c:v>15</c:v>
                </c:pt>
                <c:pt idx="3">
                  <c:v>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A4-4BAF-9E69-323097479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9.78'!$AA$15:$AA$33</c:f>
              <c:numCache>
                <c:formatCode>0.0%</c:formatCode>
                <c:ptCount val="19"/>
                <c:pt idx="0">
                  <c:v>2.130681818181818E-2</c:v>
                </c:pt>
                <c:pt idx="1">
                  <c:v>0</c:v>
                </c:pt>
                <c:pt idx="2">
                  <c:v>5.681818181818182E-3</c:v>
                </c:pt>
                <c:pt idx="3">
                  <c:v>0</c:v>
                </c:pt>
                <c:pt idx="4">
                  <c:v>6.3920454545454544E-2</c:v>
                </c:pt>
                <c:pt idx="5">
                  <c:v>0</c:v>
                </c:pt>
                <c:pt idx="6">
                  <c:v>1.4204545454545454E-2</c:v>
                </c:pt>
                <c:pt idx="7">
                  <c:v>1.8465909090909092E-2</c:v>
                </c:pt>
                <c:pt idx="8">
                  <c:v>0</c:v>
                </c:pt>
                <c:pt idx="9">
                  <c:v>0</c:v>
                </c:pt>
                <c:pt idx="10">
                  <c:v>1.1363636363636364E-2</c:v>
                </c:pt>
                <c:pt idx="11">
                  <c:v>8.5227272727272721E-3</c:v>
                </c:pt>
                <c:pt idx="12">
                  <c:v>5.113636363636364E-2</c:v>
                </c:pt>
                <c:pt idx="13">
                  <c:v>5.3977272727272728E-2</c:v>
                </c:pt>
                <c:pt idx="14">
                  <c:v>0.25426136363636365</c:v>
                </c:pt>
                <c:pt idx="15">
                  <c:v>0.19176136363636365</c:v>
                </c:pt>
                <c:pt idx="16">
                  <c:v>0.18892045454545456</c:v>
                </c:pt>
                <c:pt idx="17">
                  <c:v>3.2670454545454544E-2</c:v>
                </c:pt>
                <c:pt idx="18">
                  <c:v>4.1193181818181816E-2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A-4D7E-AED1-4A6A9B2CFF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A-4D7E-AED1-4A6A9B2CF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17</c:v>
                </c:pt>
                <c:pt idx="3">
                  <c:v>36</c:v>
                </c:pt>
                <c:pt idx="4">
                  <c:v>59</c:v>
                </c:pt>
                <c:pt idx="5">
                  <c:v>69</c:v>
                </c:pt>
                <c:pt idx="6">
                  <c:v>45</c:v>
                </c:pt>
                <c:pt idx="7">
                  <c:v>34</c:v>
                </c:pt>
                <c:pt idx="8">
                  <c:v>50</c:v>
                </c:pt>
                <c:pt idx="9">
                  <c:v>32</c:v>
                </c:pt>
                <c:pt idx="10">
                  <c:v>25</c:v>
                </c:pt>
                <c:pt idx="11">
                  <c:v>12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A-4CC7-8F52-57FA29AC5822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12</c:v>
                </c:pt>
                <c:pt idx="3">
                  <c:v>36</c:v>
                </c:pt>
                <c:pt idx="4">
                  <c:v>46</c:v>
                </c:pt>
                <c:pt idx="5">
                  <c:v>29</c:v>
                </c:pt>
                <c:pt idx="6">
                  <c:v>39</c:v>
                </c:pt>
                <c:pt idx="7">
                  <c:v>38</c:v>
                </c:pt>
                <c:pt idx="8">
                  <c:v>42</c:v>
                </c:pt>
                <c:pt idx="9">
                  <c:v>32</c:v>
                </c:pt>
                <c:pt idx="10">
                  <c:v>29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A-4CC7-8F52-57FA29AC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19</c:v>
                </c:pt>
                <c:pt idx="1">
                  <c:v>34</c:v>
                </c:pt>
                <c:pt idx="2">
                  <c:v>53</c:v>
                </c:pt>
                <c:pt idx="3">
                  <c:v>45</c:v>
                </c:pt>
                <c:pt idx="4">
                  <c:v>12</c:v>
                </c:pt>
                <c:pt idx="5">
                  <c:v>0</c:v>
                </c:pt>
                <c:pt idx="6">
                  <c:v>15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D-40AB-8BA4-C69FC91BE509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22</c:v>
                </c:pt>
                <c:pt idx="1">
                  <c:v>40</c:v>
                </c:pt>
                <c:pt idx="2">
                  <c:v>4</c:v>
                </c:pt>
                <c:pt idx="3">
                  <c:v>79</c:v>
                </c:pt>
                <c:pt idx="4">
                  <c:v>41</c:v>
                </c:pt>
                <c:pt idx="5">
                  <c:v>7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D-40AB-8BA4-C69FC91BE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9.78'!$U$8:$Y$8</c:f>
              <c:numCache>
                <c:formatCode>General</c:formatCode>
                <c:ptCount val="5"/>
                <c:pt idx="0">
                  <c:v>29064.07</c:v>
                </c:pt>
                <c:pt idx="1">
                  <c:v>32027.5</c:v>
                </c:pt>
                <c:pt idx="2">
                  <c:v>31695.66</c:v>
                </c:pt>
                <c:pt idx="3">
                  <c:v>30591</c:v>
                </c:pt>
                <c:pt idx="4">
                  <c:v>36110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6-422C-8971-B081D46C53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36-422C-8971-B081D46C5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9.78'!$T$4:$Y$4</c:f>
              <c:numCache>
                <c:formatCode>#,##0</c:formatCode>
                <c:ptCount val="6"/>
                <c:pt idx="0">
                  <c:v>707</c:v>
                </c:pt>
                <c:pt idx="1">
                  <c:v>644</c:v>
                </c:pt>
                <c:pt idx="2">
                  <c:v>678</c:v>
                </c:pt>
                <c:pt idx="3">
                  <c:v>662</c:v>
                </c:pt>
                <c:pt idx="4">
                  <c:v>667</c:v>
                </c:pt>
                <c:pt idx="5">
                  <c:v>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E-4513-A69A-3D1ACF43D8C8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9.78'!$T$7:$Y$7</c:f>
              <c:numCache>
                <c:formatCode>#,##0</c:formatCode>
                <c:ptCount val="6"/>
                <c:pt idx="0">
                  <c:v>577</c:v>
                </c:pt>
                <c:pt idx="1">
                  <c:v>531</c:v>
                </c:pt>
                <c:pt idx="2">
                  <c:v>510</c:v>
                </c:pt>
                <c:pt idx="3">
                  <c:v>521</c:v>
                </c:pt>
                <c:pt idx="4">
                  <c:v>526</c:v>
                </c:pt>
                <c:pt idx="5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E-4513-A69A-3D1ACF43D8C8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9.78'!$T$11:$Y$11</c:f>
              <c:numCache>
                <c:formatCode>#,##0</c:formatCode>
                <c:ptCount val="6"/>
                <c:pt idx="0">
                  <c:v>697</c:v>
                </c:pt>
                <c:pt idx="1">
                  <c:v>637</c:v>
                </c:pt>
                <c:pt idx="2">
                  <c:v>668</c:v>
                </c:pt>
                <c:pt idx="3">
                  <c:v>646</c:v>
                </c:pt>
                <c:pt idx="4">
                  <c:v>656</c:v>
                </c:pt>
                <c:pt idx="5">
                  <c:v>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E-4513-A69A-3D1ACF43D8C8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9.78'!$T$12:$Y$12</c:f>
              <c:numCache>
                <c:formatCode>#,##0</c:formatCode>
                <c:ptCount val="6"/>
                <c:pt idx="0">
                  <c:v>7</c:v>
                </c:pt>
                <c:pt idx="1">
                  <c:v>7</c:v>
                </c:pt>
                <c:pt idx="2">
                  <c:v>10</c:v>
                </c:pt>
                <c:pt idx="3">
                  <c:v>15</c:v>
                </c:pt>
                <c:pt idx="4">
                  <c:v>3</c:v>
                </c:pt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E-4513-A69A-3D1ACF43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9.78'!$AA$15:$AA$33</c:f>
              <c:numCache>
                <c:formatCode>0.0%</c:formatCode>
                <c:ptCount val="19"/>
                <c:pt idx="0">
                  <c:v>2.130681818181818E-2</c:v>
                </c:pt>
                <c:pt idx="1">
                  <c:v>0</c:v>
                </c:pt>
                <c:pt idx="2">
                  <c:v>5.681818181818182E-3</c:v>
                </c:pt>
                <c:pt idx="3">
                  <c:v>0</c:v>
                </c:pt>
                <c:pt idx="4">
                  <c:v>6.3920454545454544E-2</c:v>
                </c:pt>
                <c:pt idx="5">
                  <c:v>0</c:v>
                </c:pt>
                <c:pt idx="6">
                  <c:v>1.4204545454545454E-2</c:v>
                </c:pt>
                <c:pt idx="7">
                  <c:v>1.8465909090909092E-2</c:v>
                </c:pt>
                <c:pt idx="8">
                  <c:v>0</c:v>
                </c:pt>
                <c:pt idx="9">
                  <c:v>0</c:v>
                </c:pt>
                <c:pt idx="10">
                  <c:v>1.1363636363636364E-2</c:v>
                </c:pt>
                <c:pt idx="11">
                  <c:v>8.5227272727272721E-3</c:v>
                </c:pt>
                <c:pt idx="12">
                  <c:v>5.113636363636364E-2</c:v>
                </c:pt>
                <c:pt idx="13">
                  <c:v>5.3977272727272728E-2</c:v>
                </c:pt>
                <c:pt idx="14">
                  <c:v>0.25426136363636365</c:v>
                </c:pt>
                <c:pt idx="15">
                  <c:v>0.19176136363636365</c:v>
                </c:pt>
                <c:pt idx="16">
                  <c:v>0.18892045454545456</c:v>
                </c:pt>
                <c:pt idx="17">
                  <c:v>3.2670454545454544E-2</c:v>
                </c:pt>
                <c:pt idx="18">
                  <c:v>4.1193181818181816E-2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9-4EE3-9F33-5163E1F4DD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9-4EE3-9F33-5163E1F4D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17</c:v>
                </c:pt>
                <c:pt idx="3">
                  <c:v>36</c:v>
                </c:pt>
                <c:pt idx="4">
                  <c:v>59</c:v>
                </c:pt>
                <c:pt idx="5">
                  <c:v>69</c:v>
                </c:pt>
                <c:pt idx="6">
                  <c:v>45</c:v>
                </c:pt>
                <c:pt idx="7">
                  <c:v>34</c:v>
                </c:pt>
                <c:pt idx="8">
                  <c:v>50</c:v>
                </c:pt>
                <c:pt idx="9">
                  <c:v>32</c:v>
                </c:pt>
                <c:pt idx="10">
                  <c:v>25</c:v>
                </c:pt>
                <c:pt idx="11">
                  <c:v>12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7-48C0-A13C-5A0420AD7AEB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12</c:v>
                </c:pt>
                <c:pt idx="3">
                  <c:v>36</c:v>
                </c:pt>
                <c:pt idx="4">
                  <c:v>46</c:v>
                </c:pt>
                <c:pt idx="5">
                  <c:v>29</c:v>
                </c:pt>
                <c:pt idx="6">
                  <c:v>39</c:v>
                </c:pt>
                <c:pt idx="7">
                  <c:v>38</c:v>
                </c:pt>
                <c:pt idx="8">
                  <c:v>42</c:v>
                </c:pt>
                <c:pt idx="9">
                  <c:v>32</c:v>
                </c:pt>
                <c:pt idx="10">
                  <c:v>29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7-48C0-A13C-5A0420AD7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19</c:v>
                </c:pt>
                <c:pt idx="1">
                  <c:v>34</c:v>
                </c:pt>
                <c:pt idx="2">
                  <c:v>53</c:v>
                </c:pt>
                <c:pt idx="3">
                  <c:v>45</c:v>
                </c:pt>
                <c:pt idx="4">
                  <c:v>12</c:v>
                </c:pt>
                <c:pt idx="5">
                  <c:v>0</c:v>
                </c:pt>
                <c:pt idx="6">
                  <c:v>15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C-40BA-BDAE-4BDEB57584A3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22</c:v>
                </c:pt>
                <c:pt idx="1">
                  <c:v>40</c:v>
                </c:pt>
                <c:pt idx="2">
                  <c:v>4</c:v>
                </c:pt>
                <c:pt idx="3">
                  <c:v>79</c:v>
                </c:pt>
                <c:pt idx="4">
                  <c:v>41</c:v>
                </c:pt>
                <c:pt idx="5">
                  <c:v>7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C-40BA-BDAE-4BDEB575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372</c:v>
                </c:pt>
                <c:pt idx="1">
                  <c:v>7255</c:v>
                </c:pt>
                <c:pt idx="2">
                  <c:v>28668</c:v>
                </c:pt>
                <c:pt idx="3">
                  <c:v>57061</c:v>
                </c:pt>
                <c:pt idx="4">
                  <c:v>79578</c:v>
                </c:pt>
                <c:pt idx="5">
                  <c:v>71419</c:v>
                </c:pt>
                <c:pt idx="6">
                  <c:v>58109</c:v>
                </c:pt>
                <c:pt idx="7">
                  <c:v>50569</c:v>
                </c:pt>
                <c:pt idx="8">
                  <c:v>46714</c:v>
                </c:pt>
                <c:pt idx="9">
                  <c:v>38878</c:v>
                </c:pt>
                <c:pt idx="10">
                  <c:v>31866</c:v>
                </c:pt>
                <c:pt idx="11">
                  <c:v>22126</c:v>
                </c:pt>
                <c:pt idx="12">
                  <c:v>11648</c:v>
                </c:pt>
                <c:pt idx="13">
                  <c:v>4873</c:v>
                </c:pt>
                <c:pt idx="14">
                  <c:v>1916</c:v>
                </c:pt>
                <c:pt idx="15">
                  <c:v>853</c:v>
                </c:pt>
                <c:pt idx="16">
                  <c:v>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D-4977-9263-BDFDD4E82130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527</c:v>
                </c:pt>
                <c:pt idx="1">
                  <c:v>9995</c:v>
                </c:pt>
                <c:pt idx="2">
                  <c:v>32039</c:v>
                </c:pt>
                <c:pt idx="3">
                  <c:v>58439</c:v>
                </c:pt>
                <c:pt idx="4">
                  <c:v>75495</c:v>
                </c:pt>
                <c:pt idx="5">
                  <c:v>63669</c:v>
                </c:pt>
                <c:pt idx="6">
                  <c:v>50512</c:v>
                </c:pt>
                <c:pt idx="7">
                  <c:v>46950</c:v>
                </c:pt>
                <c:pt idx="8">
                  <c:v>46208</c:v>
                </c:pt>
                <c:pt idx="9">
                  <c:v>38421</c:v>
                </c:pt>
                <c:pt idx="10">
                  <c:v>31638</c:v>
                </c:pt>
                <c:pt idx="11">
                  <c:v>20388</c:v>
                </c:pt>
                <c:pt idx="12">
                  <c:v>9554</c:v>
                </c:pt>
                <c:pt idx="13">
                  <c:v>3553</c:v>
                </c:pt>
                <c:pt idx="14">
                  <c:v>1585</c:v>
                </c:pt>
                <c:pt idx="15">
                  <c:v>757</c:v>
                </c:pt>
                <c:pt idx="16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D-4977-9263-BDFDD4E82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9.78'!$T$8:$Y$8</c:f>
              <c:numCache>
                <c:formatCode>General</c:formatCode>
                <c:ptCount val="6"/>
                <c:pt idx="0">
                  <c:v>26185.67</c:v>
                </c:pt>
                <c:pt idx="1">
                  <c:v>29064.07</c:v>
                </c:pt>
                <c:pt idx="2">
                  <c:v>32027.5</c:v>
                </c:pt>
                <c:pt idx="3">
                  <c:v>31695.66</c:v>
                </c:pt>
                <c:pt idx="4">
                  <c:v>30591</c:v>
                </c:pt>
                <c:pt idx="5">
                  <c:v>36110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3-4D76-96D5-F544FA0A84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63-4D76-96D5-F544FA0A8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47775</c:v>
                </c:pt>
                <c:pt idx="1">
                  <c:v>80373</c:v>
                </c:pt>
                <c:pt idx="2">
                  <c:v>47743</c:v>
                </c:pt>
                <c:pt idx="3">
                  <c:v>21485</c:v>
                </c:pt>
                <c:pt idx="4">
                  <c:v>23977</c:v>
                </c:pt>
                <c:pt idx="5">
                  <c:v>20262</c:v>
                </c:pt>
                <c:pt idx="6">
                  <c:v>19068</c:v>
                </c:pt>
                <c:pt idx="7">
                  <c:v>31880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3-48D1-B103-BF290B78561D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32236</c:v>
                </c:pt>
                <c:pt idx="1">
                  <c:v>90801</c:v>
                </c:pt>
                <c:pt idx="2">
                  <c:v>9416</c:v>
                </c:pt>
                <c:pt idx="3">
                  <c:v>40264</c:v>
                </c:pt>
                <c:pt idx="4">
                  <c:v>65864</c:v>
                </c:pt>
                <c:pt idx="5">
                  <c:v>28671</c:v>
                </c:pt>
                <c:pt idx="6">
                  <c:v>2469</c:v>
                </c:pt>
                <c:pt idx="7">
                  <c:v>16511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3-48D1-B103-BF290B785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33</c:v>
                </c:pt>
                <c:pt idx="4">
                  <c:v>36</c:v>
                </c:pt>
                <c:pt idx="5">
                  <c:v>31</c:v>
                </c:pt>
                <c:pt idx="6">
                  <c:v>35</c:v>
                </c:pt>
                <c:pt idx="7">
                  <c:v>37</c:v>
                </c:pt>
                <c:pt idx="8">
                  <c:v>42</c:v>
                </c:pt>
                <c:pt idx="9">
                  <c:v>26</c:v>
                </c:pt>
                <c:pt idx="10">
                  <c:v>24</c:v>
                </c:pt>
                <c:pt idx="11">
                  <c:v>16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6-4DA7-83D2-69302E20288F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17</c:v>
                </c:pt>
                <c:pt idx="3">
                  <c:v>34</c:v>
                </c:pt>
                <c:pt idx="4">
                  <c:v>42</c:v>
                </c:pt>
                <c:pt idx="5">
                  <c:v>35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14</c:v>
                </c:pt>
                <c:pt idx="10">
                  <c:v>28</c:v>
                </c:pt>
                <c:pt idx="11">
                  <c:v>14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6-4DA7-83D2-69302E202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9.8'!$T$8:$Y$8</c:f>
              <c:numCache>
                <c:formatCode>General</c:formatCode>
                <c:ptCount val="6"/>
                <c:pt idx="0">
                  <c:v>41993.68</c:v>
                </c:pt>
                <c:pt idx="1">
                  <c:v>43180</c:v>
                </c:pt>
                <c:pt idx="2">
                  <c:v>43573.45</c:v>
                </c:pt>
                <c:pt idx="3">
                  <c:v>44248.49</c:v>
                </c:pt>
                <c:pt idx="4">
                  <c:v>45662</c:v>
                </c:pt>
                <c:pt idx="5">
                  <c:v>45816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01-42BD-97A4-001FA33394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01-42BD-97A4-001FA3339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9.9'!$U$4:$Y$4</c:f>
              <c:numCache>
                <c:formatCode>#,##0</c:formatCode>
                <c:ptCount val="5"/>
                <c:pt idx="0">
                  <c:v>270</c:v>
                </c:pt>
                <c:pt idx="1">
                  <c:v>275</c:v>
                </c:pt>
                <c:pt idx="2">
                  <c:v>229</c:v>
                </c:pt>
                <c:pt idx="3">
                  <c:v>168</c:v>
                </c:pt>
                <c:pt idx="4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1-43DD-9B60-53AEF3B70323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9.9'!$U$7:$Y$7</c:f>
              <c:numCache>
                <c:formatCode>#,##0</c:formatCode>
                <c:ptCount val="5"/>
                <c:pt idx="0">
                  <c:v>180</c:v>
                </c:pt>
                <c:pt idx="1">
                  <c:v>186</c:v>
                </c:pt>
                <c:pt idx="2">
                  <c:v>172</c:v>
                </c:pt>
                <c:pt idx="3">
                  <c:v>119</c:v>
                </c:pt>
                <c:pt idx="4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E1-43DD-9B60-53AEF3B70323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9.9'!$U$11:$Y$11</c:f>
              <c:numCache>
                <c:formatCode>#,##0</c:formatCode>
                <c:ptCount val="5"/>
                <c:pt idx="0">
                  <c:v>220</c:v>
                </c:pt>
                <c:pt idx="1">
                  <c:v>227</c:v>
                </c:pt>
                <c:pt idx="2">
                  <c:v>173</c:v>
                </c:pt>
                <c:pt idx="3">
                  <c:v>138</c:v>
                </c:pt>
                <c:pt idx="4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1-43DD-9B60-53AEF3B70323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9.9'!$U$12:$Y$12</c:f>
              <c:numCache>
                <c:formatCode>#,##0</c:formatCode>
                <c:ptCount val="5"/>
                <c:pt idx="0">
                  <c:v>54</c:v>
                </c:pt>
                <c:pt idx="1">
                  <c:v>46</c:v>
                </c:pt>
                <c:pt idx="2">
                  <c:v>57</c:v>
                </c:pt>
                <c:pt idx="3">
                  <c:v>27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E1-43DD-9B60-53AEF3B70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9.9'!$AA$15:$AA$33</c:f>
              <c:numCache>
                <c:formatCode>0.0%</c:formatCode>
                <c:ptCount val="19"/>
                <c:pt idx="0">
                  <c:v>0.11428571428571428</c:v>
                </c:pt>
                <c:pt idx="1">
                  <c:v>2.2857142857142857E-2</c:v>
                </c:pt>
                <c:pt idx="2">
                  <c:v>0</c:v>
                </c:pt>
                <c:pt idx="3">
                  <c:v>0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1.7142857142857144E-2</c:v>
                </c:pt>
                <c:pt idx="8">
                  <c:v>3.4285714285714287E-2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6.8571428571428575E-2</c:v>
                </c:pt>
                <c:pt idx="13">
                  <c:v>3.4285714285714287E-2</c:v>
                </c:pt>
                <c:pt idx="14">
                  <c:v>0.40571428571428569</c:v>
                </c:pt>
                <c:pt idx="15">
                  <c:v>9.7142857142857142E-2</c:v>
                </c:pt>
                <c:pt idx="16">
                  <c:v>1.7142857142857144E-2</c:v>
                </c:pt>
                <c:pt idx="17">
                  <c:v>0</c:v>
                </c:pt>
                <c:pt idx="18">
                  <c:v>3.4285714285714287E-2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B-476A-9654-96F4C61A9F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B-476A-9654-96F4C61A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14</c:v>
                </c:pt>
                <c:pt idx="7">
                  <c:v>13</c:v>
                </c:pt>
                <c:pt idx="8">
                  <c:v>3</c:v>
                </c:pt>
                <c:pt idx="9">
                  <c:v>4</c:v>
                </c:pt>
                <c:pt idx="10">
                  <c:v>21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5-4977-88EF-DADBBCB0D2D4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12</c:v>
                </c:pt>
                <c:pt idx="5">
                  <c:v>8</c:v>
                </c:pt>
                <c:pt idx="6">
                  <c:v>18</c:v>
                </c:pt>
                <c:pt idx="7">
                  <c:v>4</c:v>
                </c:pt>
                <c:pt idx="8">
                  <c:v>7</c:v>
                </c:pt>
                <c:pt idx="9">
                  <c:v>13</c:v>
                </c:pt>
                <c:pt idx="10">
                  <c:v>11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5-4977-88EF-DADBBCB0D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  <c:pt idx="6">
                  <c:v>13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2-49DC-A199-50B6D0C7ACFC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0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2-49DC-A199-50B6D0C7A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9.9'!$U$8:$Y$8</c:f>
              <c:numCache>
                <c:formatCode>General</c:formatCode>
                <c:ptCount val="5"/>
                <c:pt idx="0">
                  <c:v>46411.5</c:v>
                </c:pt>
                <c:pt idx="1">
                  <c:v>49280</c:v>
                </c:pt>
                <c:pt idx="2">
                  <c:v>52209.5</c:v>
                </c:pt>
                <c:pt idx="3">
                  <c:v>58560</c:v>
                </c:pt>
                <c:pt idx="4">
                  <c:v>58296.06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8-41D0-92A3-C72A1CFC61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8-41D0-92A3-C72A1CFC6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9.9'!$T$4:$Y$4</c:f>
              <c:numCache>
                <c:formatCode>#,##0</c:formatCode>
                <c:ptCount val="6"/>
                <c:pt idx="0">
                  <c:v>287</c:v>
                </c:pt>
                <c:pt idx="1">
                  <c:v>270</c:v>
                </c:pt>
                <c:pt idx="2">
                  <c:v>275</c:v>
                </c:pt>
                <c:pt idx="3">
                  <c:v>229</c:v>
                </c:pt>
                <c:pt idx="4">
                  <c:v>168</c:v>
                </c:pt>
                <c:pt idx="5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D-4A14-8317-406AB45CD7F7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9.9'!$T$7:$Y$7</c:f>
              <c:numCache>
                <c:formatCode>#,##0</c:formatCode>
                <c:ptCount val="6"/>
                <c:pt idx="0">
                  <c:v>175</c:v>
                </c:pt>
                <c:pt idx="1">
                  <c:v>180</c:v>
                </c:pt>
                <c:pt idx="2">
                  <c:v>186</c:v>
                </c:pt>
                <c:pt idx="3">
                  <c:v>172</c:v>
                </c:pt>
                <c:pt idx="4">
                  <c:v>119</c:v>
                </c:pt>
                <c:pt idx="5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D-4A14-8317-406AB45CD7F7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9.9'!$T$11:$Y$11</c:f>
              <c:numCache>
                <c:formatCode>#,##0</c:formatCode>
                <c:ptCount val="6"/>
                <c:pt idx="0">
                  <c:v>229</c:v>
                </c:pt>
                <c:pt idx="1">
                  <c:v>220</c:v>
                </c:pt>
                <c:pt idx="2">
                  <c:v>227</c:v>
                </c:pt>
                <c:pt idx="3">
                  <c:v>173</c:v>
                </c:pt>
                <c:pt idx="4">
                  <c:v>138</c:v>
                </c:pt>
                <c:pt idx="5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D-4A14-8317-406AB45CD7F7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9.9'!$T$12:$Y$12</c:f>
              <c:numCache>
                <c:formatCode>#,##0</c:formatCode>
                <c:ptCount val="6"/>
                <c:pt idx="0">
                  <c:v>60</c:v>
                </c:pt>
                <c:pt idx="1">
                  <c:v>54</c:v>
                </c:pt>
                <c:pt idx="2">
                  <c:v>46</c:v>
                </c:pt>
                <c:pt idx="3">
                  <c:v>57</c:v>
                </c:pt>
                <c:pt idx="4">
                  <c:v>27</c:v>
                </c:pt>
                <c:pt idx="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D-4A14-8317-406AB45CD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9.9'!$AA$15:$AA$33</c:f>
              <c:numCache>
                <c:formatCode>0.0%</c:formatCode>
                <c:ptCount val="19"/>
                <c:pt idx="0">
                  <c:v>0.11428571428571428</c:v>
                </c:pt>
                <c:pt idx="1">
                  <c:v>2.2857142857142857E-2</c:v>
                </c:pt>
                <c:pt idx="2">
                  <c:v>0</c:v>
                </c:pt>
                <c:pt idx="3">
                  <c:v>0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1.7142857142857144E-2</c:v>
                </c:pt>
                <c:pt idx="8">
                  <c:v>3.4285714285714287E-2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6.8571428571428575E-2</c:v>
                </c:pt>
                <c:pt idx="13">
                  <c:v>3.4285714285714287E-2</c:v>
                </c:pt>
                <c:pt idx="14">
                  <c:v>0.40571428571428569</c:v>
                </c:pt>
                <c:pt idx="15">
                  <c:v>9.7142857142857142E-2</c:v>
                </c:pt>
                <c:pt idx="16">
                  <c:v>1.7142857142857144E-2</c:v>
                </c:pt>
                <c:pt idx="17">
                  <c:v>0</c:v>
                </c:pt>
                <c:pt idx="18">
                  <c:v>3.4285714285714287E-2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F-4CE4-A18C-87912B12DE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F-4CE4-A18C-87912B12D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11</c:v>
                </c:pt>
                <c:pt idx="6">
                  <c:v>14</c:v>
                </c:pt>
                <c:pt idx="7">
                  <c:v>13</c:v>
                </c:pt>
                <c:pt idx="8">
                  <c:v>3</c:v>
                </c:pt>
                <c:pt idx="9">
                  <c:v>4</c:v>
                </c:pt>
                <c:pt idx="10">
                  <c:v>21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0-4D18-A334-849758F11F3C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5</c:v>
                </c:pt>
                <c:pt idx="4">
                  <c:v>12</c:v>
                </c:pt>
                <c:pt idx="5">
                  <c:v>8</c:v>
                </c:pt>
                <c:pt idx="6">
                  <c:v>18</c:v>
                </c:pt>
                <c:pt idx="7">
                  <c:v>4</c:v>
                </c:pt>
                <c:pt idx="8">
                  <c:v>7</c:v>
                </c:pt>
                <c:pt idx="9">
                  <c:v>13</c:v>
                </c:pt>
                <c:pt idx="10">
                  <c:v>11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0-4D18-A334-849758F11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0</c:v>
                </c:pt>
                <c:pt idx="6">
                  <c:v>13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9-4A5B-9EDF-C174B8F7E648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0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9-4A5B-9EDF-C174B8F7E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11</c:v>
                </c:pt>
                <c:pt idx="1">
                  <c:v>23</c:v>
                </c:pt>
                <c:pt idx="2">
                  <c:v>33</c:v>
                </c:pt>
                <c:pt idx="3">
                  <c:v>30</c:v>
                </c:pt>
                <c:pt idx="4">
                  <c:v>7</c:v>
                </c:pt>
                <c:pt idx="5">
                  <c:v>6</c:v>
                </c:pt>
                <c:pt idx="6">
                  <c:v>14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2-4206-81B0-DFD4B34742AA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4</c:v>
                </c:pt>
                <c:pt idx="1">
                  <c:v>23</c:v>
                </c:pt>
                <c:pt idx="2">
                  <c:v>4</c:v>
                </c:pt>
                <c:pt idx="3">
                  <c:v>47</c:v>
                </c:pt>
                <c:pt idx="4">
                  <c:v>24</c:v>
                </c:pt>
                <c:pt idx="5">
                  <c:v>11</c:v>
                </c:pt>
                <c:pt idx="6">
                  <c:v>3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E2-4206-81B0-DFD4B347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8667725357859666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9.9'!$T$8:$Y$8</c:f>
              <c:numCache>
                <c:formatCode>General</c:formatCode>
                <c:ptCount val="6"/>
                <c:pt idx="0">
                  <c:v>38858.26</c:v>
                </c:pt>
                <c:pt idx="1">
                  <c:v>46411.5</c:v>
                </c:pt>
                <c:pt idx="2">
                  <c:v>49280</c:v>
                </c:pt>
                <c:pt idx="3">
                  <c:v>52209.5</c:v>
                </c:pt>
                <c:pt idx="4">
                  <c:v>58560</c:v>
                </c:pt>
                <c:pt idx="5">
                  <c:v>58296.06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A-4471-ADD9-C1B2B010F0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'State data for spotlight'!$B$8:$G$8</c:f>
              <c:numCache>
                <c:formatCode>#,##0</c:formatCode>
                <c:ptCount val="6"/>
                <c:pt idx="0">
                  <c:v>38644.71</c:v>
                </c:pt>
                <c:pt idx="1">
                  <c:v>39797</c:v>
                </c:pt>
                <c:pt idx="2">
                  <c:v>40335.760000000002</c:v>
                </c:pt>
                <c:pt idx="3">
                  <c:v>41062.5</c:v>
                </c:pt>
                <c:pt idx="4">
                  <c:v>42360.26</c:v>
                </c:pt>
                <c:pt idx="5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A-4471-ADD9-C1B2B010F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9.10'!$U$4:$Y$4</c:f>
              <c:numCache>
                <c:formatCode>#,##0</c:formatCode>
                <c:ptCount val="5"/>
                <c:pt idx="0">
                  <c:v>69133</c:v>
                </c:pt>
                <c:pt idx="1">
                  <c:v>66334</c:v>
                </c:pt>
                <c:pt idx="2">
                  <c:v>66504</c:v>
                </c:pt>
                <c:pt idx="3">
                  <c:v>65235</c:v>
                </c:pt>
                <c:pt idx="4">
                  <c:v>68079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4-4BD7-8146-C1FA89D7357A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9.10'!$U$7:$Y$7</c:f>
              <c:numCache>
                <c:formatCode>#,##0</c:formatCode>
                <c:ptCount val="5"/>
                <c:pt idx="0">
                  <c:v>46816</c:v>
                </c:pt>
                <c:pt idx="1">
                  <c:v>46270</c:v>
                </c:pt>
                <c:pt idx="2">
                  <c:v>45981</c:v>
                </c:pt>
                <c:pt idx="3">
                  <c:v>45400</c:v>
                </c:pt>
                <c:pt idx="4">
                  <c:v>46285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4-4BD7-8146-C1FA89D7357A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9.10'!$U$11:$Y$11</c:f>
              <c:numCache>
                <c:formatCode>#,##0</c:formatCode>
                <c:ptCount val="5"/>
                <c:pt idx="0">
                  <c:v>61703</c:v>
                </c:pt>
                <c:pt idx="1">
                  <c:v>59144</c:v>
                </c:pt>
                <c:pt idx="2">
                  <c:v>59554</c:v>
                </c:pt>
                <c:pt idx="3">
                  <c:v>58253</c:v>
                </c:pt>
                <c:pt idx="4">
                  <c:v>60898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4-4BD7-8146-C1FA89D7357A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9.10'!$U$12:$Y$12</c:f>
              <c:numCache>
                <c:formatCode>#,##0</c:formatCode>
                <c:ptCount val="5"/>
                <c:pt idx="0">
                  <c:v>7432</c:v>
                </c:pt>
                <c:pt idx="1">
                  <c:v>7189</c:v>
                </c:pt>
                <c:pt idx="2">
                  <c:v>6952</c:v>
                </c:pt>
                <c:pt idx="3">
                  <c:v>6985</c:v>
                </c:pt>
                <c:pt idx="4">
                  <c:v>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C4-4BD7-8146-C1FA89D7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9.10'!$AA$15:$AA$33</c:f>
              <c:numCache>
                <c:formatCode>0.0%</c:formatCode>
                <c:ptCount val="19"/>
                <c:pt idx="0">
                  <c:v>0.13169993683808517</c:v>
                </c:pt>
                <c:pt idx="1">
                  <c:v>1.2588316514637406E-2</c:v>
                </c:pt>
                <c:pt idx="2">
                  <c:v>5.2865053834515785E-2</c:v>
                </c:pt>
                <c:pt idx="3">
                  <c:v>4.3185123165733925E-3</c:v>
                </c:pt>
                <c:pt idx="4">
                  <c:v>6.4028555061032041E-2</c:v>
                </c:pt>
                <c:pt idx="5">
                  <c:v>2.6219539064909883E-2</c:v>
                </c:pt>
                <c:pt idx="6">
                  <c:v>8.4960119860750014E-2</c:v>
                </c:pt>
                <c:pt idx="7">
                  <c:v>7.1152631501637809E-2</c:v>
                </c:pt>
                <c:pt idx="8">
                  <c:v>3.1008093538389223E-2</c:v>
                </c:pt>
                <c:pt idx="9">
                  <c:v>4.2450682295568382E-3</c:v>
                </c:pt>
                <c:pt idx="10">
                  <c:v>2.9465767711041584E-2</c:v>
                </c:pt>
                <c:pt idx="11">
                  <c:v>1.8537287562978306E-2</c:v>
                </c:pt>
                <c:pt idx="12">
                  <c:v>3.896943257098371E-2</c:v>
                </c:pt>
                <c:pt idx="13">
                  <c:v>7.7321934811028364E-2</c:v>
                </c:pt>
                <c:pt idx="14">
                  <c:v>4.0658646572364461E-2</c:v>
                </c:pt>
                <c:pt idx="15">
                  <c:v>6.6143744767108797E-2</c:v>
                </c:pt>
                <c:pt idx="16">
                  <c:v>0.11461684219803464</c:v>
                </c:pt>
                <c:pt idx="17">
                  <c:v>7.1828317102190101E-3</c:v>
                </c:pt>
                <c:pt idx="18">
                  <c:v>3.3270171418499098E-2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2-4231-89B2-8C72900B7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2-4231-89B2-8C72900B7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63</c:v>
                </c:pt>
                <c:pt idx="1">
                  <c:v>992</c:v>
                </c:pt>
                <c:pt idx="2">
                  <c:v>2692</c:v>
                </c:pt>
                <c:pt idx="3">
                  <c:v>4393</c:v>
                </c:pt>
                <c:pt idx="4">
                  <c:v>4877</c:v>
                </c:pt>
                <c:pt idx="5">
                  <c:v>3422</c:v>
                </c:pt>
                <c:pt idx="6">
                  <c:v>2995</c:v>
                </c:pt>
                <c:pt idx="7">
                  <c:v>3151</c:v>
                </c:pt>
                <c:pt idx="8">
                  <c:v>3310</c:v>
                </c:pt>
                <c:pt idx="9">
                  <c:v>3254</c:v>
                </c:pt>
                <c:pt idx="10">
                  <c:v>3154</c:v>
                </c:pt>
                <c:pt idx="11">
                  <c:v>2271</c:v>
                </c:pt>
                <c:pt idx="12">
                  <c:v>1132</c:v>
                </c:pt>
                <c:pt idx="13">
                  <c:v>461</c:v>
                </c:pt>
                <c:pt idx="14">
                  <c:v>235</c:v>
                </c:pt>
                <c:pt idx="15">
                  <c:v>114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ED-4C12-8901-FF0207861D64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80</c:v>
                </c:pt>
                <c:pt idx="1">
                  <c:v>1107</c:v>
                </c:pt>
                <c:pt idx="2">
                  <c:v>2472</c:v>
                </c:pt>
                <c:pt idx="3">
                  <c:v>3155</c:v>
                </c:pt>
                <c:pt idx="4">
                  <c:v>3924</c:v>
                </c:pt>
                <c:pt idx="5">
                  <c:v>2751</c:v>
                </c:pt>
                <c:pt idx="6">
                  <c:v>2489</c:v>
                </c:pt>
                <c:pt idx="7">
                  <c:v>2794</c:v>
                </c:pt>
                <c:pt idx="8">
                  <c:v>3192</c:v>
                </c:pt>
                <c:pt idx="9">
                  <c:v>3135</c:v>
                </c:pt>
                <c:pt idx="10">
                  <c:v>2895</c:v>
                </c:pt>
                <c:pt idx="11">
                  <c:v>2001</c:v>
                </c:pt>
                <c:pt idx="12">
                  <c:v>843</c:v>
                </c:pt>
                <c:pt idx="13">
                  <c:v>325</c:v>
                </c:pt>
                <c:pt idx="14">
                  <c:v>187</c:v>
                </c:pt>
                <c:pt idx="15">
                  <c:v>86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ED-4C12-8901-FF0207861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1901</c:v>
                </c:pt>
                <c:pt idx="1">
                  <c:v>1968</c:v>
                </c:pt>
                <c:pt idx="2">
                  <c:v>4134</c:v>
                </c:pt>
                <c:pt idx="3">
                  <c:v>1133</c:v>
                </c:pt>
                <c:pt idx="4">
                  <c:v>669</c:v>
                </c:pt>
                <c:pt idx="5">
                  <c:v>1186</c:v>
                </c:pt>
                <c:pt idx="6">
                  <c:v>2877</c:v>
                </c:pt>
                <c:pt idx="7">
                  <c:v>3970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8-4CC7-A9CA-92AB168508D7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1326</c:v>
                </c:pt>
                <c:pt idx="1">
                  <c:v>3506</c:v>
                </c:pt>
                <c:pt idx="2">
                  <c:v>612</c:v>
                </c:pt>
                <c:pt idx="3">
                  <c:v>3383</c:v>
                </c:pt>
                <c:pt idx="4">
                  <c:v>3461</c:v>
                </c:pt>
                <c:pt idx="5">
                  <c:v>2381</c:v>
                </c:pt>
                <c:pt idx="6">
                  <c:v>160</c:v>
                </c:pt>
                <c:pt idx="7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8-4CC7-A9CA-92AB16850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'Table 9.10'!$U$8:$Y$8</c:f>
              <c:numCache>
                <c:formatCode>General</c:formatCode>
                <c:ptCount val="5"/>
                <c:pt idx="0">
                  <c:v>31714.14</c:v>
                </c:pt>
                <c:pt idx="1">
                  <c:v>33316</c:v>
                </c:pt>
                <c:pt idx="2">
                  <c:v>33688.76</c:v>
                </c:pt>
                <c:pt idx="3">
                  <c:v>34482</c:v>
                </c:pt>
                <c:pt idx="4">
                  <c:v>35174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BE-483A-A1AC-8E7A7272C5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2012-13</c:v>
                </c:pt>
                <c:pt idx="1">
                  <c:v>2013-14</c:v>
                </c:pt>
                <c:pt idx="2">
                  <c:v>2014-15</c:v>
                </c:pt>
                <c:pt idx="3">
                  <c:v>2015-16</c:v>
                </c:pt>
                <c:pt idx="4">
                  <c:v>2016-17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0">
                  <c:v>39797</c:v>
                </c:pt>
                <c:pt idx="1">
                  <c:v>40335.760000000002</c:v>
                </c:pt>
                <c:pt idx="2">
                  <c:v>41062.5</c:v>
                </c:pt>
                <c:pt idx="3">
                  <c:v>42360.26</c:v>
                </c:pt>
                <c:pt idx="4">
                  <c:v>42692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BE-483A-A1AC-8E7A7272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9.10'!$T$4:$Y$4</c:f>
              <c:numCache>
                <c:formatCode>#,##0</c:formatCode>
                <c:ptCount val="6"/>
                <c:pt idx="0">
                  <c:v>69363</c:v>
                </c:pt>
                <c:pt idx="1">
                  <c:v>69133</c:v>
                </c:pt>
                <c:pt idx="2">
                  <c:v>66334</c:v>
                </c:pt>
                <c:pt idx="3">
                  <c:v>66504</c:v>
                </c:pt>
                <c:pt idx="4">
                  <c:v>65235</c:v>
                </c:pt>
                <c:pt idx="5">
                  <c:v>68079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E-4056-ABA5-CD100498E3EC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9.10'!$T$7:$Y$7</c:f>
              <c:numCache>
                <c:formatCode>#,##0</c:formatCode>
                <c:ptCount val="6"/>
                <c:pt idx="0">
                  <c:v>46451</c:v>
                </c:pt>
                <c:pt idx="1">
                  <c:v>46816</c:v>
                </c:pt>
                <c:pt idx="2">
                  <c:v>46270</c:v>
                </c:pt>
                <c:pt idx="3">
                  <c:v>45981</c:v>
                </c:pt>
                <c:pt idx="4">
                  <c:v>45400</c:v>
                </c:pt>
                <c:pt idx="5">
                  <c:v>46285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E-4056-ABA5-CD100498E3EC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9.10'!$T$11:$Y$11</c:f>
              <c:numCache>
                <c:formatCode>#,##0</c:formatCode>
                <c:ptCount val="6"/>
                <c:pt idx="0">
                  <c:v>61706</c:v>
                </c:pt>
                <c:pt idx="1">
                  <c:v>61703</c:v>
                </c:pt>
                <c:pt idx="2">
                  <c:v>59144</c:v>
                </c:pt>
                <c:pt idx="3">
                  <c:v>59554</c:v>
                </c:pt>
                <c:pt idx="4">
                  <c:v>58253</c:v>
                </c:pt>
                <c:pt idx="5">
                  <c:v>60898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E-4056-ABA5-CD100498E3EC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9.10'!$T$2:$Y$2</c:f>
              <c:strCache>
                <c:ptCount val="6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</c:strCache>
            </c:strRef>
          </c:cat>
          <c:val>
            <c:numRef>
              <c:f>'Table 9.10'!$T$12:$Y$12</c:f>
              <c:numCache>
                <c:formatCode>#,##0</c:formatCode>
                <c:ptCount val="6"/>
                <c:pt idx="0">
                  <c:v>7658</c:v>
                </c:pt>
                <c:pt idx="1">
                  <c:v>7432</c:v>
                </c:pt>
                <c:pt idx="2">
                  <c:v>7189</c:v>
                </c:pt>
                <c:pt idx="3">
                  <c:v>6952</c:v>
                </c:pt>
                <c:pt idx="4">
                  <c:v>6985</c:v>
                </c:pt>
                <c:pt idx="5">
                  <c:v>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E-4056-ABA5-CD100498E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9.10'!$AA$15:$AA$33</c:f>
              <c:numCache>
                <c:formatCode>0.0%</c:formatCode>
                <c:ptCount val="19"/>
                <c:pt idx="0">
                  <c:v>0.13169993683808517</c:v>
                </c:pt>
                <c:pt idx="1">
                  <c:v>1.2588316514637406E-2</c:v>
                </c:pt>
                <c:pt idx="2">
                  <c:v>5.2865053834515785E-2</c:v>
                </c:pt>
                <c:pt idx="3">
                  <c:v>4.3185123165733925E-3</c:v>
                </c:pt>
                <c:pt idx="4">
                  <c:v>6.4028555061032041E-2</c:v>
                </c:pt>
                <c:pt idx="5">
                  <c:v>2.6219539064909883E-2</c:v>
                </c:pt>
                <c:pt idx="6">
                  <c:v>8.4960119860750014E-2</c:v>
                </c:pt>
                <c:pt idx="7">
                  <c:v>7.1152631501637809E-2</c:v>
                </c:pt>
                <c:pt idx="8">
                  <c:v>3.1008093538389223E-2</c:v>
                </c:pt>
                <c:pt idx="9">
                  <c:v>4.2450682295568382E-3</c:v>
                </c:pt>
                <c:pt idx="10">
                  <c:v>2.9465767711041584E-2</c:v>
                </c:pt>
                <c:pt idx="11">
                  <c:v>1.8537287562978306E-2</c:v>
                </c:pt>
                <c:pt idx="12">
                  <c:v>3.896943257098371E-2</c:v>
                </c:pt>
                <c:pt idx="13">
                  <c:v>7.7321934811028364E-2</c:v>
                </c:pt>
                <c:pt idx="14">
                  <c:v>4.0658646572364461E-2</c:v>
                </c:pt>
                <c:pt idx="15">
                  <c:v>6.6143744767108797E-2</c:v>
                </c:pt>
                <c:pt idx="16">
                  <c:v>0.11461684219803464</c:v>
                </c:pt>
                <c:pt idx="17">
                  <c:v>7.1828317102190101E-3</c:v>
                </c:pt>
                <c:pt idx="18">
                  <c:v>3.3270171418499098E-2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6-45E1-879A-E2BEAA967D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spotlight'!$I$15:$I$33</c:f>
              <c:numCache>
                <c:formatCode>0%</c:formatCode>
                <c:ptCount val="19"/>
                <c:pt idx="0">
                  <c:v>2.9146050108087563E-2</c:v>
                </c:pt>
                <c:pt idx="1">
                  <c:v>1.2979033828681921E-2</c:v>
                </c:pt>
                <c:pt idx="2">
                  <c:v>5.3444372302816734E-2</c:v>
                </c:pt>
                <c:pt idx="3">
                  <c:v>7.433200024906517E-3</c:v>
                </c:pt>
                <c:pt idx="4">
                  <c:v>7.6080365371364173E-2</c:v>
                </c:pt>
                <c:pt idx="5">
                  <c:v>3.2860841556057875E-2</c:v>
                </c:pt>
                <c:pt idx="6">
                  <c:v>8.809130046896077E-2</c:v>
                </c:pt>
                <c:pt idx="7">
                  <c:v>7.88125895723856E-2</c:v>
                </c:pt>
                <c:pt idx="8">
                  <c:v>3.6807387624199939E-2</c:v>
                </c:pt>
                <c:pt idx="9">
                  <c:v>9.7406699387904278E-3</c:v>
                </c:pt>
                <c:pt idx="10">
                  <c:v>3.2587748319133088E-2</c:v>
                </c:pt>
                <c:pt idx="11">
                  <c:v>2.1789068157819471E-2</c:v>
                </c:pt>
                <c:pt idx="12">
                  <c:v>6.3352205273102286E-2</c:v>
                </c:pt>
                <c:pt idx="13">
                  <c:v>8.544588736312074E-2</c:v>
                </c:pt>
                <c:pt idx="14">
                  <c:v>5.1243607693426618E-2</c:v>
                </c:pt>
                <c:pt idx="15">
                  <c:v>7.6519329808010544E-2</c:v>
                </c:pt>
                <c:pt idx="16">
                  <c:v>0.10569250838334229</c:v>
                </c:pt>
                <c:pt idx="17">
                  <c:v>1.6827917414744917E-2</c:v>
                </c:pt>
                <c:pt idx="18">
                  <c:v>3.6493989235940931E-2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6-45E1-879A-E2BEAA967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4470112564600752"/>
          <c:y val="0.93876714008879736"/>
          <c:w val="0.30859974670998291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63</c:v>
                </c:pt>
                <c:pt idx="1">
                  <c:v>992</c:v>
                </c:pt>
                <c:pt idx="2">
                  <c:v>2692</c:v>
                </c:pt>
                <c:pt idx="3">
                  <c:v>4393</c:v>
                </c:pt>
                <c:pt idx="4">
                  <c:v>4877</c:v>
                </c:pt>
                <c:pt idx="5">
                  <c:v>3422</c:v>
                </c:pt>
                <c:pt idx="6">
                  <c:v>2995</c:v>
                </c:pt>
                <c:pt idx="7">
                  <c:v>3151</c:v>
                </c:pt>
                <c:pt idx="8">
                  <c:v>3310</c:v>
                </c:pt>
                <c:pt idx="9">
                  <c:v>3254</c:v>
                </c:pt>
                <c:pt idx="10">
                  <c:v>3154</c:v>
                </c:pt>
                <c:pt idx="11">
                  <c:v>2271</c:v>
                </c:pt>
                <c:pt idx="12">
                  <c:v>1132</c:v>
                </c:pt>
                <c:pt idx="13">
                  <c:v>461</c:v>
                </c:pt>
                <c:pt idx="14">
                  <c:v>235</c:v>
                </c:pt>
                <c:pt idx="15">
                  <c:v>114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EF-45AA-BB92-0E2CF359FAD8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80</c:v>
                </c:pt>
                <c:pt idx="1">
                  <c:v>1107</c:v>
                </c:pt>
                <c:pt idx="2">
                  <c:v>2472</c:v>
                </c:pt>
                <c:pt idx="3">
                  <c:v>3155</c:v>
                </c:pt>
                <c:pt idx="4">
                  <c:v>3924</c:v>
                </c:pt>
                <c:pt idx="5">
                  <c:v>2751</c:v>
                </c:pt>
                <c:pt idx="6">
                  <c:v>2489</c:v>
                </c:pt>
                <c:pt idx="7">
                  <c:v>2794</c:v>
                </c:pt>
                <c:pt idx="8">
                  <c:v>3192</c:v>
                </c:pt>
                <c:pt idx="9">
                  <c:v>3135</c:v>
                </c:pt>
                <c:pt idx="10">
                  <c:v>2895</c:v>
                </c:pt>
                <c:pt idx="11">
                  <c:v>2001</c:v>
                </c:pt>
                <c:pt idx="12">
                  <c:v>843</c:v>
                </c:pt>
                <c:pt idx="13">
                  <c:v>325</c:v>
                </c:pt>
                <c:pt idx="14">
                  <c:v>187</c:v>
                </c:pt>
                <c:pt idx="15">
                  <c:v>86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EF-45AA-BB92-0E2CF359F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1901</c:v>
                </c:pt>
                <c:pt idx="1">
                  <c:v>1968</c:v>
                </c:pt>
                <c:pt idx="2">
                  <c:v>4134</c:v>
                </c:pt>
                <c:pt idx="3">
                  <c:v>1133</c:v>
                </c:pt>
                <c:pt idx="4">
                  <c:v>669</c:v>
                </c:pt>
                <c:pt idx="5">
                  <c:v>1186</c:v>
                </c:pt>
                <c:pt idx="6">
                  <c:v>2877</c:v>
                </c:pt>
                <c:pt idx="7">
                  <c:v>3970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E-493C-838F-1AFB6F5A35FA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1326</c:v>
                </c:pt>
                <c:pt idx="1">
                  <c:v>3506</c:v>
                </c:pt>
                <c:pt idx="2">
                  <c:v>612</c:v>
                </c:pt>
                <c:pt idx="3">
                  <c:v>3383</c:v>
                </c:pt>
                <c:pt idx="4">
                  <c:v>3461</c:v>
                </c:pt>
                <c:pt idx="5">
                  <c:v>2381</c:v>
                </c:pt>
                <c:pt idx="6">
                  <c:v>160</c:v>
                </c:pt>
                <c:pt idx="7">
                  <c:v>2415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E-493C-838F-1AFB6F5A3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96"/>
  <sheetViews>
    <sheetView showGridLines="0" tabSelected="1" workbookViewId="0">
      <pane ySplit="3" topLeftCell="A4" activePane="bottomLeft" state="frozen"/>
      <selection sqref="A1:B1"/>
      <selection pane="bottomLeft" activeCell="A4" sqref="A4"/>
    </sheetView>
  </sheetViews>
  <sheetFormatPr defaultRowHeight="15" x14ac:dyDescent="0.25"/>
  <cols>
    <col min="1" max="2" width="7.7109375" style="11" customWidth="1"/>
    <col min="3" max="3" width="60.5703125" style="11" customWidth="1"/>
    <col min="4" max="4" width="25.5703125" style="11" customWidth="1"/>
    <col min="5" max="5" width="52.28515625" style="11" customWidth="1"/>
    <col min="6" max="256" width="9.140625" style="11"/>
    <col min="257" max="258" width="7.7109375" style="11" customWidth="1"/>
    <col min="259" max="259" width="140.7109375" style="11" customWidth="1"/>
    <col min="260" max="260" width="25.5703125" style="11" customWidth="1"/>
    <col min="261" max="261" width="52.28515625" style="11" customWidth="1"/>
    <col min="262" max="512" width="9.140625" style="11"/>
    <col min="513" max="514" width="7.7109375" style="11" customWidth="1"/>
    <col min="515" max="515" width="140.7109375" style="11" customWidth="1"/>
    <col min="516" max="516" width="25.5703125" style="11" customWidth="1"/>
    <col min="517" max="517" width="52.28515625" style="11" customWidth="1"/>
    <col min="518" max="768" width="9.140625" style="11"/>
    <col min="769" max="770" width="7.7109375" style="11" customWidth="1"/>
    <col min="771" max="771" width="140.7109375" style="11" customWidth="1"/>
    <col min="772" max="772" width="25.5703125" style="11" customWidth="1"/>
    <col min="773" max="773" width="52.28515625" style="11" customWidth="1"/>
    <col min="774" max="1024" width="9.140625" style="11"/>
    <col min="1025" max="1026" width="7.7109375" style="11" customWidth="1"/>
    <col min="1027" max="1027" width="140.7109375" style="11" customWidth="1"/>
    <col min="1028" max="1028" width="25.5703125" style="11" customWidth="1"/>
    <col min="1029" max="1029" width="52.28515625" style="11" customWidth="1"/>
    <col min="1030" max="1280" width="9.140625" style="11"/>
    <col min="1281" max="1282" width="7.7109375" style="11" customWidth="1"/>
    <col min="1283" max="1283" width="140.7109375" style="11" customWidth="1"/>
    <col min="1284" max="1284" width="25.5703125" style="11" customWidth="1"/>
    <col min="1285" max="1285" width="52.28515625" style="11" customWidth="1"/>
    <col min="1286" max="1536" width="9.140625" style="11"/>
    <col min="1537" max="1538" width="7.7109375" style="11" customWidth="1"/>
    <col min="1539" max="1539" width="140.7109375" style="11" customWidth="1"/>
    <col min="1540" max="1540" width="25.5703125" style="11" customWidth="1"/>
    <col min="1541" max="1541" width="52.28515625" style="11" customWidth="1"/>
    <col min="1542" max="1792" width="9.140625" style="11"/>
    <col min="1793" max="1794" width="7.7109375" style="11" customWidth="1"/>
    <col min="1795" max="1795" width="140.7109375" style="11" customWidth="1"/>
    <col min="1796" max="1796" width="25.5703125" style="11" customWidth="1"/>
    <col min="1797" max="1797" width="52.28515625" style="11" customWidth="1"/>
    <col min="1798" max="2048" width="9.140625" style="11"/>
    <col min="2049" max="2050" width="7.7109375" style="11" customWidth="1"/>
    <col min="2051" max="2051" width="140.7109375" style="11" customWidth="1"/>
    <col min="2052" max="2052" width="25.5703125" style="11" customWidth="1"/>
    <col min="2053" max="2053" width="52.28515625" style="11" customWidth="1"/>
    <col min="2054" max="2304" width="9.140625" style="11"/>
    <col min="2305" max="2306" width="7.7109375" style="11" customWidth="1"/>
    <col min="2307" max="2307" width="140.7109375" style="11" customWidth="1"/>
    <col min="2308" max="2308" width="25.5703125" style="11" customWidth="1"/>
    <col min="2309" max="2309" width="52.28515625" style="11" customWidth="1"/>
    <col min="2310" max="2560" width="9.140625" style="11"/>
    <col min="2561" max="2562" width="7.7109375" style="11" customWidth="1"/>
    <col min="2563" max="2563" width="140.7109375" style="11" customWidth="1"/>
    <col min="2564" max="2564" width="25.5703125" style="11" customWidth="1"/>
    <col min="2565" max="2565" width="52.28515625" style="11" customWidth="1"/>
    <col min="2566" max="2816" width="9.140625" style="11"/>
    <col min="2817" max="2818" width="7.7109375" style="11" customWidth="1"/>
    <col min="2819" max="2819" width="140.7109375" style="11" customWidth="1"/>
    <col min="2820" max="2820" width="25.5703125" style="11" customWidth="1"/>
    <col min="2821" max="2821" width="52.28515625" style="11" customWidth="1"/>
    <col min="2822" max="3072" width="9.140625" style="11"/>
    <col min="3073" max="3074" width="7.7109375" style="11" customWidth="1"/>
    <col min="3075" max="3075" width="140.7109375" style="11" customWidth="1"/>
    <col min="3076" max="3076" width="25.5703125" style="11" customWidth="1"/>
    <col min="3077" max="3077" width="52.28515625" style="11" customWidth="1"/>
    <col min="3078" max="3328" width="9.140625" style="11"/>
    <col min="3329" max="3330" width="7.7109375" style="11" customWidth="1"/>
    <col min="3331" max="3331" width="140.7109375" style="11" customWidth="1"/>
    <col min="3332" max="3332" width="25.5703125" style="11" customWidth="1"/>
    <col min="3333" max="3333" width="52.28515625" style="11" customWidth="1"/>
    <col min="3334" max="3584" width="9.140625" style="11"/>
    <col min="3585" max="3586" width="7.7109375" style="11" customWidth="1"/>
    <col min="3587" max="3587" width="140.7109375" style="11" customWidth="1"/>
    <col min="3588" max="3588" width="25.5703125" style="11" customWidth="1"/>
    <col min="3589" max="3589" width="52.28515625" style="11" customWidth="1"/>
    <col min="3590" max="3840" width="9.140625" style="11"/>
    <col min="3841" max="3842" width="7.7109375" style="11" customWidth="1"/>
    <col min="3843" max="3843" width="140.7109375" style="11" customWidth="1"/>
    <col min="3844" max="3844" width="25.5703125" style="11" customWidth="1"/>
    <col min="3845" max="3845" width="52.28515625" style="11" customWidth="1"/>
    <col min="3846" max="4096" width="9.140625" style="11"/>
    <col min="4097" max="4098" width="7.7109375" style="11" customWidth="1"/>
    <col min="4099" max="4099" width="140.7109375" style="11" customWidth="1"/>
    <col min="4100" max="4100" width="25.5703125" style="11" customWidth="1"/>
    <col min="4101" max="4101" width="52.28515625" style="11" customWidth="1"/>
    <col min="4102" max="4352" width="9.140625" style="11"/>
    <col min="4353" max="4354" width="7.7109375" style="11" customWidth="1"/>
    <col min="4355" max="4355" width="140.7109375" style="11" customWidth="1"/>
    <col min="4356" max="4356" width="25.5703125" style="11" customWidth="1"/>
    <col min="4357" max="4357" width="52.28515625" style="11" customWidth="1"/>
    <col min="4358" max="4608" width="9.140625" style="11"/>
    <col min="4609" max="4610" width="7.7109375" style="11" customWidth="1"/>
    <col min="4611" max="4611" width="140.7109375" style="11" customWidth="1"/>
    <col min="4612" max="4612" width="25.5703125" style="11" customWidth="1"/>
    <col min="4613" max="4613" width="52.28515625" style="11" customWidth="1"/>
    <col min="4614" max="4864" width="9.140625" style="11"/>
    <col min="4865" max="4866" width="7.7109375" style="11" customWidth="1"/>
    <col min="4867" max="4867" width="140.7109375" style="11" customWidth="1"/>
    <col min="4868" max="4868" width="25.5703125" style="11" customWidth="1"/>
    <col min="4869" max="4869" width="52.28515625" style="11" customWidth="1"/>
    <col min="4870" max="5120" width="9.140625" style="11"/>
    <col min="5121" max="5122" width="7.7109375" style="11" customWidth="1"/>
    <col min="5123" max="5123" width="140.7109375" style="11" customWidth="1"/>
    <col min="5124" max="5124" width="25.5703125" style="11" customWidth="1"/>
    <col min="5125" max="5125" width="52.28515625" style="11" customWidth="1"/>
    <col min="5126" max="5376" width="9.140625" style="11"/>
    <col min="5377" max="5378" width="7.7109375" style="11" customWidth="1"/>
    <col min="5379" max="5379" width="140.7109375" style="11" customWidth="1"/>
    <col min="5380" max="5380" width="25.5703125" style="11" customWidth="1"/>
    <col min="5381" max="5381" width="52.28515625" style="11" customWidth="1"/>
    <col min="5382" max="5632" width="9.140625" style="11"/>
    <col min="5633" max="5634" width="7.7109375" style="11" customWidth="1"/>
    <col min="5635" max="5635" width="140.7109375" style="11" customWidth="1"/>
    <col min="5636" max="5636" width="25.5703125" style="11" customWidth="1"/>
    <col min="5637" max="5637" width="52.28515625" style="11" customWidth="1"/>
    <col min="5638" max="5888" width="9.140625" style="11"/>
    <col min="5889" max="5890" width="7.7109375" style="11" customWidth="1"/>
    <col min="5891" max="5891" width="140.7109375" style="11" customWidth="1"/>
    <col min="5892" max="5892" width="25.5703125" style="11" customWidth="1"/>
    <col min="5893" max="5893" width="52.28515625" style="11" customWidth="1"/>
    <col min="5894" max="6144" width="9.140625" style="11"/>
    <col min="6145" max="6146" width="7.7109375" style="11" customWidth="1"/>
    <col min="6147" max="6147" width="140.7109375" style="11" customWidth="1"/>
    <col min="6148" max="6148" width="25.5703125" style="11" customWidth="1"/>
    <col min="6149" max="6149" width="52.28515625" style="11" customWidth="1"/>
    <col min="6150" max="6400" width="9.140625" style="11"/>
    <col min="6401" max="6402" width="7.7109375" style="11" customWidth="1"/>
    <col min="6403" max="6403" width="140.7109375" style="11" customWidth="1"/>
    <col min="6404" max="6404" width="25.5703125" style="11" customWidth="1"/>
    <col min="6405" max="6405" width="52.28515625" style="11" customWidth="1"/>
    <col min="6406" max="6656" width="9.140625" style="11"/>
    <col min="6657" max="6658" width="7.7109375" style="11" customWidth="1"/>
    <col min="6659" max="6659" width="140.7109375" style="11" customWidth="1"/>
    <col min="6660" max="6660" width="25.5703125" style="11" customWidth="1"/>
    <col min="6661" max="6661" width="52.28515625" style="11" customWidth="1"/>
    <col min="6662" max="6912" width="9.140625" style="11"/>
    <col min="6913" max="6914" width="7.7109375" style="11" customWidth="1"/>
    <col min="6915" max="6915" width="140.7109375" style="11" customWidth="1"/>
    <col min="6916" max="6916" width="25.5703125" style="11" customWidth="1"/>
    <col min="6917" max="6917" width="52.28515625" style="11" customWidth="1"/>
    <col min="6918" max="7168" width="9.140625" style="11"/>
    <col min="7169" max="7170" width="7.7109375" style="11" customWidth="1"/>
    <col min="7171" max="7171" width="140.7109375" style="11" customWidth="1"/>
    <col min="7172" max="7172" width="25.5703125" style="11" customWidth="1"/>
    <col min="7173" max="7173" width="52.28515625" style="11" customWidth="1"/>
    <col min="7174" max="7424" width="9.140625" style="11"/>
    <col min="7425" max="7426" width="7.7109375" style="11" customWidth="1"/>
    <col min="7427" max="7427" width="140.7109375" style="11" customWidth="1"/>
    <col min="7428" max="7428" width="25.5703125" style="11" customWidth="1"/>
    <col min="7429" max="7429" width="52.28515625" style="11" customWidth="1"/>
    <col min="7430" max="7680" width="9.140625" style="11"/>
    <col min="7681" max="7682" width="7.7109375" style="11" customWidth="1"/>
    <col min="7683" max="7683" width="140.7109375" style="11" customWidth="1"/>
    <col min="7684" max="7684" width="25.5703125" style="11" customWidth="1"/>
    <col min="7685" max="7685" width="52.28515625" style="11" customWidth="1"/>
    <col min="7686" max="7936" width="9.140625" style="11"/>
    <col min="7937" max="7938" width="7.7109375" style="11" customWidth="1"/>
    <col min="7939" max="7939" width="140.7109375" style="11" customWidth="1"/>
    <col min="7940" max="7940" width="25.5703125" style="11" customWidth="1"/>
    <col min="7941" max="7941" width="52.28515625" style="11" customWidth="1"/>
    <col min="7942" max="8192" width="9.140625" style="11"/>
    <col min="8193" max="8194" width="7.7109375" style="11" customWidth="1"/>
    <col min="8195" max="8195" width="140.7109375" style="11" customWidth="1"/>
    <col min="8196" max="8196" width="25.5703125" style="11" customWidth="1"/>
    <col min="8197" max="8197" width="52.28515625" style="11" customWidth="1"/>
    <col min="8198" max="8448" width="9.140625" style="11"/>
    <col min="8449" max="8450" width="7.7109375" style="11" customWidth="1"/>
    <col min="8451" max="8451" width="140.7109375" style="11" customWidth="1"/>
    <col min="8452" max="8452" width="25.5703125" style="11" customWidth="1"/>
    <col min="8453" max="8453" width="52.28515625" style="11" customWidth="1"/>
    <col min="8454" max="8704" width="9.140625" style="11"/>
    <col min="8705" max="8706" width="7.7109375" style="11" customWidth="1"/>
    <col min="8707" max="8707" width="140.7109375" style="11" customWidth="1"/>
    <col min="8708" max="8708" width="25.5703125" style="11" customWidth="1"/>
    <col min="8709" max="8709" width="52.28515625" style="11" customWidth="1"/>
    <col min="8710" max="8960" width="9.140625" style="11"/>
    <col min="8961" max="8962" width="7.7109375" style="11" customWidth="1"/>
    <col min="8963" max="8963" width="140.7109375" style="11" customWidth="1"/>
    <col min="8964" max="8964" width="25.5703125" style="11" customWidth="1"/>
    <col min="8965" max="8965" width="52.28515625" style="11" customWidth="1"/>
    <col min="8966" max="9216" width="9.140625" style="11"/>
    <col min="9217" max="9218" width="7.7109375" style="11" customWidth="1"/>
    <col min="9219" max="9219" width="140.7109375" style="11" customWidth="1"/>
    <col min="9220" max="9220" width="25.5703125" style="11" customWidth="1"/>
    <col min="9221" max="9221" width="52.28515625" style="11" customWidth="1"/>
    <col min="9222" max="9472" width="9.140625" style="11"/>
    <col min="9473" max="9474" width="7.7109375" style="11" customWidth="1"/>
    <col min="9475" max="9475" width="140.7109375" style="11" customWidth="1"/>
    <col min="9476" max="9476" width="25.5703125" style="11" customWidth="1"/>
    <col min="9477" max="9477" width="52.28515625" style="11" customWidth="1"/>
    <col min="9478" max="9728" width="9.140625" style="11"/>
    <col min="9729" max="9730" width="7.7109375" style="11" customWidth="1"/>
    <col min="9731" max="9731" width="140.7109375" style="11" customWidth="1"/>
    <col min="9732" max="9732" width="25.5703125" style="11" customWidth="1"/>
    <col min="9733" max="9733" width="52.28515625" style="11" customWidth="1"/>
    <col min="9734" max="9984" width="9.140625" style="11"/>
    <col min="9985" max="9986" width="7.7109375" style="11" customWidth="1"/>
    <col min="9987" max="9987" width="140.7109375" style="11" customWidth="1"/>
    <col min="9988" max="9988" width="25.5703125" style="11" customWidth="1"/>
    <col min="9989" max="9989" width="52.28515625" style="11" customWidth="1"/>
    <col min="9990" max="10240" width="9.140625" style="11"/>
    <col min="10241" max="10242" width="7.7109375" style="11" customWidth="1"/>
    <col min="10243" max="10243" width="140.7109375" style="11" customWidth="1"/>
    <col min="10244" max="10244" width="25.5703125" style="11" customWidth="1"/>
    <col min="10245" max="10245" width="52.28515625" style="11" customWidth="1"/>
    <col min="10246" max="10496" width="9.140625" style="11"/>
    <col min="10497" max="10498" width="7.7109375" style="11" customWidth="1"/>
    <col min="10499" max="10499" width="140.7109375" style="11" customWidth="1"/>
    <col min="10500" max="10500" width="25.5703125" style="11" customWidth="1"/>
    <col min="10501" max="10501" width="52.28515625" style="11" customWidth="1"/>
    <col min="10502" max="10752" width="9.140625" style="11"/>
    <col min="10753" max="10754" width="7.7109375" style="11" customWidth="1"/>
    <col min="10755" max="10755" width="140.7109375" style="11" customWidth="1"/>
    <col min="10756" max="10756" width="25.5703125" style="11" customWidth="1"/>
    <col min="10757" max="10757" width="52.28515625" style="11" customWidth="1"/>
    <col min="10758" max="11008" width="9.140625" style="11"/>
    <col min="11009" max="11010" width="7.7109375" style="11" customWidth="1"/>
    <col min="11011" max="11011" width="140.7109375" style="11" customWidth="1"/>
    <col min="11012" max="11012" width="25.5703125" style="11" customWidth="1"/>
    <col min="11013" max="11013" width="52.28515625" style="11" customWidth="1"/>
    <col min="11014" max="11264" width="9.140625" style="11"/>
    <col min="11265" max="11266" width="7.7109375" style="11" customWidth="1"/>
    <col min="11267" max="11267" width="140.7109375" style="11" customWidth="1"/>
    <col min="11268" max="11268" width="25.5703125" style="11" customWidth="1"/>
    <col min="11269" max="11269" width="52.28515625" style="11" customWidth="1"/>
    <col min="11270" max="11520" width="9.140625" style="11"/>
    <col min="11521" max="11522" width="7.7109375" style="11" customWidth="1"/>
    <col min="11523" max="11523" width="140.7109375" style="11" customWidth="1"/>
    <col min="11524" max="11524" width="25.5703125" style="11" customWidth="1"/>
    <col min="11525" max="11525" width="52.28515625" style="11" customWidth="1"/>
    <col min="11526" max="11776" width="9.140625" style="11"/>
    <col min="11777" max="11778" width="7.7109375" style="11" customWidth="1"/>
    <col min="11779" max="11779" width="140.7109375" style="11" customWidth="1"/>
    <col min="11780" max="11780" width="25.5703125" style="11" customWidth="1"/>
    <col min="11781" max="11781" width="52.28515625" style="11" customWidth="1"/>
    <col min="11782" max="12032" width="9.140625" style="11"/>
    <col min="12033" max="12034" width="7.7109375" style="11" customWidth="1"/>
    <col min="12035" max="12035" width="140.7109375" style="11" customWidth="1"/>
    <col min="12036" max="12036" width="25.5703125" style="11" customWidth="1"/>
    <col min="12037" max="12037" width="52.28515625" style="11" customWidth="1"/>
    <col min="12038" max="12288" width="9.140625" style="11"/>
    <col min="12289" max="12290" width="7.7109375" style="11" customWidth="1"/>
    <col min="12291" max="12291" width="140.7109375" style="11" customWidth="1"/>
    <col min="12292" max="12292" width="25.5703125" style="11" customWidth="1"/>
    <col min="12293" max="12293" width="52.28515625" style="11" customWidth="1"/>
    <col min="12294" max="12544" width="9.140625" style="11"/>
    <col min="12545" max="12546" width="7.7109375" style="11" customWidth="1"/>
    <col min="12547" max="12547" width="140.7109375" style="11" customWidth="1"/>
    <col min="12548" max="12548" width="25.5703125" style="11" customWidth="1"/>
    <col min="12549" max="12549" width="52.28515625" style="11" customWidth="1"/>
    <col min="12550" max="12800" width="9.140625" style="11"/>
    <col min="12801" max="12802" width="7.7109375" style="11" customWidth="1"/>
    <col min="12803" max="12803" width="140.7109375" style="11" customWidth="1"/>
    <col min="12804" max="12804" width="25.5703125" style="11" customWidth="1"/>
    <col min="12805" max="12805" width="52.28515625" style="11" customWidth="1"/>
    <col min="12806" max="13056" width="9.140625" style="11"/>
    <col min="13057" max="13058" width="7.7109375" style="11" customWidth="1"/>
    <col min="13059" max="13059" width="140.7109375" style="11" customWidth="1"/>
    <col min="13060" max="13060" width="25.5703125" style="11" customWidth="1"/>
    <col min="13061" max="13061" width="52.28515625" style="11" customWidth="1"/>
    <col min="13062" max="13312" width="9.140625" style="11"/>
    <col min="13313" max="13314" width="7.7109375" style="11" customWidth="1"/>
    <col min="13315" max="13315" width="140.7109375" style="11" customWidth="1"/>
    <col min="13316" max="13316" width="25.5703125" style="11" customWidth="1"/>
    <col min="13317" max="13317" width="52.28515625" style="11" customWidth="1"/>
    <col min="13318" max="13568" width="9.140625" style="11"/>
    <col min="13569" max="13570" width="7.7109375" style="11" customWidth="1"/>
    <col min="13571" max="13571" width="140.7109375" style="11" customWidth="1"/>
    <col min="13572" max="13572" width="25.5703125" style="11" customWidth="1"/>
    <col min="13573" max="13573" width="52.28515625" style="11" customWidth="1"/>
    <col min="13574" max="13824" width="9.140625" style="11"/>
    <col min="13825" max="13826" width="7.7109375" style="11" customWidth="1"/>
    <col min="13827" max="13827" width="140.7109375" style="11" customWidth="1"/>
    <col min="13828" max="13828" width="25.5703125" style="11" customWidth="1"/>
    <col min="13829" max="13829" width="52.28515625" style="11" customWidth="1"/>
    <col min="13830" max="14080" width="9.140625" style="11"/>
    <col min="14081" max="14082" width="7.7109375" style="11" customWidth="1"/>
    <col min="14083" max="14083" width="140.7109375" style="11" customWidth="1"/>
    <col min="14084" max="14084" width="25.5703125" style="11" customWidth="1"/>
    <col min="14085" max="14085" width="52.28515625" style="11" customWidth="1"/>
    <col min="14086" max="14336" width="9.140625" style="11"/>
    <col min="14337" max="14338" width="7.7109375" style="11" customWidth="1"/>
    <col min="14339" max="14339" width="140.7109375" style="11" customWidth="1"/>
    <col min="14340" max="14340" width="25.5703125" style="11" customWidth="1"/>
    <col min="14341" max="14341" width="52.28515625" style="11" customWidth="1"/>
    <col min="14342" max="14592" width="9.140625" style="11"/>
    <col min="14593" max="14594" width="7.7109375" style="11" customWidth="1"/>
    <col min="14595" max="14595" width="140.7109375" style="11" customWidth="1"/>
    <col min="14596" max="14596" width="25.5703125" style="11" customWidth="1"/>
    <col min="14597" max="14597" width="52.28515625" style="11" customWidth="1"/>
    <col min="14598" max="14848" width="9.140625" style="11"/>
    <col min="14849" max="14850" width="7.7109375" style="11" customWidth="1"/>
    <col min="14851" max="14851" width="140.7109375" style="11" customWidth="1"/>
    <col min="14852" max="14852" width="25.5703125" style="11" customWidth="1"/>
    <col min="14853" max="14853" width="52.28515625" style="11" customWidth="1"/>
    <col min="14854" max="15104" width="9.140625" style="11"/>
    <col min="15105" max="15106" width="7.7109375" style="11" customWidth="1"/>
    <col min="15107" max="15107" width="140.7109375" style="11" customWidth="1"/>
    <col min="15108" max="15108" width="25.5703125" style="11" customWidth="1"/>
    <col min="15109" max="15109" width="52.28515625" style="11" customWidth="1"/>
    <col min="15110" max="15360" width="9.140625" style="11"/>
    <col min="15361" max="15362" width="7.7109375" style="11" customWidth="1"/>
    <col min="15363" max="15363" width="140.7109375" style="11" customWidth="1"/>
    <col min="15364" max="15364" width="25.5703125" style="11" customWidth="1"/>
    <col min="15365" max="15365" width="52.28515625" style="11" customWidth="1"/>
    <col min="15366" max="15616" width="9.140625" style="11"/>
    <col min="15617" max="15618" width="7.7109375" style="11" customWidth="1"/>
    <col min="15619" max="15619" width="140.7109375" style="11" customWidth="1"/>
    <col min="15620" max="15620" width="25.5703125" style="11" customWidth="1"/>
    <col min="15621" max="15621" width="52.28515625" style="11" customWidth="1"/>
    <col min="15622" max="15872" width="9.140625" style="11"/>
    <col min="15873" max="15874" width="7.7109375" style="11" customWidth="1"/>
    <col min="15875" max="15875" width="140.7109375" style="11" customWidth="1"/>
    <col min="15876" max="15876" width="25.5703125" style="11" customWidth="1"/>
    <col min="15877" max="15877" width="52.28515625" style="11" customWidth="1"/>
    <col min="15878" max="16128" width="9.140625" style="11"/>
    <col min="16129" max="16130" width="7.7109375" style="11" customWidth="1"/>
    <col min="16131" max="16131" width="140.7109375" style="11" customWidth="1"/>
    <col min="16132" max="16132" width="25.5703125" style="11" customWidth="1"/>
    <col min="16133" max="16133" width="52.28515625" style="11" customWidth="1"/>
    <col min="16134" max="16384" width="9.140625" style="11"/>
  </cols>
  <sheetData>
    <row r="1" spans="1:3" ht="60" customHeight="1" x14ac:dyDescent="0.25">
      <c r="A1" s="120" t="s">
        <v>91</v>
      </c>
      <c r="B1" s="120"/>
      <c r="C1" s="120"/>
    </row>
    <row r="2" spans="1:3" ht="19.5" customHeight="1" x14ac:dyDescent="0.25">
      <c r="A2" s="13" t="s">
        <v>214</v>
      </c>
    </row>
    <row r="3" spans="1:3" ht="12.75" customHeight="1" x14ac:dyDescent="0.25">
      <c r="A3" s="2" t="s">
        <v>92</v>
      </c>
    </row>
    <row r="4" spans="1:3" ht="12.75" customHeight="1" x14ac:dyDescent="0.25"/>
    <row r="5" spans="1:3" ht="12.75" customHeight="1" x14ac:dyDescent="0.25">
      <c r="B5" s="14" t="s">
        <v>107</v>
      </c>
    </row>
    <row r="6" spans="1:3" ht="12.75" customHeight="1" x14ac:dyDescent="0.25">
      <c r="B6" s="15" t="s">
        <v>108</v>
      </c>
    </row>
    <row r="7" spans="1:3" ht="12.75" customHeight="1" x14ac:dyDescent="0.25">
      <c r="A7" s="16"/>
      <c r="B7" s="24">
        <v>9.1</v>
      </c>
      <c r="C7" s="25" t="s">
        <v>112</v>
      </c>
    </row>
    <row r="8" spans="1:3" ht="12.75" customHeight="1" x14ac:dyDescent="0.25">
      <c r="A8" s="16"/>
      <c r="B8" s="24">
        <v>9.1999999999999993</v>
      </c>
      <c r="C8" s="25" t="s">
        <v>113</v>
      </c>
    </row>
    <row r="9" spans="1:3" ht="12.75" customHeight="1" x14ac:dyDescent="0.25">
      <c r="A9" s="16"/>
      <c r="B9" s="24">
        <v>9.3000000000000007</v>
      </c>
      <c r="C9" s="25" t="s">
        <v>114</v>
      </c>
    </row>
    <row r="10" spans="1:3" ht="12.75" customHeight="1" x14ac:dyDescent="0.25">
      <c r="A10" s="16"/>
      <c r="B10" s="24">
        <v>9.4</v>
      </c>
      <c r="C10" s="25" t="s">
        <v>115</v>
      </c>
    </row>
    <row r="11" spans="1:3" ht="12.75" customHeight="1" x14ac:dyDescent="0.25">
      <c r="A11" s="16"/>
      <c r="B11" s="24">
        <v>9.5</v>
      </c>
      <c r="C11" s="25" t="s">
        <v>116</v>
      </c>
    </row>
    <row r="12" spans="1:3" ht="12.75" customHeight="1" x14ac:dyDescent="0.25">
      <c r="B12" s="24">
        <v>9.6</v>
      </c>
      <c r="C12" s="25" t="s">
        <v>117</v>
      </c>
    </row>
    <row r="13" spans="1:3" ht="12.75" customHeight="1" x14ac:dyDescent="0.25">
      <c r="B13" s="24">
        <v>9.6999999999999993</v>
      </c>
      <c r="C13" s="25" t="s">
        <v>118</v>
      </c>
    </row>
    <row r="14" spans="1:3" ht="12.75" customHeight="1" x14ac:dyDescent="0.25">
      <c r="B14" s="24">
        <v>9.8000000000000007</v>
      </c>
      <c r="C14" s="25" t="s">
        <v>119</v>
      </c>
    </row>
    <row r="15" spans="1:3" ht="12.75" customHeight="1" x14ac:dyDescent="0.25">
      <c r="B15" s="24">
        <v>9.9</v>
      </c>
      <c r="C15" s="25" t="s">
        <v>120</v>
      </c>
    </row>
    <row r="16" spans="1:3" ht="12.75" customHeight="1" x14ac:dyDescent="0.25">
      <c r="B16" s="114" t="s">
        <v>207</v>
      </c>
      <c r="C16" s="25" t="s">
        <v>121</v>
      </c>
    </row>
    <row r="17" spans="2:3" ht="12.75" customHeight="1" x14ac:dyDescent="0.25">
      <c r="B17" s="24">
        <v>9.11</v>
      </c>
      <c r="C17" s="25" t="s">
        <v>122</v>
      </c>
    </row>
    <row r="18" spans="2:3" ht="12.75" customHeight="1" x14ac:dyDescent="0.25">
      <c r="B18" s="24">
        <v>9.1199999999999992</v>
      </c>
      <c r="C18" s="25" t="s">
        <v>123</v>
      </c>
    </row>
    <row r="19" spans="2:3" ht="12.75" customHeight="1" x14ac:dyDescent="0.25">
      <c r="B19" s="24">
        <v>9.1300000000000008</v>
      </c>
      <c r="C19" s="25" t="s">
        <v>124</v>
      </c>
    </row>
    <row r="20" spans="2:3" ht="12.75" customHeight="1" x14ac:dyDescent="0.25">
      <c r="B20" s="24">
        <v>9.14</v>
      </c>
      <c r="C20" s="25" t="s">
        <v>125</v>
      </c>
    </row>
    <row r="21" spans="2:3" ht="12.75" customHeight="1" x14ac:dyDescent="0.25">
      <c r="B21" s="24">
        <v>9.15</v>
      </c>
      <c r="C21" s="25" t="s">
        <v>126</v>
      </c>
    </row>
    <row r="22" spans="2:3" ht="12.75" customHeight="1" x14ac:dyDescent="0.25">
      <c r="B22" s="24">
        <v>9.16</v>
      </c>
      <c r="C22" s="25" t="s">
        <v>127</v>
      </c>
    </row>
    <row r="23" spans="2:3" ht="12.75" customHeight="1" x14ac:dyDescent="0.25">
      <c r="B23" s="24">
        <v>9.17</v>
      </c>
      <c r="C23" s="25" t="s">
        <v>128</v>
      </c>
    </row>
    <row r="24" spans="2:3" ht="12.75" customHeight="1" x14ac:dyDescent="0.25">
      <c r="B24" s="24">
        <v>9.18</v>
      </c>
      <c r="C24" s="25" t="s">
        <v>129</v>
      </c>
    </row>
    <row r="25" spans="2:3" ht="12.75" customHeight="1" x14ac:dyDescent="0.25">
      <c r="B25" s="24">
        <v>9.19</v>
      </c>
      <c r="C25" s="25" t="s">
        <v>130</v>
      </c>
    </row>
    <row r="26" spans="2:3" ht="12.75" customHeight="1" x14ac:dyDescent="0.25">
      <c r="B26" s="114" t="s">
        <v>208</v>
      </c>
      <c r="C26" s="25" t="s">
        <v>131</v>
      </c>
    </row>
    <row r="27" spans="2:3" ht="12.75" customHeight="1" x14ac:dyDescent="0.25">
      <c r="B27" s="24">
        <v>9.2100000000000009</v>
      </c>
      <c r="C27" s="25" t="s">
        <v>132</v>
      </c>
    </row>
    <row r="28" spans="2:3" ht="12.75" customHeight="1" x14ac:dyDescent="0.25">
      <c r="B28" s="24">
        <v>9.2200000000000006</v>
      </c>
      <c r="C28" s="25" t="s">
        <v>133</v>
      </c>
    </row>
    <row r="29" spans="2:3" ht="12.75" customHeight="1" x14ac:dyDescent="0.25">
      <c r="B29" s="24">
        <v>9.23</v>
      </c>
      <c r="C29" s="25" t="s">
        <v>134</v>
      </c>
    </row>
    <row r="30" spans="2:3" ht="12.75" customHeight="1" x14ac:dyDescent="0.25">
      <c r="B30" s="24">
        <v>9.24</v>
      </c>
      <c r="C30" s="25" t="s">
        <v>135</v>
      </c>
    </row>
    <row r="31" spans="2:3" ht="12.75" customHeight="1" x14ac:dyDescent="0.25">
      <c r="B31" s="24">
        <v>9.25</v>
      </c>
      <c r="C31" s="25" t="s">
        <v>136</v>
      </c>
    </row>
    <row r="32" spans="2:3" ht="12.75" customHeight="1" x14ac:dyDescent="0.25">
      <c r="B32" s="24">
        <v>9.26</v>
      </c>
      <c r="C32" s="25" t="s">
        <v>137</v>
      </c>
    </row>
    <row r="33" spans="2:3" ht="12.75" customHeight="1" x14ac:dyDescent="0.25">
      <c r="B33" s="24">
        <v>9.27</v>
      </c>
      <c r="C33" s="25" t="s">
        <v>138</v>
      </c>
    </row>
    <row r="34" spans="2:3" ht="12.75" customHeight="1" x14ac:dyDescent="0.25">
      <c r="B34" s="24">
        <v>9.2799999999999994</v>
      </c>
      <c r="C34" s="25" t="s">
        <v>139</v>
      </c>
    </row>
    <row r="35" spans="2:3" ht="12.75" customHeight="1" x14ac:dyDescent="0.25">
      <c r="B35" s="24">
        <v>9.2899999999999991</v>
      </c>
      <c r="C35" s="25" t="s">
        <v>140</v>
      </c>
    </row>
    <row r="36" spans="2:3" ht="12.75" customHeight="1" x14ac:dyDescent="0.25">
      <c r="B36" s="114" t="s">
        <v>209</v>
      </c>
      <c r="C36" s="25" t="s">
        <v>141</v>
      </c>
    </row>
    <row r="37" spans="2:3" ht="12.75" customHeight="1" x14ac:dyDescent="0.25">
      <c r="B37" s="24">
        <v>9.31</v>
      </c>
      <c r="C37" s="25" t="s">
        <v>142</v>
      </c>
    </row>
    <row r="38" spans="2:3" ht="12.75" customHeight="1" x14ac:dyDescent="0.25">
      <c r="B38" s="24">
        <v>9.32</v>
      </c>
      <c r="C38" s="25" t="s">
        <v>143</v>
      </c>
    </row>
    <row r="39" spans="2:3" ht="12.75" customHeight="1" x14ac:dyDescent="0.25">
      <c r="B39" s="24">
        <v>9.33</v>
      </c>
      <c r="C39" s="25" t="s">
        <v>144</v>
      </c>
    </row>
    <row r="40" spans="2:3" ht="12.75" customHeight="1" x14ac:dyDescent="0.25">
      <c r="B40" s="24">
        <v>9.34</v>
      </c>
      <c r="C40" s="25" t="s">
        <v>145</v>
      </c>
    </row>
    <row r="41" spans="2:3" ht="12.75" customHeight="1" x14ac:dyDescent="0.25">
      <c r="B41" s="24">
        <v>9.35</v>
      </c>
      <c r="C41" s="25" t="s">
        <v>146</v>
      </c>
    </row>
    <row r="42" spans="2:3" ht="12.75" customHeight="1" x14ac:dyDescent="0.25">
      <c r="B42" s="24">
        <v>9.36</v>
      </c>
      <c r="C42" s="25" t="s">
        <v>147</v>
      </c>
    </row>
    <row r="43" spans="2:3" ht="12.75" customHeight="1" x14ac:dyDescent="0.25">
      <c r="B43" s="24">
        <v>9.3699999999999992</v>
      </c>
      <c r="C43" s="25" t="s">
        <v>148</v>
      </c>
    </row>
    <row r="44" spans="2:3" ht="12.75" customHeight="1" x14ac:dyDescent="0.25">
      <c r="B44" s="24">
        <v>9.3800000000000008</v>
      </c>
      <c r="C44" s="25" t="s">
        <v>149</v>
      </c>
    </row>
    <row r="45" spans="2:3" ht="12.75" customHeight="1" x14ac:dyDescent="0.25">
      <c r="B45" s="24">
        <v>9.39</v>
      </c>
      <c r="C45" s="25" t="s">
        <v>150</v>
      </c>
    </row>
    <row r="46" spans="2:3" ht="12.75" customHeight="1" x14ac:dyDescent="0.25">
      <c r="B46" s="114" t="s">
        <v>210</v>
      </c>
      <c r="C46" s="25" t="s">
        <v>151</v>
      </c>
    </row>
    <row r="47" spans="2:3" ht="12.75" customHeight="1" x14ac:dyDescent="0.25">
      <c r="B47" s="24">
        <v>9.41</v>
      </c>
      <c r="C47" s="25" t="s">
        <v>152</v>
      </c>
    </row>
    <row r="48" spans="2:3" ht="12.75" customHeight="1" x14ac:dyDescent="0.25">
      <c r="B48" s="24">
        <v>9.42</v>
      </c>
      <c r="C48" s="25" t="s">
        <v>153</v>
      </c>
    </row>
    <row r="49" spans="2:3" ht="12.75" customHeight="1" x14ac:dyDescent="0.25">
      <c r="B49" s="24">
        <v>9.43</v>
      </c>
      <c r="C49" s="25" t="s">
        <v>154</v>
      </c>
    </row>
    <row r="50" spans="2:3" ht="12.75" customHeight="1" x14ac:dyDescent="0.25">
      <c r="B50" s="24">
        <v>9.44</v>
      </c>
      <c r="C50" s="25" t="s">
        <v>155</v>
      </c>
    </row>
    <row r="51" spans="2:3" ht="12.75" customHeight="1" x14ac:dyDescent="0.25">
      <c r="B51" s="24">
        <v>9.4499999999999993</v>
      </c>
      <c r="C51" s="25" t="s">
        <v>156</v>
      </c>
    </row>
    <row r="52" spans="2:3" ht="12.75" customHeight="1" x14ac:dyDescent="0.25">
      <c r="B52" s="24">
        <v>9.4600000000000009</v>
      </c>
      <c r="C52" s="25" t="s">
        <v>157</v>
      </c>
    </row>
    <row r="53" spans="2:3" ht="12.75" customHeight="1" x14ac:dyDescent="0.25">
      <c r="B53" s="24">
        <v>9.4700000000000006</v>
      </c>
      <c r="C53" s="25" t="s">
        <v>158</v>
      </c>
    </row>
    <row r="54" spans="2:3" ht="12.75" customHeight="1" x14ac:dyDescent="0.25">
      <c r="B54" s="24">
        <v>9.48</v>
      </c>
      <c r="C54" s="25" t="s">
        <v>159</v>
      </c>
    </row>
    <row r="55" spans="2:3" ht="12.75" customHeight="1" x14ac:dyDescent="0.25">
      <c r="B55" s="24">
        <v>9.49</v>
      </c>
      <c r="C55" s="25" t="s">
        <v>160</v>
      </c>
    </row>
    <row r="56" spans="2:3" ht="12.75" customHeight="1" x14ac:dyDescent="0.25">
      <c r="B56" s="114" t="s">
        <v>211</v>
      </c>
      <c r="C56" s="25" t="s">
        <v>161</v>
      </c>
    </row>
    <row r="57" spans="2:3" ht="12.75" customHeight="1" x14ac:dyDescent="0.25">
      <c r="B57" s="24">
        <v>9.51</v>
      </c>
      <c r="C57" s="25" t="s">
        <v>162</v>
      </c>
    </row>
    <row r="58" spans="2:3" ht="12.75" customHeight="1" x14ac:dyDescent="0.25">
      <c r="B58" s="24">
        <v>9.52</v>
      </c>
      <c r="C58" s="25" t="s">
        <v>163</v>
      </c>
    </row>
    <row r="59" spans="2:3" ht="12.75" customHeight="1" x14ac:dyDescent="0.25">
      <c r="B59" s="24">
        <v>9.5299999999999994</v>
      </c>
      <c r="C59" s="25" t="s">
        <v>164</v>
      </c>
    </row>
    <row r="60" spans="2:3" ht="12.75" customHeight="1" x14ac:dyDescent="0.25">
      <c r="B60" s="24">
        <v>9.5399999999999991</v>
      </c>
      <c r="C60" s="25" t="s">
        <v>165</v>
      </c>
    </row>
    <row r="61" spans="2:3" ht="12.75" customHeight="1" x14ac:dyDescent="0.25">
      <c r="B61" s="24">
        <v>9.5500000000000007</v>
      </c>
      <c r="C61" s="25" t="s">
        <v>166</v>
      </c>
    </row>
    <row r="62" spans="2:3" ht="12.75" customHeight="1" x14ac:dyDescent="0.25">
      <c r="B62" s="24">
        <v>9.56</v>
      </c>
      <c r="C62" s="25" t="s">
        <v>167</v>
      </c>
    </row>
    <row r="63" spans="2:3" ht="12.75" customHeight="1" x14ac:dyDescent="0.25">
      <c r="B63" s="24">
        <v>9.57</v>
      </c>
      <c r="C63" s="25" t="s">
        <v>168</v>
      </c>
    </row>
    <row r="64" spans="2:3" ht="12.75" customHeight="1" x14ac:dyDescent="0.25">
      <c r="B64" s="24">
        <v>9.58</v>
      </c>
      <c r="C64" s="25" t="s">
        <v>169</v>
      </c>
    </row>
    <row r="65" spans="2:3" ht="12.75" customHeight="1" x14ac:dyDescent="0.25">
      <c r="B65" s="24">
        <v>9.59</v>
      </c>
      <c r="C65" s="25" t="s">
        <v>170</v>
      </c>
    </row>
    <row r="66" spans="2:3" ht="12.75" customHeight="1" x14ac:dyDescent="0.25">
      <c r="B66" s="114" t="s">
        <v>212</v>
      </c>
      <c r="C66" s="25" t="s">
        <v>171</v>
      </c>
    </row>
    <row r="67" spans="2:3" ht="12.75" customHeight="1" x14ac:dyDescent="0.25">
      <c r="B67" s="24">
        <v>9.61</v>
      </c>
      <c r="C67" s="25" t="s">
        <v>172</v>
      </c>
    </row>
    <row r="68" spans="2:3" ht="12.75" customHeight="1" x14ac:dyDescent="0.25">
      <c r="B68" s="24">
        <v>9.6199999999999992</v>
      </c>
      <c r="C68" s="25" t="s">
        <v>173</v>
      </c>
    </row>
    <row r="69" spans="2:3" ht="12.75" customHeight="1" x14ac:dyDescent="0.25">
      <c r="B69" s="24">
        <v>9.6300000000000008</v>
      </c>
      <c r="C69" s="25" t="s">
        <v>174</v>
      </c>
    </row>
    <row r="70" spans="2:3" ht="12.75" customHeight="1" x14ac:dyDescent="0.25">
      <c r="B70" s="24">
        <v>9.64</v>
      </c>
      <c r="C70" s="25" t="s">
        <v>175</v>
      </c>
    </row>
    <row r="71" spans="2:3" ht="12.75" customHeight="1" x14ac:dyDescent="0.25">
      <c r="B71" s="24">
        <v>9.65</v>
      </c>
      <c r="C71" s="25" t="s">
        <v>176</v>
      </c>
    </row>
    <row r="72" spans="2:3" ht="12.75" customHeight="1" x14ac:dyDescent="0.25">
      <c r="B72" s="24">
        <v>9.66</v>
      </c>
      <c r="C72" s="25" t="s">
        <v>177</v>
      </c>
    </row>
    <row r="73" spans="2:3" ht="12.75" customHeight="1" x14ac:dyDescent="0.25">
      <c r="B73" s="24">
        <v>9.67</v>
      </c>
      <c r="C73" s="25" t="s">
        <v>178</v>
      </c>
    </row>
    <row r="74" spans="2:3" ht="12.75" customHeight="1" x14ac:dyDescent="0.25">
      <c r="B74" s="24">
        <v>9.68</v>
      </c>
      <c r="C74" s="25" t="s">
        <v>179</v>
      </c>
    </row>
    <row r="75" spans="2:3" ht="12.75" customHeight="1" x14ac:dyDescent="0.25">
      <c r="B75" s="24">
        <v>9.69</v>
      </c>
      <c r="C75" s="25" t="s">
        <v>180</v>
      </c>
    </row>
    <row r="76" spans="2:3" ht="12.75" customHeight="1" x14ac:dyDescent="0.25">
      <c r="B76" s="114" t="s">
        <v>213</v>
      </c>
      <c r="C76" s="25" t="s">
        <v>181</v>
      </c>
    </row>
    <row r="77" spans="2:3" ht="12.75" customHeight="1" x14ac:dyDescent="0.25">
      <c r="B77" s="24">
        <v>9.7100000000000009</v>
      </c>
      <c r="C77" s="25" t="s">
        <v>182</v>
      </c>
    </row>
    <row r="78" spans="2:3" ht="12.75" customHeight="1" x14ac:dyDescent="0.25">
      <c r="B78" s="24">
        <v>9.7200000000000006</v>
      </c>
      <c r="C78" s="25" t="s">
        <v>183</v>
      </c>
    </row>
    <row r="79" spans="2:3" ht="12.75" customHeight="1" x14ac:dyDescent="0.25">
      <c r="B79" s="24">
        <v>9.73</v>
      </c>
      <c r="C79" s="25" t="s">
        <v>184</v>
      </c>
    </row>
    <row r="80" spans="2:3" ht="12.75" customHeight="1" x14ac:dyDescent="0.25">
      <c r="B80" s="24">
        <v>9.74</v>
      </c>
      <c r="C80" s="25" t="s">
        <v>185</v>
      </c>
    </row>
    <row r="81" spans="2:3" ht="12.75" customHeight="1" x14ac:dyDescent="0.25">
      <c r="B81" s="24">
        <v>9.75</v>
      </c>
      <c r="C81" s="25" t="s">
        <v>186</v>
      </c>
    </row>
    <row r="82" spans="2:3" ht="12.75" customHeight="1" x14ac:dyDescent="0.25">
      <c r="B82" s="24">
        <v>9.76</v>
      </c>
      <c r="C82" s="25" t="s">
        <v>187</v>
      </c>
    </row>
    <row r="83" spans="2:3" ht="12.75" customHeight="1" x14ac:dyDescent="0.25">
      <c r="B83" s="24">
        <v>9.77</v>
      </c>
      <c r="C83" s="25" t="s">
        <v>188</v>
      </c>
    </row>
    <row r="84" spans="2:3" ht="12.75" customHeight="1" x14ac:dyDescent="0.25">
      <c r="B84" s="24">
        <v>9.7799999999999994</v>
      </c>
      <c r="C84" s="25" t="s">
        <v>189</v>
      </c>
    </row>
    <row r="85" spans="2:3" x14ac:dyDescent="0.25">
      <c r="B85" s="17"/>
      <c r="C85" s="18"/>
    </row>
    <row r="86" spans="2:3" x14ac:dyDescent="0.25">
      <c r="B86" s="12"/>
      <c r="C86" s="12"/>
    </row>
    <row r="87" spans="2:3" ht="15.75" x14ac:dyDescent="0.25">
      <c r="B87" s="19" t="s">
        <v>109</v>
      </c>
      <c r="C87" s="20"/>
    </row>
    <row r="88" spans="2:3" ht="15.75" x14ac:dyDescent="0.25">
      <c r="B88" s="14"/>
      <c r="C88" s="12"/>
    </row>
    <row r="89" spans="2:3" x14ac:dyDescent="0.25">
      <c r="B89" s="21"/>
      <c r="C89" s="12"/>
    </row>
    <row r="90" spans="2:3" x14ac:dyDescent="0.25">
      <c r="B90" s="21"/>
      <c r="C90" s="12"/>
    </row>
    <row r="91" spans="2:3" ht="15.75" x14ac:dyDescent="0.25">
      <c r="B91" s="22" t="s">
        <v>110</v>
      </c>
      <c r="C91" s="12"/>
    </row>
    <row r="92" spans="2:3" x14ac:dyDescent="0.25">
      <c r="B92" s="23"/>
      <c r="C92" s="23"/>
    </row>
    <row r="93" spans="2:3" x14ac:dyDescent="0.25">
      <c r="B93" s="121" t="s">
        <v>111</v>
      </c>
      <c r="C93" s="121"/>
    </row>
    <row r="94" spans="2:3" x14ac:dyDescent="0.25">
      <c r="B94" s="23"/>
      <c r="C94" s="23"/>
    </row>
    <row r="95" spans="2:3" x14ac:dyDescent="0.25">
      <c r="B95" s="23"/>
      <c r="C95" s="23"/>
    </row>
    <row r="96" spans="2:3" x14ac:dyDescent="0.25">
      <c r="B96" s="122" t="s">
        <v>106</v>
      </c>
      <c r="C96" s="122"/>
    </row>
  </sheetData>
  <mergeCells count="3">
    <mergeCell ref="A1:C1"/>
    <mergeCell ref="B93:C93"/>
    <mergeCell ref="B96:C96"/>
  </mergeCells>
  <hyperlinks>
    <hyperlink ref="B24:C24" r:id="rId1" display="© Commonwealth of Australia &lt;&lt;yyyy&gt;&gt;"/>
    <hyperlink ref="B87:C87" r:id="rId2" display="More information available from the ABS web site"/>
    <hyperlink ref="B96:C96" r:id="rId3" display="© Commonwealth of Australia &lt;&lt;yyyy&gt;&gt;"/>
    <hyperlink ref="B7" location="'Table 9.1'!A1" display="9.1"/>
    <hyperlink ref="B8" location="'Table 9.2'!A1" display="9.2"/>
    <hyperlink ref="B9" location="'Table 9.3'!A1" display="9.3"/>
    <hyperlink ref="B10" location="'Table 9.4'!A1" display="9.4"/>
    <hyperlink ref="B11" location="'Table 9.5'!A1" display="9.5"/>
    <hyperlink ref="B12" location="'Table 9.6'!A1" display="9.6"/>
    <hyperlink ref="B13" location="'Table 9.7'!A1" display="9.7"/>
    <hyperlink ref="B14" location="'Table 9.8'!A1" display="9.8"/>
    <hyperlink ref="B15" location="'Table 9.9'!A1" display="9.9"/>
    <hyperlink ref="B16" location="'Table 9.10'!A1" display="9.10"/>
    <hyperlink ref="B17" location="'Table 9.11'!A1" display="9.11"/>
    <hyperlink ref="B18" location="'Table 9.12'!A1" display="9.12"/>
    <hyperlink ref="B19" location="'Table 9.13'!A1" display="9.13"/>
    <hyperlink ref="B20" location="'Table 9.14'!A1" display="9.14"/>
    <hyperlink ref="B21" location="'Table 9.15'!A1" display="9.15"/>
    <hyperlink ref="B22" location="'Table 9.16'!A1" display="9.16"/>
    <hyperlink ref="B23" location="'Table 9.17'!A1" display="9.17"/>
    <hyperlink ref="B24" location="'Table 9.18'!A1" display="9.18"/>
    <hyperlink ref="B25" location="'Table 9.19'!A1" display="9.19"/>
    <hyperlink ref="B26" location="'Table 9.20'!A1" display="9.20"/>
    <hyperlink ref="B27" location="'Table 9.21'!A1" display="9.21"/>
    <hyperlink ref="B28" location="'Table 9.22'!A1" display="9.22"/>
    <hyperlink ref="B29" location="'Table 9.23'!A1" display="9.23"/>
    <hyperlink ref="B30" location="'Table 9.24'!A1" display="9.24"/>
    <hyperlink ref="B31" location="'Table 9.25'!A1" display="9.25"/>
    <hyperlink ref="B32" location="'Table 9.26'!A1" display="9.26"/>
    <hyperlink ref="B33" location="'Table 9.27'!A1" display="9.27"/>
    <hyperlink ref="B34" location="'Table 9.28'!A1" display="9.28"/>
    <hyperlink ref="B35" location="'Table 9.29'!A1" display="9.29"/>
    <hyperlink ref="B36" location="'Table 9.30'!A1" display="9.30"/>
    <hyperlink ref="B37" location="'Table 9.31'!A1" display="9.31"/>
    <hyperlink ref="B38" location="'Table 9.32'!A1" display="9.32"/>
    <hyperlink ref="B39" location="'Table 9.33'!A1" display="9.33"/>
    <hyperlink ref="B40" location="'Table 9.34'!A1" display="9.34"/>
    <hyperlink ref="B41" location="'Table 9.35'!A1" display="9.35"/>
    <hyperlink ref="B42" location="'Table 9.36'!A1" display="9.36"/>
    <hyperlink ref="B43" location="'Table 9.37'!A1" display="9.37"/>
    <hyperlink ref="B44" location="'Table 9.38'!A1" display="9.38"/>
    <hyperlink ref="B45" location="'Table 9.39'!A1" display="9.39"/>
    <hyperlink ref="B46" location="'Table 9.40'!A1" display="9.40"/>
    <hyperlink ref="B47" location="'Table 9.41'!A1" display="9.41"/>
    <hyperlink ref="B48" location="'Table 9.42'!A1" display="9.42"/>
    <hyperlink ref="B49" location="'Table 9.43'!A1" display="9.43"/>
    <hyperlink ref="B50" location="'Table 9.44'!A1" display="9.44"/>
    <hyperlink ref="B51" location="'Table 9.45'!A1" display="9.45"/>
    <hyperlink ref="B52" location="'Table 9.46'!A1" display="9.46"/>
    <hyperlink ref="B53" location="'Table 9.47'!A1" display="9.47"/>
    <hyperlink ref="B54" location="'Table 9.48'!A1" display="9.48"/>
    <hyperlink ref="B55" location="'Table 9.49'!A1" display="9.49"/>
    <hyperlink ref="B56" location="'Table 9.50'!A1" display="9.50"/>
    <hyperlink ref="B57" location="'Table 9.51'!A1" display="9.51"/>
    <hyperlink ref="B58" location="'Table 9.52'!A1" display="9.52"/>
    <hyperlink ref="B59" location="'Table 9.53'!A1" display="9.53"/>
    <hyperlink ref="B60" location="'Table 9.54'!A1" display="9.54"/>
    <hyperlink ref="B61" location="'Table 9.55'!A1" display="9.55"/>
    <hyperlink ref="B62" location="'Table 9.56'!A1" display="9.56"/>
    <hyperlink ref="B63" location="'Table 9.57'!A1" display="9.57"/>
    <hyperlink ref="B64" location="'Table 9.58'!A1" display="9.58"/>
    <hyperlink ref="B65" location="'Table 9.59'!A1" display="9.59"/>
    <hyperlink ref="B66" location="'Table 9.60'!A1" display="9.60"/>
    <hyperlink ref="B67" location="'Table 9.61'!A1" display="9.61"/>
    <hyperlink ref="B68" location="'Table 9.62'!A1" display="9.62"/>
    <hyperlink ref="B69" location="'Table 9.63'!A1" display="9.63"/>
    <hyperlink ref="B70" location="'Table 9.64'!A1" display="9.64"/>
    <hyperlink ref="B71" location="'Table 9.65'!A1" display="9.65"/>
    <hyperlink ref="B72" location="'Table 9.66'!A1" display="9.66"/>
    <hyperlink ref="B73" location="'Table 9.67'!A1" display="9.67"/>
    <hyperlink ref="B74" location="'Table 9.68'!A1" display="9.68"/>
    <hyperlink ref="B75" location="'Table 9.69'!A1" display="9.69"/>
    <hyperlink ref="B76" location="'Table 9.70'!A1" display="9.70"/>
    <hyperlink ref="B77" location="'Table 9.71'!A1" display="9.71"/>
    <hyperlink ref="B78" location="'Table 9.72'!A1" display="9.72"/>
    <hyperlink ref="B79" location="'Table 9.73'!A1" display="9.73"/>
    <hyperlink ref="B80" location="'Table 9.74'!A1" display="9.74"/>
    <hyperlink ref="B81" location="'Table 9.75'!A1" display="9.75"/>
    <hyperlink ref="B82" location="'Table 9.76'!A1" display="9.76"/>
    <hyperlink ref="B83" location="'Table 9.77'!A1" display="9.77"/>
    <hyperlink ref="B84" location="'Table 9.78'!A1" display="9.78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Bulloo</v>
      </c>
      <c r="T1" s="115"/>
      <c r="U1" s="115"/>
      <c r="V1" s="115"/>
      <c r="W1" s="115"/>
      <c r="X1" s="115"/>
      <c r="Y1" s="115" t="str">
        <f>Y3</f>
        <v>9.9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120</v>
      </c>
      <c r="V3" s="115"/>
      <c r="W3" s="115"/>
      <c r="X3" s="115"/>
      <c r="Y3" s="115" t="s">
        <v>223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9.9'!$Y$3&amp;" "&amp;'Table 9.9'!$U$3&amp;", "&amp;'State data for spotlight'!$C$3&amp;", "&amp;'Table 9.9'!$Y$2</f>
        <v>Table 9.9 Bulloo,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287</v>
      </c>
      <c r="U4" s="117">
        <v>270</v>
      </c>
      <c r="V4" s="117">
        <v>275</v>
      </c>
      <c r="W4" s="117">
        <v>229</v>
      </c>
      <c r="X4" s="117">
        <v>168</v>
      </c>
      <c r="Y4" s="117">
        <v>175</v>
      </c>
      <c r="Z4" s="115"/>
      <c r="AA4" s="115" t="str">
        <f>TEXT(Y4,"###,###")</f>
        <v>175</v>
      </c>
      <c r="AB4" s="115"/>
      <c r="AC4" s="115">
        <f t="shared" ref="AC4:AC9" si="0">Y4/X4-1</f>
        <v>4.1666666666666741E-2</v>
      </c>
      <c r="AD4" s="115"/>
      <c r="AE4" s="115">
        <f>Y4/T4-1</f>
        <v>-0.3902439024390244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152</v>
      </c>
      <c r="U5" s="117">
        <v>160</v>
      </c>
      <c r="V5" s="117">
        <v>158</v>
      </c>
      <c r="W5" s="117">
        <v>120</v>
      </c>
      <c r="X5" s="117">
        <v>78</v>
      </c>
      <c r="Y5" s="117">
        <v>91</v>
      </c>
      <c r="Z5" s="115"/>
      <c r="AA5" s="115" t="str">
        <f>TEXT(Y5,"###,###")</f>
        <v>91</v>
      </c>
      <c r="AB5" s="115"/>
      <c r="AC5" s="115">
        <f t="shared" si="0"/>
        <v>0.16666666666666674</v>
      </c>
      <c r="AD5" s="115"/>
      <c r="AE5" s="115">
        <f t="shared" ref="AE5:AE9" si="1">Y5/T5-1</f>
        <v>-0.40131578947368418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130</v>
      </c>
      <c r="U6" s="117">
        <v>105</v>
      </c>
      <c r="V6" s="117">
        <v>116</v>
      </c>
      <c r="W6" s="117">
        <v>108</v>
      </c>
      <c r="X6" s="117">
        <v>89</v>
      </c>
      <c r="Y6" s="117">
        <v>84</v>
      </c>
      <c r="Z6" s="115"/>
      <c r="AA6" s="115" t="str">
        <f>TEXT(Y6,"###,###")</f>
        <v>84</v>
      </c>
      <c r="AB6" s="115"/>
      <c r="AC6" s="115">
        <f t="shared" si="0"/>
        <v>-5.6179775280898903E-2</v>
      </c>
      <c r="AD6" s="115"/>
      <c r="AE6" s="115">
        <f t="shared" si="1"/>
        <v>-0.35384615384615381</v>
      </c>
      <c r="AF6" s="115"/>
    </row>
    <row r="7" spans="1:32" ht="16.5" customHeight="1" thickBot="1" x14ac:dyDescent="0.3">
      <c r="A7" s="46" t="str">
        <f>"QUICK STATS for "&amp;'Table 9.9'!Y2&amp;"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175</v>
      </c>
      <c r="U7" s="117">
        <v>180</v>
      </c>
      <c r="V7" s="117">
        <v>186</v>
      </c>
      <c r="W7" s="117">
        <v>172</v>
      </c>
      <c r="X7" s="117">
        <v>119</v>
      </c>
      <c r="Y7" s="117">
        <v>127</v>
      </c>
      <c r="Z7" s="115"/>
      <c r="AA7" s="115" t="str">
        <f>TEXT(Y7,"###,###")</f>
        <v>127</v>
      </c>
      <c r="AB7" s="115"/>
      <c r="AC7" s="115">
        <f t="shared" si="0"/>
        <v>6.7226890756302504E-2</v>
      </c>
      <c r="AD7" s="115"/>
      <c r="AE7" s="115">
        <f t="shared" si="1"/>
        <v>-0.27428571428571424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175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9.9'!AA7</f>
        <v>127</v>
      </c>
      <c r="P8" s="51"/>
      <c r="S8" s="115" t="s">
        <v>96</v>
      </c>
      <c r="T8" s="115">
        <v>38858.26</v>
      </c>
      <c r="U8" s="115">
        <v>46411.5</v>
      </c>
      <c r="V8" s="115">
        <v>49280</v>
      </c>
      <c r="W8" s="115">
        <v>52209.5</v>
      </c>
      <c r="X8" s="115">
        <v>58560</v>
      </c>
      <c r="Y8" s="115">
        <v>58296.06</v>
      </c>
      <c r="Z8" s="115"/>
      <c r="AA8" s="115" t="str">
        <f>TEXT(Y8,"$###,###")</f>
        <v>$58,296</v>
      </c>
      <c r="AB8" s="115"/>
      <c r="AC8" s="115">
        <f t="shared" si="0"/>
        <v>-4.5071721311475965E-3</v>
      </c>
      <c r="AD8" s="115"/>
      <c r="AE8" s="115">
        <f t="shared" si="1"/>
        <v>0.50022311858534052</v>
      </c>
      <c r="AF8" s="115"/>
    </row>
    <row r="9" spans="1:32" x14ac:dyDescent="0.25">
      <c r="A9" s="55" t="s">
        <v>17</v>
      </c>
      <c r="B9" s="56"/>
      <c r="C9" s="57"/>
      <c r="D9" s="58">
        <f>'Table 9.9'!AC104</f>
        <v>34.285714285714285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51.968503937007867</v>
      </c>
      <c r="P9" s="59" t="s">
        <v>97</v>
      </c>
      <c r="S9" s="115" t="s">
        <v>9</v>
      </c>
      <c r="T9" s="115">
        <v>8367731</v>
      </c>
      <c r="U9" s="115">
        <v>9344267</v>
      </c>
      <c r="V9" s="115">
        <v>10055709</v>
      </c>
      <c r="W9" s="115">
        <v>9521173</v>
      </c>
      <c r="X9" s="115">
        <v>6723647</v>
      </c>
      <c r="Y9" s="115">
        <v>7649407</v>
      </c>
      <c r="Z9" s="115"/>
      <c r="AA9" s="115" t="str">
        <f>TEXT(Y9/1000000,"$#,###.0")&amp;" mil"</f>
        <v>$7.6 mil</v>
      </c>
      <c r="AB9" s="115"/>
      <c r="AC9" s="115">
        <f t="shared" si="0"/>
        <v>0.13768718078150144</v>
      </c>
      <c r="AD9" s="115"/>
      <c r="AE9" s="115">
        <f t="shared" si="1"/>
        <v>-8.5844537784496189E-2</v>
      </c>
      <c r="AF9" s="115"/>
    </row>
    <row r="10" spans="1:32" x14ac:dyDescent="0.25">
      <c r="A10" s="55" t="s">
        <v>20</v>
      </c>
      <c r="B10" s="56"/>
      <c r="C10" s="57"/>
      <c r="D10" s="58">
        <f>'Table 9.9'!AC105</f>
        <v>53.142857142857146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48.031496062992126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89.763779527559052</v>
      </c>
      <c r="P11" s="59" t="s">
        <v>97</v>
      </c>
      <c r="S11" s="115" t="s">
        <v>32</v>
      </c>
      <c r="T11" s="117">
        <v>229</v>
      </c>
      <c r="U11" s="117">
        <v>220</v>
      </c>
      <c r="V11" s="117">
        <v>227</v>
      </c>
      <c r="W11" s="117">
        <v>173</v>
      </c>
      <c r="X11" s="117">
        <v>138</v>
      </c>
      <c r="Y11" s="117">
        <v>149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9.9'!AC108</f>
        <v>16.571428571428569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20.472440944881889</v>
      </c>
      <c r="P12" s="59" t="s">
        <v>97</v>
      </c>
      <c r="S12" s="115" t="s">
        <v>33</v>
      </c>
      <c r="T12" s="117">
        <v>60</v>
      </c>
      <c r="U12" s="117">
        <v>54</v>
      </c>
      <c r="V12" s="117">
        <v>46</v>
      </c>
      <c r="W12" s="117">
        <v>57</v>
      </c>
      <c r="X12" s="117">
        <v>27</v>
      </c>
      <c r="Y12" s="117">
        <v>26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9.9'!AC109</f>
        <v>13.142857142857142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9.9'!AA118</f>
        <v>42.8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9.9'!AC110</f>
        <v>39.428571428571431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14.173228346456693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9.9'!AC111</f>
        <v>18.285714285714285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85.826771653543304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20</v>
      </c>
      <c r="Z15" s="115"/>
      <c r="AA15" s="118">
        <f t="shared" ref="AA15:AA34" si="2">IF(Y15="np",0,Y15/$Y$34)</f>
        <v>0.11428571428571428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2.2857142857142857E-2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9.9'!$S$1&amp;" ("&amp;'Table 9.9'!$T$2&amp;" to "&amp;'Table 9.9'!$Y$2&amp;")"</f>
        <v>Bulloo (2011-12 to 2016-17)</v>
      </c>
      <c r="B18" s="85"/>
      <c r="C18" s="85"/>
      <c r="D18" s="85"/>
      <c r="E18" s="85"/>
      <c r="F18" s="85"/>
      <c r="G18" s="85" t="str">
        <f>'Table 9.9'!$S$1&amp;" ("&amp;'Table 9.9'!$T$2&amp;" to "&amp;'Table 9.9'!$Y$2&amp;")"</f>
        <v>Bulloo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</v>
      </c>
      <c r="Z19" s="115"/>
      <c r="AA19" s="118">
        <f t="shared" si="2"/>
        <v>0.04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0</v>
      </c>
      <c r="Z21" s="115"/>
      <c r="AA21" s="118">
        <f t="shared" si="2"/>
        <v>0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</v>
      </c>
      <c r="Z22" s="115"/>
      <c r="AA22" s="118">
        <f t="shared" si="2"/>
        <v>1.7142857142857144E-2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</v>
      </c>
      <c r="Z23" s="115"/>
      <c r="AA23" s="118">
        <f t="shared" si="2"/>
        <v>3.4285714285714287E-2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</v>
      </c>
      <c r="Z27" s="115"/>
      <c r="AA27" s="118">
        <f t="shared" si="2"/>
        <v>6.8571428571428575E-2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6</v>
      </c>
      <c r="Z28" s="115"/>
      <c r="AA28" s="118">
        <f t="shared" si="2"/>
        <v>3.4285714285714287E-2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71</v>
      </c>
      <c r="Z29" s="115"/>
      <c r="AA29" s="118">
        <f t="shared" si="2"/>
        <v>0.40571428571428569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17</v>
      </c>
      <c r="Z30" s="115"/>
      <c r="AA30" s="118">
        <f t="shared" si="2"/>
        <v>9.7142857142857142E-2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</v>
      </c>
      <c r="Z31" s="115"/>
      <c r="AA31" s="118">
        <f t="shared" si="2"/>
        <v>1.7142857142857144E-2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</v>
      </c>
      <c r="Z33" s="115"/>
      <c r="AA33" s="118">
        <f t="shared" si="2"/>
        <v>3.4285714285714287E-2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175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150</v>
      </c>
      <c r="U37" s="115">
        <v>155</v>
      </c>
      <c r="V37" s="115">
        <v>162</v>
      </c>
      <c r="W37" s="115">
        <v>162</v>
      </c>
      <c r="X37" s="115">
        <v>101</v>
      </c>
      <c r="Y37" s="115">
        <v>109</v>
      </c>
      <c r="Z37" s="115"/>
      <c r="AA37" s="115" t="str">
        <f>TEXT(Y37,"###,###")</f>
        <v>109</v>
      </c>
      <c r="AB37" s="115"/>
      <c r="AC37" s="115">
        <f>Y37/X37-1</f>
        <v>7.9207920792079278E-2</v>
      </c>
      <c r="AD37" s="115"/>
      <c r="AE37" s="115">
        <f>Y37/T37-1</f>
        <v>-0.27333333333333332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29</v>
      </c>
      <c r="U38" s="115">
        <v>27</v>
      </c>
      <c r="V38" s="115">
        <v>23</v>
      </c>
      <c r="W38" s="115">
        <v>10</v>
      </c>
      <c r="X38" s="115">
        <v>17</v>
      </c>
      <c r="Y38" s="115">
        <v>18</v>
      </c>
      <c r="Z38" s="115"/>
      <c r="AA38" s="115" t="str">
        <f>TEXT(Y38,"###,###")</f>
        <v>18</v>
      </c>
      <c r="AB38" s="115"/>
      <c r="AC38" s="115">
        <f>Y38/X38-1</f>
        <v>5.8823529411764719E-2</v>
      </c>
      <c r="AD38" s="115"/>
      <c r="AE38" s="115">
        <f>Y38/T38-1</f>
        <v>-0.37931034482758619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179</v>
      </c>
      <c r="U40" s="115">
        <v>182</v>
      </c>
      <c r="V40" s="115">
        <v>185</v>
      </c>
      <c r="W40" s="115">
        <v>172</v>
      </c>
      <c r="X40" s="115">
        <v>118</v>
      </c>
      <c r="Y40" s="115">
        <v>127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85.826771653543304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14.173228346456693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5</v>
      </c>
      <c r="Y46" s="117">
        <v>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</v>
      </c>
      <c r="Y47" s="117">
        <v>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8</v>
      </c>
      <c r="Y48" s="117">
        <v>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9.9'!S1&amp;" ("&amp;'Table 9.9'!Y2&amp;") *"</f>
        <v>Number of jobs by age and sex of job holders in Bulloo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10</v>
      </c>
      <c r="Y49" s="117">
        <v>11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8</v>
      </c>
      <c r="Y50" s="117">
        <v>14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</v>
      </c>
      <c r="Y51" s="117">
        <v>13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</v>
      </c>
      <c r="Y52" s="117">
        <v>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11</v>
      </c>
      <c r="Y53" s="117">
        <v>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15</v>
      </c>
      <c r="Y54" s="117">
        <v>21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</v>
      </c>
      <c r="Y55" s="117">
        <v>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74</v>
      </c>
      <c r="Y61" s="117">
        <v>91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9.9'!S1&amp;" ("&amp;'Table 9.9'!Y2&amp;") *"</f>
        <v>Number of employed persons per occupation of main job by sex in Bulloo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</v>
      </c>
      <c r="Y65" s="117">
        <v>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</v>
      </c>
      <c r="Y66" s="117">
        <v>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23</v>
      </c>
      <c r="Y67" s="117">
        <v>12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</v>
      </c>
      <c r="Y68" s="117">
        <v>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8</v>
      </c>
      <c r="Y69" s="117">
        <v>18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12</v>
      </c>
      <c r="Y70" s="117">
        <v>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0</v>
      </c>
      <c r="Y71" s="117">
        <v>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13</v>
      </c>
      <c r="Y72" s="117">
        <v>13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</v>
      </c>
      <c r="Y73" s="117">
        <v>11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0</v>
      </c>
      <c r="Y74" s="117">
        <v>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88</v>
      </c>
      <c r="Y80" s="117">
        <v>84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9.9'!S1</f>
        <v>Bulloo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7</v>
      </c>
      <c r="Y83" s="117">
        <v>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0</v>
      </c>
      <c r="Y84" s="117">
        <v>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9.9'!AA4</f>
        <v>175</v>
      </c>
      <c r="D85" s="99">
        <f>'Table 9.9'!AC4</f>
        <v>4.1666666666666741E-2</v>
      </c>
      <c r="E85" s="100">
        <f>'Table 9.9'!AC4</f>
        <v>4.1666666666666741E-2</v>
      </c>
      <c r="F85" s="99">
        <f>'Table 9.9'!AE4</f>
        <v>-0.3902439024390244</v>
      </c>
      <c r="G85" s="100">
        <f>'Table 9.9'!AE4</f>
        <v>-0.3902439024390244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10</v>
      </c>
      <c r="Y85" s="117">
        <v>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9.9'!AA5</f>
        <v>91</v>
      </c>
      <c r="D86" s="99">
        <f>'Table 9.9'!AC5</f>
        <v>0.16666666666666674</v>
      </c>
      <c r="E86" s="100">
        <f>'Table 9.9'!AC5</f>
        <v>0.16666666666666674</v>
      </c>
      <c r="F86" s="99">
        <f>'Table 9.9'!AE5</f>
        <v>-0.40131578947368418</v>
      </c>
      <c r="G86" s="100">
        <f>'Table 9.9'!AE5</f>
        <v>-0.40131578947368418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0</v>
      </c>
      <c r="Y86" s="117">
        <v>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9.9'!AA6</f>
        <v>84</v>
      </c>
      <c r="D87" s="99">
        <f>'Table 9.9'!AC6</f>
        <v>-5.6179775280898903E-2</v>
      </c>
      <c r="E87" s="100">
        <f>'Table 9.9'!AC6</f>
        <v>-5.6179775280898903E-2</v>
      </c>
      <c r="F87" s="99">
        <f>'Table 9.9'!AE6</f>
        <v>-0.35384615384615381</v>
      </c>
      <c r="G87" s="100">
        <f>'Table 9.9'!AE6</f>
        <v>-0.35384615384615381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9.9'!AA7</f>
        <v>127</v>
      </c>
      <c r="D88" s="99">
        <f>'Table 9.9'!AC7</f>
        <v>6.7226890756302504E-2</v>
      </c>
      <c r="E88" s="100">
        <f>'Table 9.9'!AC7</f>
        <v>6.7226890756302504E-2</v>
      </c>
      <c r="F88" s="99">
        <f>'Table 9.9'!AE7</f>
        <v>-0.27428571428571424</v>
      </c>
      <c r="G88" s="100">
        <f>'Table 9.9'!AE7</f>
        <v>-0.27428571428571424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9.9'!AA37</f>
        <v>109</v>
      </c>
      <c r="D89" s="99">
        <f>'Table 9.9'!AC37</f>
        <v>7.9207920792079278E-2</v>
      </c>
      <c r="E89" s="100">
        <f>'Table 9.9'!AC37</f>
        <v>7.9207920792079278E-2</v>
      </c>
      <c r="F89" s="99">
        <f>'Table 9.9'!AE37</f>
        <v>-0.27333333333333332</v>
      </c>
      <c r="G89" s="100">
        <f>'Table 9.9'!AE37</f>
        <v>-0.27333333333333332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11</v>
      </c>
      <c r="Y89" s="117">
        <v>13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9.9'!AA38</f>
        <v>18</v>
      </c>
      <c r="D90" s="99">
        <f>'Table 9.9'!AC38</f>
        <v>5.8823529411764719E-2</v>
      </c>
      <c r="E90" s="100">
        <f>'Table 9.9'!AC38</f>
        <v>5.8823529411764719E-2</v>
      </c>
      <c r="F90" s="99">
        <f>'Table 9.9'!AE38</f>
        <v>-0.37931034482758619</v>
      </c>
      <c r="G90" s="100">
        <f>'Table 9.9'!AE38</f>
        <v>-0.37931034482758619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19</v>
      </c>
      <c r="Y90" s="117">
        <v>16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9.9'!AA114</f>
        <v>7</v>
      </c>
      <c r="D91" s="99">
        <f>'Table 9.9'!AC114</f>
        <v>0.16666666666666674</v>
      </c>
      <c r="E91" s="100">
        <f>'Table 9.9'!AC114</f>
        <v>0.16666666666666674</v>
      </c>
      <c r="F91" s="99">
        <f>'Table 9.9'!AE114</f>
        <v>-0.36363636363636365</v>
      </c>
      <c r="G91" s="100">
        <f>'Table 9.9'!AE114</f>
        <v>-0.36363636363636365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56</v>
      </c>
      <c r="Y91" s="117">
        <v>66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9.9'!AA115</f>
        <v>12</v>
      </c>
      <c r="D92" s="99">
        <f>'Table 9.9'!AC115</f>
        <v>9.0909090909090828E-2</v>
      </c>
      <c r="E92" s="100">
        <f>'Table 9.9'!AC115</f>
        <v>9.0909090909090828E-2</v>
      </c>
      <c r="F92" s="99">
        <f>'Table 9.9'!AE115</f>
        <v>-0.36842105263157898</v>
      </c>
      <c r="G92" s="100">
        <f>'Table 9.9'!AE115</f>
        <v>-0.36842105263157898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9.9'!AA8</f>
        <v>$58,296</v>
      </c>
      <c r="D93" s="99">
        <f>'Table 9.9'!AC8</f>
        <v>-4.5071721311475965E-3</v>
      </c>
      <c r="E93" s="100">
        <f>'Table 9.9'!AC8</f>
        <v>-4.5071721311475965E-3</v>
      </c>
      <c r="F93" s="99">
        <f>'Table 9.9'!AE8</f>
        <v>0.50022311858534052</v>
      </c>
      <c r="G93" s="100">
        <f>'Table 9.9'!AE8</f>
        <v>0.50022311858534052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9</v>
      </c>
      <c r="Y93" s="117">
        <v>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9.9'!AA9</f>
        <v>$7.6 mil</v>
      </c>
      <c r="D94" s="99">
        <f>'Table 9.9'!AC9</f>
        <v>0.13768718078150144</v>
      </c>
      <c r="E94" s="100">
        <f>'Table 9.9'!AC9</f>
        <v>0.13768718078150144</v>
      </c>
      <c r="F94" s="99">
        <f>'Table 9.9'!AE9</f>
        <v>-8.5844537784496189E-2</v>
      </c>
      <c r="G94" s="100">
        <f>'Table 9.9'!AE9</f>
        <v>-8.5844537784496189E-2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</v>
      </c>
      <c r="Y94" s="117">
        <v>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</v>
      </c>
      <c r="Y95" s="117">
        <v>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8</v>
      </c>
      <c r="Y96" s="117">
        <v>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18</v>
      </c>
      <c r="Y97" s="117">
        <v>21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0</v>
      </c>
      <c r="Y100" s="117">
        <v>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63</v>
      </c>
      <c r="Y101" s="117">
        <v>61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69</v>
      </c>
      <c r="Y104" s="115">
        <v>60</v>
      </c>
      <c r="Z104" s="115"/>
      <c r="AA104" s="115" t="str">
        <f>TEXT(Y104,"###,###")</f>
        <v>60</v>
      </c>
      <c r="AB104" s="115"/>
      <c r="AC104" s="115">
        <f>Y104/($Y$4)*100</f>
        <v>34.285714285714285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78</v>
      </c>
      <c r="Y105" s="115">
        <v>93</v>
      </c>
      <c r="Z105" s="115"/>
      <c r="AA105" s="115" t="str">
        <f>TEXT(Y105,"###,###")</f>
        <v>93</v>
      </c>
      <c r="AB105" s="115"/>
      <c r="AC105" s="115">
        <f>Y105/($Y$4)*100</f>
        <v>53.142857142857146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147</v>
      </c>
      <c r="Y106" s="115">
        <v>153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37</v>
      </c>
      <c r="Y108" s="115">
        <v>29</v>
      </c>
      <c r="Z108" s="115"/>
      <c r="AA108" s="115" t="str">
        <f>TEXT(Y108,"###,###")</f>
        <v>29</v>
      </c>
      <c r="AB108" s="115"/>
      <c r="AC108" s="115">
        <f>Y108/($Y$4)*100</f>
        <v>16.571428571428569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</v>
      </c>
      <c r="Y109" s="115">
        <v>23</v>
      </c>
      <c r="Z109" s="115"/>
      <c r="AA109" s="115" t="str">
        <f>TEXT(Y109,"###,###")</f>
        <v>23</v>
      </c>
      <c r="AB109" s="115"/>
      <c r="AC109" s="115">
        <f t="shared" ref="AC109:AC111" si="3">Y109/($Y$4)*100</f>
        <v>13.142857142857142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77</v>
      </c>
      <c r="Y110" s="115">
        <v>69</v>
      </c>
      <c r="Z110" s="115"/>
      <c r="AA110" s="115" t="str">
        <f>TEXT(Y110,"###,###")</f>
        <v>69</v>
      </c>
      <c r="AB110" s="115"/>
      <c r="AC110" s="115">
        <f t="shared" si="3"/>
        <v>39.428571428571431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25</v>
      </c>
      <c r="Y111" s="115">
        <v>32</v>
      </c>
      <c r="Z111" s="115"/>
      <c r="AA111" s="115" t="str">
        <f>TEXT(Y111,"###,###")</f>
        <v>32</v>
      </c>
      <c r="AB111" s="115"/>
      <c r="AC111" s="115">
        <f t="shared" si="3"/>
        <v>18.285714285714285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165</v>
      </c>
      <c r="Y112" s="115">
        <v>175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11</v>
      </c>
      <c r="U114" s="115">
        <v>16</v>
      </c>
      <c r="V114" s="115">
        <v>9</v>
      </c>
      <c r="W114" s="115">
        <v>2</v>
      </c>
      <c r="X114" s="115">
        <v>6</v>
      </c>
      <c r="Y114" s="115">
        <v>7</v>
      </c>
      <c r="Z114" s="115"/>
      <c r="AA114" s="115" t="str">
        <f>TEXT(Y114,"###,###")</f>
        <v>7</v>
      </c>
      <c r="AB114" s="115"/>
      <c r="AC114" s="115">
        <f>Y114/X114-1</f>
        <v>0.16666666666666674</v>
      </c>
      <c r="AD114" s="115"/>
      <c r="AE114" s="115">
        <f>Y114/T114-1</f>
        <v>-0.36363636363636365</v>
      </c>
      <c r="AF114" s="115"/>
    </row>
    <row r="115" spans="19:32" x14ac:dyDescent="0.25">
      <c r="S115" s="115" t="s">
        <v>104</v>
      </c>
      <c r="T115" s="115">
        <v>19</v>
      </c>
      <c r="U115" s="115">
        <v>12</v>
      </c>
      <c r="V115" s="115">
        <v>16</v>
      </c>
      <c r="W115" s="115">
        <v>11</v>
      </c>
      <c r="X115" s="115">
        <v>11</v>
      </c>
      <c r="Y115" s="115">
        <v>12</v>
      </c>
      <c r="Z115" s="115"/>
      <c r="AA115" s="115" t="str">
        <f>TEXT(Y115,"###,###")</f>
        <v>12</v>
      </c>
      <c r="AB115" s="115"/>
      <c r="AC115" s="115">
        <f>Y115/X115-1</f>
        <v>9.0909090909090828E-2</v>
      </c>
      <c r="AD115" s="115"/>
      <c r="AE115" s="115">
        <f>Y115/T115-1</f>
        <v>-0.36842105263157898</v>
      </c>
      <c r="AF115" s="115"/>
    </row>
    <row r="116" spans="19:32" x14ac:dyDescent="0.25">
      <c r="S116" s="115" t="s">
        <v>56</v>
      </c>
      <c r="T116" s="115">
        <v>30</v>
      </c>
      <c r="U116" s="115">
        <v>28</v>
      </c>
      <c r="V116" s="115">
        <v>25</v>
      </c>
      <c r="W116" s="115">
        <v>13</v>
      </c>
      <c r="X116" s="115">
        <v>17</v>
      </c>
      <c r="Y116" s="115">
        <v>19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40.75</v>
      </c>
      <c r="V118" s="115">
        <v>42.44</v>
      </c>
      <c r="W118" s="115">
        <v>44.72</v>
      </c>
      <c r="X118" s="115">
        <v>43.11</v>
      </c>
      <c r="Y118" s="115">
        <v>42.76</v>
      </c>
      <c r="Z118" s="115"/>
      <c r="AA118" s="115" t="str">
        <f>TEXT(Y118,"##.0")</f>
        <v>42.8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130</v>
      </c>
      <c r="V120" s="115">
        <v>136</v>
      </c>
      <c r="W120" s="115">
        <v>116</v>
      </c>
      <c r="X120" s="115">
        <v>95</v>
      </c>
      <c r="Y120" s="115">
        <v>101</v>
      </c>
      <c r="Z120" s="115"/>
      <c r="AA120" s="115" t="str">
        <f>TEXT(Y120,"###,###")</f>
        <v>101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23</v>
      </c>
      <c r="V121" s="115">
        <v>25</v>
      </c>
      <c r="W121" s="115">
        <v>30</v>
      </c>
      <c r="X121" s="115">
        <v>10</v>
      </c>
      <c r="Y121" s="115">
        <v>13</v>
      </c>
      <c r="Z121" s="115"/>
      <c r="AA121" s="115" t="str">
        <f t="shared" ref="AA121:AA128" si="4">TEXT(Y121,"###,###")</f>
        <v>13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24</v>
      </c>
      <c r="V122" s="115">
        <v>25</v>
      </c>
      <c r="W122" s="115">
        <v>27</v>
      </c>
      <c r="X122" s="115">
        <v>12</v>
      </c>
      <c r="Y122" s="115">
        <v>13</v>
      </c>
      <c r="Z122" s="115"/>
      <c r="AA122" s="115" t="str">
        <f t="shared" si="4"/>
        <v>13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154</v>
      </c>
      <c r="V124" s="115">
        <v>161</v>
      </c>
      <c r="W124" s="115">
        <v>143</v>
      </c>
      <c r="X124" s="115">
        <v>107</v>
      </c>
      <c r="Y124" s="115">
        <v>114</v>
      </c>
      <c r="Z124" s="115"/>
      <c r="AA124" s="115" t="str">
        <f t="shared" si="4"/>
        <v>114</v>
      </c>
      <c r="AB124" s="115"/>
      <c r="AC124" s="115">
        <f>Y124/$Y$7*100</f>
        <v>89.763779527559052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47</v>
      </c>
      <c r="V125" s="115">
        <v>50</v>
      </c>
      <c r="W125" s="115">
        <v>57</v>
      </c>
      <c r="X125" s="115">
        <v>22</v>
      </c>
      <c r="Y125" s="115">
        <v>26</v>
      </c>
      <c r="Z125" s="115"/>
      <c r="AA125" s="115" t="str">
        <f t="shared" si="4"/>
        <v>26</v>
      </c>
      <c r="AB125" s="115"/>
      <c r="AC125" s="115">
        <f>Y125/$Y$7*100</f>
        <v>20.472440944881889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106</v>
      </c>
      <c r="V127" s="115">
        <v>105</v>
      </c>
      <c r="W127" s="115">
        <v>90</v>
      </c>
      <c r="X127" s="115">
        <v>59</v>
      </c>
      <c r="Y127" s="115">
        <v>66</v>
      </c>
      <c r="Z127" s="115"/>
      <c r="AA127" s="115" t="str">
        <f t="shared" si="4"/>
        <v>66</v>
      </c>
      <c r="AB127" s="115"/>
      <c r="AC127" s="115">
        <f>Y127/$Y$7*100</f>
        <v>51.968503937007867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74</v>
      </c>
      <c r="V128" s="115">
        <v>81</v>
      </c>
      <c r="W128" s="115">
        <v>85</v>
      </c>
      <c r="X128" s="115">
        <v>62</v>
      </c>
      <c r="Y128" s="115">
        <v>61</v>
      </c>
      <c r="Z128" s="115"/>
      <c r="AA128" s="115" t="str">
        <f t="shared" si="4"/>
        <v>61</v>
      </c>
      <c r="AB128" s="115"/>
      <c r="AC128" s="115">
        <f>Y128/$Y$7*100</f>
        <v>48.031496062992126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C400322-52D0-40D4-A2BE-11E6DE2F2F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CD93EFE-129C-4B9B-96D7-F0F31E91DF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DC81380-3A5F-41BF-994F-672939E16E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093D4F2-46BB-4330-A1A9-9A535246D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Bundaberg</v>
      </c>
      <c r="T1" s="115"/>
      <c r="U1" s="115"/>
      <c r="V1" s="115"/>
      <c r="W1" s="115"/>
      <c r="X1" s="115"/>
      <c r="Y1" s="115" t="str">
        <f>Y3</f>
        <v>9.10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121</v>
      </c>
      <c r="V3" s="115"/>
      <c r="W3" s="115"/>
      <c r="X3" s="115"/>
      <c r="Y3" s="115" t="s">
        <v>207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9.10'!$Y$3&amp;" "&amp;'Table 9.10'!$U$3&amp;", "&amp;'State data for spotlight'!$C$3&amp;", "&amp;'Table 9.10'!$Y$2</f>
        <v>Table 9.10 Bundaberg,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69363</v>
      </c>
      <c r="U4" s="117">
        <v>69133</v>
      </c>
      <c r="V4" s="117">
        <v>66334</v>
      </c>
      <c r="W4" s="117">
        <v>66504</v>
      </c>
      <c r="X4" s="117">
        <v>65235</v>
      </c>
      <c r="Y4" s="117">
        <v>68079</v>
      </c>
      <c r="Z4" s="115"/>
      <c r="AA4" s="115" t="str">
        <f>TEXT(Y4,"###,###")</f>
        <v>68,079</v>
      </c>
      <c r="AB4" s="115"/>
      <c r="AC4" s="115">
        <f t="shared" ref="AC4:AC9" si="0">Y4/X4-1</f>
        <v>4.3596229018165067E-2</v>
      </c>
      <c r="AD4" s="115"/>
      <c r="AE4" s="115">
        <f>Y4/T4-1</f>
        <v>-1.851131006444362E-2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37362</v>
      </c>
      <c r="U5" s="117">
        <v>37773</v>
      </c>
      <c r="V5" s="117">
        <v>35662</v>
      </c>
      <c r="W5" s="117">
        <v>35831</v>
      </c>
      <c r="X5" s="117">
        <v>34755</v>
      </c>
      <c r="Y5" s="117">
        <v>36567</v>
      </c>
      <c r="Z5" s="115"/>
      <c r="AA5" s="115" t="str">
        <f>TEXT(Y5,"###,###")</f>
        <v>36,567</v>
      </c>
      <c r="AB5" s="115"/>
      <c r="AC5" s="115">
        <f t="shared" si="0"/>
        <v>5.2136383254208107E-2</v>
      </c>
      <c r="AD5" s="115"/>
      <c r="AE5" s="115">
        <f t="shared" ref="AE5:AE9" si="1">Y5/T5-1</f>
        <v>-2.1278304159306205E-2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32001</v>
      </c>
      <c r="U6" s="117">
        <v>31360</v>
      </c>
      <c r="V6" s="117">
        <v>30672</v>
      </c>
      <c r="W6" s="117">
        <v>30673</v>
      </c>
      <c r="X6" s="117">
        <v>30479</v>
      </c>
      <c r="Y6" s="117">
        <v>31512</v>
      </c>
      <c r="Z6" s="115"/>
      <c r="AA6" s="115" t="str">
        <f>TEXT(Y6,"###,###")</f>
        <v>31,512</v>
      </c>
      <c r="AB6" s="115"/>
      <c r="AC6" s="115">
        <f t="shared" si="0"/>
        <v>3.389218806391292E-2</v>
      </c>
      <c r="AD6" s="115"/>
      <c r="AE6" s="115">
        <f t="shared" si="1"/>
        <v>-1.5280772475860127E-2</v>
      </c>
      <c r="AF6" s="115"/>
    </row>
    <row r="7" spans="1:32" ht="16.5" customHeight="1" thickBot="1" x14ac:dyDescent="0.3">
      <c r="A7" s="46" t="str">
        <f>"QUICK STATS for "&amp;'Table 9.10'!Y2&amp;"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46451</v>
      </c>
      <c r="U7" s="117">
        <v>46816</v>
      </c>
      <c r="V7" s="117">
        <v>46270</v>
      </c>
      <c r="W7" s="117">
        <v>45981</v>
      </c>
      <c r="X7" s="117">
        <v>45400</v>
      </c>
      <c r="Y7" s="117">
        <v>46285</v>
      </c>
      <c r="Z7" s="115"/>
      <c r="AA7" s="115" t="str">
        <f>TEXT(Y7,"###,###")</f>
        <v>46,285</v>
      </c>
      <c r="AB7" s="115"/>
      <c r="AC7" s="115">
        <f t="shared" si="0"/>
        <v>1.9493392070484505E-2</v>
      </c>
      <c r="AD7" s="115"/>
      <c r="AE7" s="115">
        <f t="shared" si="1"/>
        <v>-3.5736582635464975E-3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68,079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9.10'!AA7</f>
        <v>46,285</v>
      </c>
      <c r="P8" s="51"/>
      <c r="S8" s="115" t="s">
        <v>96</v>
      </c>
      <c r="T8" s="115">
        <v>30524.2</v>
      </c>
      <c r="U8" s="115">
        <v>31714.14</v>
      </c>
      <c r="V8" s="115">
        <v>33316</v>
      </c>
      <c r="W8" s="115">
        <v>33688.76</v>
      </c>
      <c r="X8" s="115">
        <v>34482</v>
      </c>
      <c r="Y8" s="115">
        <v>35174</v>
      </c>
      <c r="Z8" s="115"/>
      <c r="AA8" s="115" t="str">
        <f>TEXT(Y8,"$###,###")</f>
        <v>$35,174</v>
      </c>
      <c r="AB8" s="115"/>
      <c r="AC8" s="115">
        <f t="shared" si="0"/>
        <v>2.0068441505713075E-2</v>
      </c>
      <c r="AD8" s="115"/>
      <c r="AE8" s="115">
        <f t="shared" si="1"/>
        <v>0.15233159263797247</v>
      </c>
      <c r="AF8" s="115"/>
    </row>
    <row r="9" spans="1:32" x14ac:dyDescent="0.25">
      <c r="A9" s="55" t="s">
        <v>17</v>
      </c>
      <c r="B9" s="56"/>
      <c r="C9" s="57"/>
      <c r="D9" s="58">
        <f>'Table 9.10'!AC104</f>
        <v>74.770487228073264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52.505131252025492</v>
      </c>
      <c r="P9" s="59" t="s">
        <v>97</v>
      </c>
      <c r="S9" s="115" t="s">
        <v>9</v>
      </c>
      <c r="T9" s="115">
        <v>1886708950</v>
      </c>
      <c r="U9" s="115">
        <v>1976486016</v>
      </c>
      <c r="V9" s="115">
        <v>1993186729</v>
      </c>
      <c r="W9" s="115">
        <v>2014091372</v>
      </c>
      <c r="X9" s="115">
        <v>2031813903</v>
      </c>
      <c r="Y9" s="115">
        <v>2101952344</v>
      </c>
      <c r="Z9" s="115"/>
      <c r="AA9" s="115" t="str">
        <f>TEXT(Y9/1000000,"$#,###.0")&amp;" mil"</f>
        <v>$2,102.0 mil</v>
      </c>
      <c r="AB9" s="115"/>
      <c r="AC9" s="115">
        <f t="shared" si="0"/>
        <v>3.452011077217243E-2</v>
      </c>
      <c r="AD9" s="115"/>
      <c r="AE9" s="115">
        <f t="shared" si="1"/>
        <v>0.11408404778066061</v>
      </c>
      <c r="AF9" s="115"/>
    </row>
    <row r="10" spans="1:32" x14ac:dyDescent="0.25">
      <c r="A10" s="55" t="s">
        <v>20</v>
      </c>
      <c r="B10" s="56"/>
      <c r="C10" s="57"/>
      <c r="D10" s="58">
        <f>'Table 9.10'!AC105</f>
        <v>16.398595749056245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47.494868747974508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91.405422923193257</v>
      </c>
      <c r="P11" s="59" t="s">
        <v>97</v>
      </c>
      <c r="S11" s="115" t="s">
        <v>32</v>
      </c>
      <c r="T11" s="117">
        <v>61706</v>
      </c>
      <c r="U11" s="117">
        <v>61703</v>
      </c>
      <c r="V11" s="117">
        <v>59144</v>
      </c>
      <c r="W11" s="117">
        <v>59554</v>
      </c>
      <c r="X11" s="117">
        <v>58253</v>
      </c>
      <c r="Y11" s="117">
        <v>60898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9.10'!AC108</f>
        <v>14.365663420438022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15.514745597925895</v>
      </c>
      <c r="P12" s="59" t="s">
        <v>97</v>
      </c>
      <c r="S12" s="115" t="s">
        <v>33</v>
      </c>
      <c r="T12" s="117">
        <v>7658</v>
      </c>
      <c r="U12" s="117">
        <v>7432</v>
      </c>
      <c r="V12" s="117">
        <v>7189</v>
      </c>
      <c r="W12" s="117">
        <v>6952</v>
      </c>
      <c r="X12" s="117">
        <v>6985</v>
      </c>
      <c r="Y12" s="117">
        <v>7181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9.10'!AC109</f>
        <v>16.786380528503649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9.10'!AA118</f>
        <v>41.3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9.10'!AC110</f>
        <v>24.371685835573377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16.415685427244249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9.10'!AC111</f>
        <v>35.645353192614465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83.584314572755758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8966</v>
      </c>
      <c r="Z15" s="115"/>
      <c r="AA15" s="118">
        <f t="shared" ref="AA15:AA34" si="2">IF(Y15="np",0,Y15/$Y$34)</f>
        <v>0.13169993683808517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857</v>
      </c>
      <c r="Z16" s="115"/>
      <c r="AA16" s="118">
        <f t="shared" si="2"/>
        <v>1.2588316514637406E-2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3599</v>
      </c>
      <c r="Z17" s="115"/>
      <c r="AA17" s="118">
        <f t="shared" si="2"/>
        <v>5.2865053834515785E-2</v>
      </c>
      <c r="AB17" s="115"/>
      <c r="AC17" s="115"/>
      <c r="AD17" s="115"/>
      <c r="AE17" s="115"/>
      <c r="AF17" s="115"/>
    </row>
    <row r="18" spans="1:32" x14ac:dyDescent="0.25">
      <c r="A18" s="85" t="str">
        <f>'Table 9.10'!$S$1&amp;" ("&amp;'Table 9.10'!$T$2&amp;" to "&amp;'Table 9.10'!$Y$2&amp;")"</f>
        <v>Bundaberg (2011-12 to 2016-17)</v>
      </c>
      <c r="B18" s="85"/>
      <c r="C18" s="85"/>
      <c r="D18" s="85"/>
      <c r="E18" s="85"/>
      <c r="F18" s="85"/>
      <c r="G18" s="85" t="str">
        <f>'Table 9.10'!$S$1&amp;" ("&amp;'Table 9.10'!$T$2&amp;" to "&amp;'Table 9.10'!$Y$2&amp;")"</f>
        <v>Bundaberg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294</v>
      </c>
      <c r="Z18" s="115"/>
      <c r="AA18" s="118">
        <f t="shared" si="2"/>
        <v>4.3185123165733925E-3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4359</v>
      </c>
      <c r="Z19" s="115"/>
      <c r="AA19" s="118">
        <f t="shared" si="2"/>
        <v>6.4028555061032041E-2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1785</v>
      </c>
      <c r="Z20" s="115"/>
      <c r="AA20" s="118">
        <f t="shared" si="2"/>
        <v>2.6219539064909883E-2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5784</v>
      </c>
      <c r="Z21" s="115"/>
      <c r="AA21" s="118">
        <f t="shared" si="2"/>
        <v>8.4960119860750014E-2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4844</v>
      </c>
      <c r="Z22" s="115"/>
      <c r="AA22" s="118">
        <f t="shared" si="2"/>
        <v>7.1152631501637809E-2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2111</v>
      </c>
      <c r="Z23" s="115"/>
      <c r="AA23" s="118">
        <f t="shared" si="2"/>
        <v>3.1008093538389223E-2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289</v>
      </c>
      <c r="Z24" s="115"/>
      <c r="AA24" s="118">
        <f t="shared" si="2"/>
        <v>4.2450682295568382E-3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2006</v>
      </c>
      <c r="Z25" s="115"/>
      <c r="AA25" s="118">
        <f t="shared" si="2"/>
        <v>2.9465767711041584E-2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1262</v>
      </c>
      <c r="Z26" s="115"/>
      <c r="AA26" s="118">
        <f t="shared" si="2"/>
        <v>1.8537287562978306E-2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2653</v>
      </c>
      <c r="Z27" s="115"/>
      <c r="AA27" s="118">
        <f t="shared" si="2"/>
        <v>3.896943257098371E-2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5264</v>
      </c>
      <c r="Z28" s="115"/>
      <c r="AA28" s="118">
        <f t="shared" si="2"/>
        <v>7.7321934811028364E-2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2768</v>
      </c>
      <c r="Z29" s="115"/>
      <c r="AA29" s="118">
        <f t="shared" si="2"/>
        <v>4.0658646572364461E-2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4503</v>
      </c>
      <c r="Z30" s="115"/>
      <c r="AA30" s="118">
        <f t="shared" si="2"/>
        <v>6.6143744767108797E-2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7803</v>
      </c>
      <c r="Z31" s="115"/>
      <c r="AA31" s="118">
        <f t="shared" si="2"/>
        <v>0.11461684219803464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489</v>
      </c>
      <c r="Z32" s="115"/>
      <c r="AA32" s="118">
        <f t="shared" si="2"/>
        <v>7.1828317102190101E-3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2265</v>
      </c>
      <c r="Z33" s="115"/>
      <c r="AA33" s="118">
        <f t="shared" si="2"/>
        <v>3.3270171418499098E-2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68079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38901</v>
      </c>
      <c r="U37" s="115">
        <v>39133</v>
      </c>
      <c r="V37" s="115">
        <v>38931</v>
      </c>
      <c r="W37" s="115">
        <v>38644</v>
      </c>
      <c r="X37" s="115">
        <v>38485</v>
      </c>
      <c r="Y37" s="115">
        <v>38687</v>
      </c>
      <c r="Z37" s="115"/>
      <c r="AA37" s="115" t="str">
        <f>TEXT(Y37,"###,###")</f>
        <v>38,687</v>
      </c>
      <c r="AB37" s="115"/>
      <c r="AC37" s="115">
        <f>Y37/X37-1</f>
        <v>5.2487982330777783E-3</v>
      </c>
      <c r="AD37" s="115"/>
      <c r="AE37" s="115">
        <f>Y37/T37-1</f>
        <v>-5.5011439294619935E-3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7549</v>
      </c>
      <c r="U38" s="115">
        <v>7683</v>
      </c>
      <c r="V38" s="115">
        <v>7342</v>
      </c>
      <c r="W38" s="115">
        <v>7335</v>
      </c>
      <c r="X38" s="115">
        <v>6914</v>
      </c>
      <c r="Y38" s="115">
        <v>7598</v>
      </c>
      <c r="Z38" s="115"/>
      <c r="AA38" s="115" t="str">
        <f>TEXT(Y38,"###,###")</f>
        <v>7,598</v>
      </c>
      <c r="AB38" s="115"/>
      <c r="AC38" s="115">
        <f>Y38/X38-1</f>
        <v>9.892970783916688E-2</v>
      </c>
      <c r="AD38" s="115"/>
      <c r="AE38" s="115">
        <f>Y38/T38-1</f>
        <v>6.4909259504570826E-3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46450</v>
      </c>
      <c r="U40" s="115">
        <v>46816</v>
      </c>
      <c r="V40" s="115">
        <v>46273</v>
      </c>
      <c r="W40" s="115">
        <v>45979</v>
      </c>
      <c r="X40" s="115">
        <v>45399</v>
      </c>
      <c r="Y40" s="115">
        <v>46285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83.584314572755758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16.415685427244249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58</v>
      </c>
      <c r="Y44" s="117">
        <v>63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916</v>
      </c>
      <c r="Y45" s="117">
        <v>992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2335</v>
      </c>
      <c r="Y46" s="117">
        <v>2692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4354</v>
      </c>
      <c r="Y47" s="117">
        <v>4393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4672</v>
      </c>
      <c r="Y48" s="117">
        <v>4877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9.10'!S1&amp;" ("&amp;'Table 9.10'!Y2&amp;") *"</f>
        <v>Number of jobs by age and sex of job holders in Bundaberg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3328</v>
      </c>
      <c r="Y49" s="117">
        <v>3422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2676</v>
      </c>
      <c r="Y50" s="117">
        <v>2995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3046</v>
      </c>
      <c r="Y51" s="117">
        <v>3151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3111</v>
      </c>
      <c r="Y52" s="117">
        <v>3310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3178</v>
      </c>
      <c r="Y53" s="117">
        <v>3254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2935</v>
      </c>
      <c r="Y54" s="117">
        <v>3154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2181</v>
      </c>
      <c r="Y55" s="117">
        <v>2271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1156</v>
      </c>
      <c r="Y56" s="117">
        <v>1132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440</v>
      </c>
      <c r="Y57" s="117">
        <v>461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205</v>
      </c>
      <c r="Y58" s="117">
        <v>235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99</v>
      </c>
      <c r="Y59" s="117">
        <v>114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48</v>
      </c>
      <c r="Y60" s="117">
        <v>49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34755</v>
      </c>
      <c r="Y61" s="117">
        <v>36567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92</v>
      </c>
      <c r="Y63" s="117">
        <v>80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9.10'!S1&amp;" ("&amp;'Table 9.10'!Y2&amp;") *"</f>
        <v>Number of employed persons per occupation of main job by sex in Bundaberg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1085</v>
      </c>
      <c r="Y64" s="117">
        <v>1107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2295</v>
      </c>
      <c r="Y65" s="117">
        <v>2472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3227</v>
      </c>
      <c r="Y66" s="117">
        <v>3155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3837</v>
      </c>
      <c r="Y67" s="117">
        <v>3924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2634</v>
      </c>
      <c r="Y68" s="117">
        <v>2751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2414</v>
      </c>
      <c r="Y69" s="117">
        <v>2489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2748</v>
      </c>
      <c r="Y70" s="117">
        <v>2794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2999</v>
      </c>
      <c r="Y71" s="117">
        <v>3192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3099</v>
      </c>
      <c r="Y72" s="117">
        <v>3135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2829</v>
      </c>
      <c r="Y73" s="117">
        <v>2895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1822</v>
      </c>
      <c r="Y74" s="117">
        <v>2001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776</v>
      </c>
      <c r="Y75" s="117">
        <v>843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279</v>
      </c>
      <c r="Y76" s="117">
        <v>325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166</v>
      </c>
      <c r="Y77" s="117">
        <v>187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103</v>
      </c>
      <c r="Y78" s="117">
        <v>86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70</v>
      </c>
      <c r="Y79" s="117">
        <v>76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30479</v>
      </c>
      <c r="Y80" s="117">
        <v>31512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9.10'!S1</f>
        <v>Bundaberg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1788</v>
      </c>
      <c r="Y83" s="117">
        <v>1901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1910</v>
      </c>
      <c r="Y84" s="117">
        <v>1968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9.10'!AA4</f>
        <v>68,079</v>
      </c>
      <c r="D85" s="99">
        <f>'Table 9.10'!AC4</f>
        <v>4.3596229018165067E-2</v>
      </c>
      <c r="E85" s="100">
        <f>'Table 9.10'!AC4</f>
        <v>4.3596229018165067E-2</v>
      </c>
      <c r="F85" s="99">
        <f>'Table 9.10'!AE4</f>
        <v>-1.851131006444362E-2</v>
      </c>
      <c r="G85" s="100">
        <f>'Table 9.10'!AE4</f>
        <v>-1.851131006444362E-2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4051</v>
      </c>
      <c r="Y85" s="117">
        <v>4134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9.10'!AA5</f>
        <v>36,567</v>
      </c>
      <c r="D86" s="99">
        <f>'Table 9.10'!AC5</f>
        <v>5.2136383254208107E-2</v>
      </c>
      <c r="E86" s="100">
        <f>'Table 9.10'!AC5</f>
        <v>5.2136383254208107E-2</v>
      </c>
      <c r="F86" s="99">
        <f>'Table 9.10'!AE5</f>
        <v>-2.1278304159306205E-2</v>
      </c>
      <c r="G86" s="100">
        <f>'Table 9.10'!AE5</f>
        <v>-2.1278304159306205E-2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1079</v>
      </c>
      <c r="Y86" s="117">
        <v>1133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9.10'!AA6</f>
        <v>31,512</v>
      </c>
      <c r="D87" s="99">
        <f>'Table 9.10'!AC6</f>
        <v>3.389218806391292E-2</v>
      </c>
      <c r="E87" s="100">
        <f>'Table 9.10'!AC6</f>
        <v>3.389218806391292E-2</v>
      </c>
      <c r="F87" s="99">
        <f>'Table 9.10'!AE6</f>
        <v>-1.5280772475860127E-2</v>
      </c>
      <c r="G87" s="100">
        <f>'Table 9.10'!AE6</f>
        <v>-1.5280772475860127E-2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637</v>
      </c>
      <c r="Y87" s="117">
        <v>669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9.10'!AA7</f>
        <v>46,285</v>
      </c>
      <c r="D88" s="99">
        <f>'Table 9.10'!AC7</f>
        <v>1.9493392070484505E-2</v>
      </c>
      <c r="E88" s="100">
        <f>'Table 9.10'!AC7</f>
        <v>1.9493392070484505E-2</v>
      </c>
      <c r="F88" s="99">
        <f>'Table 9.10'!AE7</f>
        <v>-3.5736582635464975E-3</v>
      </c>
      <c r="G88" s="100">
        <f>'Table 9.10'!AE7</f>
        <v>-3.5736582635464975E-3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1175</v>
      </c>
      <c r="Y88" s="117">
        <v>1186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9.10'!AA37</f>
        <v>38,687</v>
      </c>
      <c r="D89" s="99">
        <f>'Table 9.10'!AC37</f>
        <v>5.2487982330777783E-3</v>
      </c>
      <c r="E89" s="100">
        <f>'Table 9.10'!AC37</f>
        <v>5.2487982330777783E-3</v>
      </c>
      <c r="F89" s="99">
        <f>'Table 9.10'!AE37</f>
        <v>-5.5011439294619935E-3</v>
      </c>
      <c r="G89" s="100">
        <f>'Table 9.10'!AE37</f>
        <v>-5.5011439294619935E-3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2795</v>
      </c>
      <c r="Y89" s="117">
        <v>2877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9.10'!AA38</f>
        <v>7,598</v>
      </c>
      <c r="D90" s="99">
        <f>'Table 9.10'!AC38</f>
        <v>9.892970783916688E-2</v>
      </c>
      <c r="E90" s="100">
        <f>'Table 9.10'!AC38</f>
        <v>9.892970783916688E-2</v>
      </c>
      <c r="F90" s="99">
        <f>'Table 9.10'!AE38</f>
        <v>6.4909259504570826E-3</v>
      </c>
      <c r="G90" s="100">
        <f>'Table 9.10'!AE38</f>
        <v>6.4909259504570826E-3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4186</v>
      </c>
      <c r="Y90" s="117">
        <v>3970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9.10'!AA114</f>
        <v>3,858</v>
      </c>
      <c r="D91" s="99">
        <f>'Table 9.10'!AC114</f>
        <v>0.11664254703328503</v>
      </c>
      <c r="E91" s="100">
        <f>'Table 9.10'!AC114</f>
        <v>0.11664254703328503</v>
      </c>
      <c r="F91" s="99">
        <f>'Table 9.10'!AE114</f>
        <v>5.4730258014072941E-3</v>
      </c>
      <c r="G91" s="100">
        <f>'Table 9.10'!AE114</f>
        <v>5.4730258014072941E-3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23850</v>
      </c>
      <c r="Y91" s="117">
        <v>24302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9.10'!AA115</f>
        <v>3,740</v>
      </c>
      <c r="D92" s="99">
        <f>'Table 9.10'!AC115</f>
        <v>8.1550028918449868E-2</v>
      </c>
      <c r="E92" s="100">
        <f>'Table 9.10'!AC115</f>
        <v>8.1550028918449868E-2</v>
      </c>
      <c r="F92" s="99">
        <f>'Table 9.10'!AE115</f>
        <v>6.1877858488028625E-3</v>
      </c>
      <c r="G92" s="100">
        <f>'Table 9.10'!AE115</f>
        <v>6.1877858488028625E-3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9.10'!AA8</f>
        <v>$35,174</v>
      </c>
      <c r="D93" s="99">
        <f>'Table 9.10'!AC8</f>
        <v>2.0068441505713075E-2</v>
      </c>
      <c r="E93" s="100">
        <f>'Table 9.10'!AC8</f>
        <v>2.0068441505713075E-2</v>
      </c>
      <c r="F93" s="99">
        <f>'Table 9.10'!AE8</f>
        <v>0.15233159263797247</v>
      </c>
      <c r="G93" s="100">
        <f>'Table 9.10'!AE8</f>
        <v>0.15233159263797247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1234</v>
      </c>
      <c r="Y93" s="117">
        <v>1326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9.10'!AA9</f>
        <v>$2,102.0 mil</v>
      </c>
      <c r="D94" s="99">
        <f>'Table 9.10'!AC9</f>
        <v>3.452011077217243E-2</v>
      </c>
      <c r="E94" s="100">
        <f>'Table 9.10'!AC9</f>
        <v>3.452011077217243E-2</v>
      </c>
      <c r="F94" s="99">
        <f>'Table 9.10'!AE9</f>
        <v>0.11408404778066061</v>
      </c>
      <c r="G94" s="100">
        <f>'Table 9.10'!AE9</f>
        <v>0.11408404778066061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3323</v>
      </c>
      <c r="Y94" s="117">
        <v>3506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617</v>
      </c>
      <c r="Y95" s="117">
        <v>612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3180</v>
      </c>
      <c r="Y96" s="117">
        <v>3383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3153</v>
      </c>
      <c r="Y97" s="117">
        <v>3461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2373</v>
      </c>
      <c r="Y98" s="117">
        <v>2381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158</v>
      </c>
      <c r="Y99" s="117">
        <v>160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2540</v>
      </c>
      <c r="Y100" s="117">
        <v>2415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21549</v>
      </c>
      <c r="Y101" s="117">
        <v>21983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46946</v>
      </c>
      <c r="Y104" s="115">
        <v>50903</v>
      </c>
      <c r="Z104" s="115"/>
      <c r="AA104" s="115" t="str">
        <f>TEXT(Y104,"###,###")</f>
        <v>50,903</v>
      </c>
      <c r="AB104" s="115"/>
      <c r="AC104" s="115">
        <f>Y104/($Y$4)*100</f>
        <v>74.770487228073264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11345</v>
      </c>
      <c r="Y105" s="115">
        <v>11164</v>
      </c>
      <c r="Z105" s="115"/>
      <c r="AA105" s="115" t="str">
        <f>TEXT(Y105,"###,###")</f>
        <v>11,164</v>
      </c>
      <c r="AB105" s="115"/>
      <c r="AC105" s="115">
        <f>Y105/($Y$4)*100</f>
        <v>16.398595749056245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58291</v>
      </c>
      <c r="Y106" s="115">
        <v>62067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8935</v>
      </c>
      <c r="Y108" s="115">
        <v>9780</v>
      </c>
      <c r="Z108" s="115"/>
      <c r="AA108" s="115" t="str">
        <f>TEXT(Y108,"###,###")</f>
        <v>9,780</v>
      </c>
      <c r="AB108" s="115"/>
      <c r="AC108" s="115">
        <f>Y108/($Y$4)*100</f>
        <v>14.365663420438022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10958</v>
      </c>
      <c r="Y109" s="115">
        <v>11428</v>
      </c>
      <c r="Z109" s="115"/>
      <c r="AA109" s="115" t="str">
        <f>TEXT(Y109,"###,###")</f>
        <v>11,428</v>
      </c>
      <c r="AB109" s="115"/>
      <c r="AC109" s="115">
        <f t="shared" ref="AC109:AC111" si="3">Y109/($Y$4)*100</f>
        <v>16.786380528503649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15553</v>
      </c>
      <c r="Y110" s="115">
        <v>16592</v>
      </c>
      <c r="Z110" s="115"/>
      <c r="AA110" s="115" t="str">
        <f>TEXT(Y110,"###,###")</f>
        <v>16,592</v>
      </c>
      <c r="AB110" s="115"/>
      <c r="AC110" s="115">
        <f t="shared" si="3"/>
        <v>24.371685835573377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22844</v>
      </c>
      <c r="Y111" s="115">
        <v>24267</v>
      </c>
      <c r="Z111" s="115"/>
      <c r="AA111" s="115" t="str">
        <f>TEXT(Y111,"###,###")</f>
        <v>24,267</v>
      </c>
      <c r="AB111" s="115"/>
      <c r="AC111" s="115">
        <f t="shared" si="3"/>
        <v>35.645353192614465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65235</v>
      </c>
      <c r="Y112" s="115">
        <v>68079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3837</v>
      </c>
      <c r="U114" s="115">
        <v>3992</v>
      </c>
      <c r="V114" s="115">
        <v>3613</v>
      </c>
      <c r="W114" s="115">
        <v>3726</v>
      </c>
      <c r="X114" s="115">
        <v>3455</v>
      </c>
      <c r="Y114" s="115">
        <v>3858</v>
      </c>
      <c r="Z114" s="115"/>
      <c r="AA114" s="115" t="str">
        <f>TEXT(Y114,"###,###")</f>
        <v>3,858</v>
      </c>
      <c r="AB114" s="115"/>
      <c r="AC114" s="115">
        <f>Y114/X114-1</f>
        <v>0.11664254703328503</v>
      </c>
      <c r="AD114" s="115"/>
      <c r="AE114" s="115">
        <f>Y114/T114-1</f>
        <v>5.4730258014072941E-3</v>
      </c>
      <c r="AF114" s="115"/>
    </row>
    <row r="115" spans="19:32" x14ac:dyDescent="0.25">
      <c r="S115" s="115" t="s">
        <v>104</v>
      </c>
      <c r="T115" s="115">
        <v>3717</v>
      </c>
      <c r="U115" s="115">
        <v>3697</v>
      </c>
      <c r="V115" s="115">
        <v>3723</v>
      </c>
      <c r="W115" s="115">
        <v>3612</v>
      </c>
      <c r="X115" s="115">
        <v>3458</v>
      </c>
      <c r="Y115" s="115">
        <v>3740</v>
      </c>
      <c r="Z115" s="115"/>
      <c r="AA115" s="115" t="str">
        <f>TEXT(Y115,"###,###")</f>
        <v>3,740</v>
      </c>
      <c r="AB115" s="115"/>
      <c r="AC115" s="115">
        <f>Y115/X115-1</f>
        <v>8.1550028918449868E-2</v>
      </c>
      <c r="AD115" s="115"/>
      <c r="AE115" s="115">
        <f>Y115/T115-1</f>
        <v>6.1877858488028625E-3</v>
      </c>
      <c r="AF115" s="115"/>
    </row>
    <row r="116" spans="19:32" x14ac:dyDescent="0.25">
      <c r="S116" s="115" t="s">
        <v>56</v>
      </c>
      <c r="T116" s="115">
        <v>7554</v>
      </c>
      <c r="U116" s="115">
        <v>7689</v>
      </c>
      <c r="V116" s="115">
        <v>7336</v>
      </c>
      <c r="W116" s="115">
        <v>7338</v>
      </c>
      <c r="X116" s="115">
        <v>6913</v>
      </c>
      <c r="Y116" s="115">
        <v>7598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41.7</v>
      </c>
      <c r="V118" s="115">
        <v>38.92</v>
      </c>
      <c r="W118" s="115">
        <v>41.88</v>
      </c>
      <c r="X118" s="115">
        <v>40.1</v>
      </c>
      <c r="Y118" s="115">
        <v>41.29</v>
      </c>
      <c r="Z118" s="115"/>
      <c r="AA118" s="115" t="str">
        <f>TEXT(Y118,"##.0")</f>
        <v>41.3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39386</v>
      </c>
      <c r="V120" s="115">
        <v>39080</v>
      </c>
      <c r="W120" s="115">
        <v>39031</v>
      </c>
      <c r="X120" s="115">
        <v>38418</v>
      </c>
      <c r="Y120" s="115">
        <v>39104</v>
      </c>
      <c r="Z120" s="115"/>
      <c r="AA120" s="115" t="str">
        <f>TEXT(Y120,"###,###")</f>
        <v>39,104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4179</v>
      </c>
      <c r="V121" s="115">
        <v>4088</v>
      </c>
      <c r="W121" s="115">
        <v>3948</v>
      </c>
      <c r="X121" s="115">
        <v>3892</v>
      </c>
      <c r="Y121" s="115">
        <v>3978</v>
      </c>
      <c r="Z121" s="115"/>
      <c r="AA121" s="115" t="str">
        <f t="shared" ref="AA121:AA128" si="4">TEXT(Y121,"###,###")</f>
        <v>3,978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3251</v>
      </c>
      <c r="V122" s="115">
        <v>3099</v>
      </c>
      <c r="W122" s="115">
        <v>2999</v>
      </c>
      <c r="X122" s="115">
        <v>3086</v>
      </c>
      <c r="Y122" s="115">
        <v>3203</v>
      </c>
      <c r="Z122" s="115"/>
      <c r="AA122" s="115" t="str">
        <f t="shared" si="4"/>
        <v>3,203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42637</v>
      </c>
      <c r="V124" s="115">
        <v>42179</v>
      </c>
      <c r="W124" s="115">
        <v>42030</v>
      </c>
      <c r="X124" s="115">
        <v>41504</v>
      </c>
      <c r="Y124" s="115">
        <v>42307</v>
      </c>
      <c r="Z124" s="115"/>
      <c r="AA124" s="115" t="str">
        <f t="shared" si="4"/>
        <v>42,307</v>
      </c>
      <c r="AB124" s="115"/>
      <c r="AC124" s="115">
        <f>Y124/$Y$7*100</f>
        <v>91.405422923193257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7430</v>
      </c>
      <c r="V125" s="115">
        <v>7187</v>
      </c>
      <c r="W125" s="115">
        <v>6947</v>
      </c>
      <c r="X125" s="115">
        <v>6978</v>
      </c>
      <c r="Y125" s="115">
        <v>7181</v>
      </c>
      <c r="Z125" s="115"/>
      <c r="AA125" s="115" t="str">
        <f t="shared" si="4"/>
        <v>7,181</v>
      </c>
      <c r="AB125" s="115"/>
      <c r="AC125" s="115">
        <f>Y125/$Y$7*100</f>
        <v>15.514745597925895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25032</v>
      </c>
      <c r="V127" s="115">
        <v>24566</v>
      </c>
      <c r="W127" s="115">
        <v>24352</v>
      </c>
      <c r="X127" s="115">
        <v>23850</v>
      </c>
      <c r="Y127" s="115">
        <v>24302</v>
      </c>
      <c r="Z127" s="115"/>
      <c r="AA127" s="115" t="str">
        <f t="shared" si="4"/>
        <v>24,302</v>
      </c>
      <c r="AB127" s="115"/>
      <c r="AC127" s="115">
        <f>Y127/$Y$7*100</f>
        <v>52.505131252025492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21784</v>
      </c>
      <c r="V128" s="115">
        <v>21704</v>
      </c>
      <c r="W128" s="115">
        <v>21629</v>
      </c>
      <c r="X128" s="115">
        <v>21549</v>
      </c>
      <c r="Y128" s="115">
        <v>21983</v>
      </c>
      <c r="Z128" s="115"/>
      <c r="AA128" s="115" t="str">
        <f t="shared" si="4"/>
        <v>21,983</v>
      </c>
      <c r="AB128" s="115"/>
      <c r="AC128" s="115">
        <f>Y128/$Y$7*100</f>
        <v>47.494868747974508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0B2DFA5-8CA8-4D3A-87B4-65C24D624C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F365EFE-2E73-4180-A751-55D52815E0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B249B09-BC76-4C88-AC1D-0F208977B9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1DD3A39-FE30-4FDB-8692-905BE5E6283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Burdekin</v>
      </c>
      <c r="T1" s="115"/>
      <c r="U1" s="115"/>
      <c r="V1" s="115"/>
      <c r="W1" s="115"/>
      <c r="X1" s="115"/>
      <c r="Y1" s="115" t="str">
        <f>Y3</f>
        <v>9.11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122</v>
      </c>
      <c r="V3" s="115"/>
      <c r="W3" s="115"/>
      <c r="X3" s="115"/>
      <c r="Y3" s="115" t="s">
        <v>224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9.11'!$Y$3&amp;" "&amp;'Table 9.11'!$U$3&amp;", "&amp;'State data for spotlight'!$C$3&amp;", "&amp;'Table 9.11'!$Y$2</f>
        <v>Table 9.11 Burdekin,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15502</v>
      </c>
      <c r="U4" s="117">
        <v>15555</v>
      </c>
      <c r="V4" s="117">
        <v>15534</v>
      </c>
      <c r="W4" s="117">
        <v>15496</v>
      </c>
      <c r="X4" s="117">
        <v>15071</v>
      </c>
      <c r="Y4" s="117">
        <v>15762</v>
      </c>
      <c r="Z4" s="115"/>
      <c r="AA4" s="115" t="str">
        <f>TEXT(Y4,"###,###")</f>
        <v>15,762</v>
      </c>
      <c r="AB4" s="115"/>
      <c r="AC4" s="115">
        <f t="shared" ref="AC4:AC9" si="0">Y4/X4-1</f>
        <v>4.5849645013602336E-2</v>
      </c>
      <c r="AD4" s="115"/>
      <c r="AE4" s="115">
        <f>Y4/T4-1</f>
        <v>1.6772029415559331E-2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8562</v>
      </c>
      <c r="U5" s="117">
        <v>8877</v>
      </c>
      <c r="V5" s="117">
        <v>8687</v>
      </c>
      <c r="W5" s="117">
        <v>8676</v>
      </c>
      <c r="X5" s="117">
        <v>8354</v>
      </c>
      <c r="Y5" s="117">
        <v>8415</v>
      </c>
      <c r="Z5" s="115"/>
      <c r="AA5" s="115" t="str">
        <f>TEXT(Y5,"###,###")</f>
        <v>8,415</v>
      </c>
      <c r="AB5" s="115"/>
      <c r="AC5" s="115">
        <f t="shared" si="0"/>
        <v>7.3018913095523885E-3</v>
      </c>
      <c r="AD5" s="115"/>
      <c r="AE5" s="115">
        <f t="shared" ref="AE5:AE9" si="1">Y5/T5-1</f>
        <v>-1.7168885774351828E-2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6943</v>
      </c>
      <c r="U6" s="117">
        <v>6678</v>
      </c>
      <c r="V6" s="117">
        <v>6843</v>
      </c>
      <c r="W6" s="117">
        <v>6816</v>
      </c>
      <c r="X6" s="117">
        <v>6722</v>
      </c>
      <c r="Y6" s="117">
        <v>7347</v>
      </c>
      <c r="Z6" s="115"/>
      <c r="AA6" s="115" t="str">
        <f>TEXT(Y6,"###,###")</f>
        <v>7,347</v>
      </c>
      <c r="AB6" s="115"/>
      <c r="AC6" s="115">
        <f t="shared" si="0"/>
        <v>9.2978280273728009E-2</v>
      </c>
      <c r="AD6" s="115"/>
      <c r="AE6" s="115">
        <f t="shared" si="1"/>
        <v>5.8188103125450086E-2</v>
      </c>
      <c r="AF6" s="115"/>
    </row>
    <row r="7" spans="1:32" ht="16.5" customHeight="1" thickBot="1" x14ac:dyDescent="0.3">
      <c r="A7" s="46" t="str">
        <f>"QUICK STATS for "&amp;'Table 9.11'!Y2&amp;"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9609</v>
      </c>
      <c r="U7" s="117">
        <v>9798</v>
      </c>
      <c r="V7" s="117">
        <v>9728</v>
      </c>
      <c r="W7" s="117">
        <v>9659</v>
      </c>
      <c r="X7" s="117">
        <v>9445</v>
      </c>
      <c r="Y7" s="117">
        <v>9928</v>
      </c>
      <c r="Z7" s="115"/>
      <c r="AA7" s="115" t="str">
        <f>TEXT(Y7,"###,###")</f>
        <v>9,928</v>
      </c>
      <c r="AB7" s="115"/>
      <c r="AC7" s="115">
        <f t="shared" si="0"/>
        <v>5.1138168343038748E-2</v>
      </c>
      <c r="AD7" s="115"/>
      <c r="AE7" s="115">
        <f t="shared" si="1"/>
        <v>3.3198043500884511E-2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15,762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9.11'!AA7</f>
        <v>9,928</v>
      </c>
      <c r="P8" s="51"/>
      <c r="S8" s="115" t="s">
        <v>96</v>
      </c>
      <c r="T8" s="115">
        <v>28543</v>
      </c>
      <c r="U8" s="115">
        <v>28259.34</v>
      </c>
      <c r="V8" s="115">
        <v>27644.44</v>
      </c>
      <c r="W8" s="115">
        <v>30104</v>
      </c>
      <c r="X8" s="115">
        <v>30147.42</v>
      </c>
      <c r="Y8" s="115">
        <v>31642.07</v>
      </c>
      <c r="Z8" s="115"/>
      <c r="AA8" s="115" t="str">
        <f>TEXT(Y8,"$###,###")</f>
        <v>$31,642</v>
      </c>
      <c r="AB8" s="115"/>
      <c r="AC8" s="115">
        <f t="shared" si="0"/>
        <v>4.9578040177235883E-2</v>
      </c>
      <c r="AD8" s="115"/>
      <c r="AE8" s="115">
        <f t="shared" si="1"/>
        <v>0.10857548260519212</v>
      </c>
      <c r="AF8" s="115"/>
    </row>
    <row r="9" spans="1:32" x14ac:dyDescent="0.25">
      <c r="A9" s="55" t="s">
        <v>17</v>
      </c>
      <c r="B9" s="56"/>
      <c r="C9" s="57"/>
      <c r="D9" s="58">
        <f>'Table 9.11'!AC104</f>
        <v>75.732775028549682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53.605962933118455</v>
      </c>
      <c r="P9" s="59" t="s">
        <v>97</v>
      </c>
      <c r="S9" s="115" t="s">
        <v>9</v>
      </c>
      <c r="T9" s="115">
        <v>430720832</v>
      </c>
      <c r="U9" s="115">
        <v>421787944</v>
      </c>
      <c r="V9" s="115">
        <v>409421227</v>
      </c>
      <c r="W9" s="115">
        <v>419580758</v>
      </c>
      <c r="X9" s="115">
        <v>427631986</v>
      </c>
      <c r="Y9" s="115">
        <v>477888981</v>
      </c>
      <c r="Z9" s="115"/>
      <c r="AA9" s="115" t="str">
        <f>TEXT(Y9/1000000,"$#,###.0")&amp;" mil"</f>
        <v>$477.9 mil</v>
      </c>
      <c r="AB9" s="115"/>
      <c r="AC9" s="115">
        <f t="shared" si="0"/>
        <v>0.11752393797782945</v>
      </c>
      <c r="AD9" s="115"/>
      <c r="AE9" s="115">
        <f t="shared" si="1"/>
        <v>0.1095097926445312</v>
      </c>
      <c r="AF9" s="115"/>
    </row>
    <row r="10" spans="1:32" x14ac:dyDescent="0.25">
      <c r="A10" s="55" t="s">
        <v>20</v>
      </c>
      <c r="B10" s="56"/>
      <c r="C10" s="57"/>
      <c r="D10" s="58">
        <f>'Table 9.11'!AC105</f>
        <v>12.105062809288162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46.394037066881552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89.081385979049159</v>
      </c>
      <c r="P11" s="59" t="s">
        <v>97</v>
      </c>
      <c r="S11" s="115" t="s">
        <v>32</v>
      </c>
      <c r="T11" s="117">
        <v>13411</v>
      </c>
      <c r="U11" s="117">
        <v>13453</v>
      </c>
      <c r="V11" s="117">
        <v>13526</v>
      </c>
      <c r="W11" s="117">
        <v>13505</v>
      </c>
      <c r="X11" s="117">
        <v>13108</v>
      </c>
      <c r="Y11" s="117">
        <v>13613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9.11'!AC108</f>
        <v>16.907752823245779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21.645850120870268</v>
      </c>
      <c r="P12" s="59" t="s">
        <v>97</v>
      </c>
      <c r="S12" s="115" t="s">
        <v>33</v>
      </c>
      <c r="T12" s="117">
        <v>2088</v>
      </c>
      <c r="U12" s="117">
        <v>2105</v>
      </c>
      <c r="V12" s="117">
        <v>2007</v>
      </c>
      <c r="W12" s="117">
        <v>1994</v>
      </c>
      <c r="X12" s="117">
        <v>1964</v>
      </c>
      <c r="Y12" s="117">
        <v>2149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9.11'!AC109</f>
        <v>18.506534703717804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9.11'!AA118</f>
        <v>41.0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9.11'!AC110</f>
        <v>23.708920187793428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19.963738920225623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9.11'!AC111</f>
        <v>28.714630123080827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80.036261079774377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3080</v>
      </c>
      <c r="Z15" s="115"/>
      <c r="AA15" s="118">
        <f t="shared" ref="AA15:AA34" si="2">IF(Y15="np",0,Y15/$Y$34)</f>
        <v>0.19540667427991371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178</v>
      </c>
      <c r="Z16" s="115"/>
      <c r="AA16" s="118">
        <f t="shared" si="2"/>
        <v>1.1292983123969039E-2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1295</v>
      </c>
      <c r="Z17" s="115"/>
      <c r="AA17" s="118">
        <f t="shared" si="2"/>
        <v>8.2159624413145546E-2</v>
      </c>
      <c r="AB17" s="115"/>
      <c r="AC17" s="115"/>
      <c r="AD17" s="115"/>
      <c r="AE17" s="115"/>
      <c r="AF17" s="115"/>
    </row>
    <row r="18" spans="1:32" x14ac:dyDescent="0.25">
      <c r="A18" s="85" t="str">
        <f>'Table 9.11'!$S$1&amp;" ("&amp;'Table 9.11'!$T$2&amp;" to "&amp;'Table 9.11'!$Y$2&amp;")"</f>
        <v>Burdekin (2011-12 to 2016-17)</v>
      </c>
      <c r="B18" s="85"/>
      <c r="C18" s="85"/>
      <c r="D18" s="85"/>
      <c r="E18" s="85"/>
      <c r="F18" s="85"/>
      <c r="G18" s="85" t="str">
        <f>'Table 9.11'!$S$1&amp;" ("&amp;'Table 9.11'!$T$2&amp;" to "&amp;'Table 9.11'!$Y$2&amp;")"</f>
        <v>Burdekin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140</v>
      </c>
      <c r="Z18" s="115"/>
      <c r="AA18" s="118">
        <f t="shared" si="2"/>
        <v>8.882121558177896E-3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707</v>
      </c>
      <c r="Z19" s="115"/>
      <c r="AA19" s="118">
        <f t="shared" si="2"/>
        <v>4.4854713868798378E-2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235</v>
      </c>
      <c r="Z20" s="115"/>
      <c r="AA20" s="118">
        <f t="shared" si="2"/>
        <v>1.4909275472655754E-2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1154</v>
      </c>
      <c r="Z21" s="115"/>
      <c r="AA21" s="118">
        <f t="shared" si="2"/>
        <v>7.3214059129552089E-2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1224</v>
      </c>
      <c r="Z22" s="115"/>
      <c r="AA22" s="118">
        <f t="shared" si="2"/>
        <v>7.7655119908641032E-2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420</v>
      </c>
      <c r="Z23" s="115"/>
      <c r="AA23" s="118">
        <f t="shared" si="2"/>
        <v>2.6646364674533688E-2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29</v>
      </c>
      <c r="Z24" s="115"/>
      <c r="AA24" s="118">
        <f t="shared" si="2"/>
        <v>1.8398680370511357E-3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276</v>
      </c>
      <c r="Z25" s="115"/>
      <c r="AA25" s="118">
        <f t="shared" si="2"/>
        <v>1.7510468214693566E-2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371</v>
      </c>
      <c r="Z26" s="115"/>
      <c r="AA26" s="118">
        <f t="shared" si="2"/>
        <v>2.3537622129171425E-2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598</v>
      </c>
      <c r="Z27" s="115"/>
      <c r="AA27" s="118">
        <f t="shared" si="2"/>
        <v>3.7939347798502727E-2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1049</v>
      </c>
      <c r="Z28" s="115"/>
      <c r="AA28" s="118">
        <f t="shared" si="2"/>
        <v>6.6552467960918668E-2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555</v>
      </c>
      <c r="Z29" s="115"/>
      <c r="AA29" s="118">
        <f t="shared" si="2"/>
        <v>3.5211267605633804E-2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794</v>
      </c>
      <c r="Z30" s="115"/>
      <c r="AA30" s="118">
        <f t="shared" si="2"/>
        <v>5.0374317979951781E-2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1060</v>
      </c>
      <c r="Z31" s="115"/>
      <c r="AA31" s="118">
        <f t="shared" si="2"/>
        <v>6.7250348940489785E-2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103</v>
      </c>
      <c r="Z32" s="115"/>
      <c r="AA32" s="118">
        <f t="shared" si="2"/>
        <v>6.5347037178023091E-3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504</v>
      </c>
      <c r="Z33" s="115"/>
      <c r="AA33" s="118">
        <f t="shared" si="2"/>
        <v>3.1975637609440423E-2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15762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7778</v>
      </c>
      <c r="U37" s="115">
        <v>7856</v>
      </c>
      <c r="V37" s="115">
        <v>7821</v>
      </c>
      <c r="W37" s="115">
        <v>7734</v>
      </c>
      <c r="X37" s="115">
        <v>7495</v>
      </c>
      <c r="Y37" s="115">
        <v>7946</v>
      </c>
      <c r="Z37" s="115"/>
      <c r="AA37" s="115" t="str">
        <f>TEXT(Y37,"###,###")</f>
        <v>7,946</v>
      </c>
      <c r="AB37" s="115"/>
      <c r="AC37" s="115">
        <f>Y37/X37-1</f>
        <v>6.0173448965977316E-2</v>
      </c>
      <c r="AD37" s="115"/>
      <c r="AE37" s="115">
        <f>Y37/T37-1</f>
        <v>2.1599382874774919E-2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1832</v>
      </c>
      <c r="U38" s="115">
        <v>1943</v>
      </c>
      <c r="V38" s="115">
        <v>1904</v>
      </c>
      <c r="W38" s="115">
        <v>1931</v>
      </c>
      <c r="X38" s="115">
        <v>1948</v>
      </c>
      <c r="Y38" s="115">
        <v>1982</v>
      </c>
      <c r="Z38" s="115"/>
      <c r="AA38" s="115" t="str">
        <f>TEXT(Y38,"###,###")</f>
        <v>1,982</v>
      </c>
      <c r="AB38" s="115"/>
      <c r="AC38" s="115">
        <f>Y38/X38-1</f>
        <v>1.7453798767967044E-2</v>
      </c>
      <c r="AD38" s="115"/>
      <c r="AE38" s="115">
        <f>Y38/T38-1</f>
        <v>8.1877729257642029E-2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9610</v>
      </c>
      <c r="U40" s="115">
        <v>9799</v>
      </c>
      <c r="V40" s="115">
        <v>9725</v>
      </c>
      <c r="W40" s="115">
        <v>9665</v>
      </c>
      <c r="X40" s="115">
        <v>9443</v>
      </c>
      <c r="Y40" s="115">
        <v>9928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80.036261079774377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19.963738920225623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16</v>
      </c>
      <c r="Y44" s="117">
        <v>20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201</v>
      </c>
      <c r="Y45" s="117">
        <v>197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699</v>
      </c>
      <c r="Y46" s="117">
        <v>670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1240</v>
      </c>
      <c r="Y47" s="117">
        <v>1114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1273</v>
      </c>
      <c r="Y48" s="117">
        <v>1291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9.11'!S1&amp;" ("&amp;'Table 9.11'!Y2&amp;") *"</f>
        <v>Number of jobs by age and sex of job holders in Burdekin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713</v>
      </c>
      <c r="Y49" s="117">
        <v>721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581</v>
      </c>
      <c r="Y50" s="117">
        <v>580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642</v>
      </c>
      <c r="Y51" s="117">
        <v>619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673</v>
      </c>
      <c r="Y52" s="117">
        <v>727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724</v>
      </c>
      <c r="Y53" s="117">
        <v>718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562</v>
      </c>
      <c r="Y54" s="117">
        <v>661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544</v>
      </c>
      <c r="Y55" s="117">
        <v>546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255</v>
      </c>
      <c r="Y56" s="117">
        <v>290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129</v>
      </c>
      <c r="Y57" s="117">
        <v>138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64</v>
      </c>
      <c r="Y58" s="117">
        <v>69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32</v>
      </c>
      <c r="Y59" s="117">
        <v>38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12</v>
      </c>
      <c r="Y60" s="117">
        <v>16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8350</v>
      </c>
      <c r="Y61" s="117">
        <v>8415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26</v>
      </c>
      <c r="Y63" s="117">
        <v>33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9.11'!S1&amp;" ("&amp;'Table 9.11'!Y2&amp;") *"</f>
        <v>Number of employed persons per occupation of main job by sex in Burdekin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210</v>
      </c>
      <c r="Y64" s="117">
        <v>221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625</v>
      </c>
      <c r="Y65" s="117">
        <v>662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921</v>
      </c>
      <c r="Y66" s="117">
        <v>979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888</v>
      </c>
      <c r="Y67" s="117">
        <v>1089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599</v>
      </c>
      <c r="Y68" s="117">
        <v>617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461</v>
      </c>
      <c r="Y69" s="117">
        <v>495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505</v>
      </c>
      <c r="Y70" s="117">
        <v>545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647</v>
      </c>
      <c r="Y71" s="117">
        <v>709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589</v>
      </c>
      <c r="Y72" s="117">
        <v>585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539</v>
      </c>
      <c r="Y73" s="117">
        <v>600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355</v>
      </c>
      <c r="Y74" s="117">
        <v>417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185</v>
      </c>
      <c r="Y75" s="117">
        <v>195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85</v>
      </c>
      <c r="Y76" s="117">
        <v>105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41</v>
      </c>
      <c r="Y77" s="117">
        <v>51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24</v>
      </c>
      <c r="Y78" s="117">
        <v>24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19</v>
      </c>
      <c r="Y79" s="117">
        <v>20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6718</v>
      </c>
      <c r="Y80" s="117">
        <v>7347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9.11'!S1</f>
        <v>Burdekin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373</v>
      </c>
      <c r="Y83" s="117">
        <v>426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247</v>
      </c>
      <c r="Y84" s="117">
        <v>243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9.11'!AA4</f>
        <v>15,762</v>
      </c>
      <c r="D85" s="99">
        <f>'Table 9.11'!AC4</f>
        <v>4.5849645013602336E-2</v>
      </c>
      <c r="E85" s="100">
        <f>'Table 9.11'!AC4</f>
        <v>4.5849645013602336E-2</v>
      </c>
      <c r="F85" s="99">
        <f>'Table 9.11'!AE4</f>
        <v>1.6772029415559331E-2</v>
      </c>
      <c r="G85" s="100">
        <f>'Table 9.11'!AE4</f>
        <v>1.6772029415559331E-2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974</v>
      </c>
      <c r="Y85" s="117">
        <v>1034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9.11'!AA5</f>
        <v>8,415</v>
      </c>
      <c r="D86" s="99">
        <f>'Table 9.11'!AC5</f>
        <v>7.3018913095523885E-3</v>
      </c>
      <c r="E86" s="100">
        <f>'Table 9.11'!AC5</f>
        <v>7.3018913095523885E-3</v>
      </c>
      <c r="F86" s="99">
        <f>'Table 9.11'!AE5</f>
        <v>-1.7168885774351828E-2</v>
      </c>
      <c r="G86" s="100">
        <f>'Table 9.11'!AE5</f>
        <v>-1.7168885774351828E-2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144</v>
      </c>
      <c r="Y86" s="117">
        <v>152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9.11'!AA6</f>
        <v>7,347</v>
      </c>
      <c r="D87" s="99">
        <f>'Table 9.11'!AC6</f>
        <v>9.2978280273728009E-2</v>
      </c>
      <c r="E87" s="100">
        <f>'Table 9.11'!AC6</f>
        <v>9.2978280273728009E-2</v>
      </c>
      <c r="F87" s="99">
        <f>'Table 9.11'!AE6</f>
        <v>5.8188103125450086E-2</v>
      </c>
      <c r="G87" s="100">
        <f>'Table 9.11'!AE6</f>
        <v>5.8188103125450086E-2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108</v>
      </c>
      <c r="Y87" s="117">
        <v>118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9.11'!AA7</f>
        <v>9,928</v>
      </c>
      <c r="D88" s="99">
        <f>'Table 9.11'!AC7</f>
        <v>5.1138168343038748E-2</v>
      </c>
      <c r="E88" s="100">
        <f>'Table 9.11'!AC7</f>
        <v>5.1138168343038748E-2</v>
      </c>
      <c r="F88" s="99">
        <f>'Table 9.11'!AE7</f>
        <v>3.3198043500884511E-2</v>
      </c>
      <c r="G88" s="100">
        <f>'Table 9.11'!AE7</f>
        <v>3.3198043500884511E-2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147</v>
      </c>
      <c r="Y88" s="117">
        <v>167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9.11'!AA37</f>
        <v>7,946</v>
      </c>
      <c r="D89" s="99">
        <f>'Table 9.11'!AC37</f>
        <v>6.0173448965977316E-2</v>
      </c>
      <c r="E89" s="100">
        <f>'Table 9.11'!AC37</f>
        <v>6.0173448965977316E-2</v>
      </c>
      <c r="F89" s="99">
        <f>'Table 9.11'!AE37</f>
        <v>2.1599382874774919E-2</v>
      </c>
      <c r="G89" s="100">
        <f>'Table 9.11'!AE37</f>
        <v>2.1599382874774919E-2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616</v>
      </c>
      <c r="Y89" s="117">
        <v>665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9.11'!AA38</f>
        <v>1,982</v>
      </c>
      <c r="D90" s="99">
        <f>'Table 9.11'!AC38</f>
        <v>1.7453798767967044E-2</v>
      </c>
      <c r="E90" s="100">
        <f>'Table 9.11'!AC38</f>
        <v>1.7453798767967044E-2</v>
      </c>
      <c r="F90" s="99">
        <f>'Table 9.11'!AE38</f>
        <v>8.1877729257642029E-2</v>
      </c>
      <c r="G90" s="100">
        <f>'Table 9.11'!AE38</f>
        <v>8.1877729257642029E-2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1153</v>
      </c>
      <c r="Y90" s="117">
        <v>1092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9.11'!AA114</f>
        <v>990</v>
      </c>
      <c r="D91" s="99">
        <f>'Table 9.11'!AC114</f>
        <v>-4.8076923076923128E-2</v>
      </c>
      <c r="E91" s="100">
        <f>'Table 9.11'!AC114</f>
        <v>-4.8076923076923128E-2</v>
      </c>
      <c r="F91" s="99">
        <f>'Table 9.11'!AE114</f>
        <v>6.0975609756097615E-3</v>
      </c>
      <c r="G91" s="100">
        <f>'Table 9.11'!AE114</f>
        <v>6.0975609756097615E-3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5132</v>
      </c>
      <c r="Y91" s="117">
        <v>5322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9.11'!AA115</f>
        <v>992</v>
      </c>
      <c r="D92" s="99">
        <f>'Table 9.11'!AC115</f>
        <v>9.3715545755236995E-2</v>
      </c>
      <c r="E92" s="100">
        <f>'Table 9.11'!AC115</f>
        <v>9.3715545755236995E-2</v>
      </c>
      <c r="F92" s="99">
        <f>'Table 9.11'!AE115</f>
        <v>0.17119244391971655</v>
      </c>
      <c r="G92" s="100">
        <f>'Table 9.11'!AE115</f>
        <v>0.17119244391971655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9.11'!AA8</f>
        <v>$31,642</v>
      </c>
      <c r="D93" s="99">
        <f>'Table 9.11'!AC8</f>
        <v>4.9578040177235883E-2</v>
      </c>
      <c r="E93" s="100">
        <f>'Table 9.11'!AC8</f>
        <v>4.9578040177235883E-2</v>
      </c>
      <c r="F93" s="99">
        <f>'Table 9.11'!AE8</f>
        <v>0.10857548260519212</v>
      </c>
      <c r="G93" s="100">
        <f>'Table 9.11'!AE8</f>
        <v>0.10857548260519212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198</v>
      </c>
      <c r="Y93" s="117">
        <v>225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9.11'!AA9</f>
        <v>$477.9 mil</v>
      </c>
      <c r="D94" s="99">
        <f>'Table 9.11'!AC9</f>
        <v>0.11752393797782945</v>
      </c>
      <c r="E94" s="100">
        <f>'Table 9.11'!AC9</f>
        <v>0.11752393797782945</v>
      </c>
      <c r="F94" s="99">
        <f>'Table 9.11'!AE9</f>
        <v>0.1095097926445312</v>
      </c>
      <c r="G94" s="100">
        <f>'Table 9.11'!AE9</f>
        <v>0.1095097926445312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566</v>
      </c>
      <c r="Y94" s="117">
        <v>619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113</v>
      </c>
      <c r="Y95" s="117">
        <v>131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563</v>
      </c>
      <c r="Y96" s="117">
        <v>579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745</v>
      </c>
      <c r="Y97" s="117">
        <v>780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445</v>
      </c>
      <c r="Y98" s="117">
        <v>455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47</v>
      </c>
      <c r="Y99" s="117">
        <v>50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619</v>
      </c>
      <c r="Y100" s="117">
        <v>590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4317</v>
      </c>
      <c r="Y101" s="117">
        <v>4606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11264</v>
      </c>
      <c r="Y104" s="115">
        <v>11937</v>
      </c>
      <c r="Z104" s="115"/>
      <c r="AA104" s="115" t="str">
        <f>TEXT(Y104,"###,###")</f>
        <v>11,937</v>
      </c>
      <c r="AB104" s="115"/>
      <c r="AC104" s="115">
        <f>Y104/($Y$4)*100</f>
        <v>75.732775028549682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1885</v>
      </c>
      <c r="Y105" s="115">
        <v>1908</v>
      </c>
      <c r="Z105" s="115"/>
      <c r="AA105" s="115" t="str">
        <f>TEXT(Y105,"###,###")</f>
        <v>1,908</v>
      </c>
      <c r="AB105" s="115"/>
      <c r="AC105" s="115">
        <f>Y105/($Y$4)*100</f>
        <v>12.105062809288162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13149</v>
      </c>
      <c r="Y106" s="115">
        <v>13845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2627</v>
      </c>
      <c r="Y108" s="115">
        <v>2665</v>
      </c>
      <c r="Z108" s="115"/>
      <c r="AA108" s="115" t="str">
        <f>TEXT(Y108,"###,###")</f>
        <v>2,665</v>
      </c>
      <c r="AB108" s="115"/>
      <c r="AC108" s="115">
        <f>Y108/($Y$4)*100</f>
        <v>16.907752823245779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2737</v>
      </c>
      <c r="Y109" s="115">
        <v>2917</v>
      </c>
      <c r="Z109" s="115"/>
      <c r="AA109" s="115" t="str">
        <f>TEXT(Y109,"###,###")</f>
        <v>2,917</v>
      </c>
      <c r="AB109" s="115"/>
      <c r="AC109" s="115">
        <f t="shared" ref="AC109:AC111" si="3">Y109/($Y$4)*100</f>
        <v>18.506534703717804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3811</v>
      </c>
      <c r="Y110" s="115">
        <v>3737</v>
      </c>
      <c r="Z110" s="115"/>
      <c r="AA110" s="115" t="str">
        <f>TEXT(Y110,"###,###")</f>
        <v>3,737</v>
      </c>
      <c r="AB110" s="115"/>
      <c r="AC110" s="115">
        <f t="shared" si="3"/>
        <v>23.708920187793428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3971</v>
      </c>
      <c r="Y111" s="115">
        <v>4526</v>
      </c>
      <c r="Z111" s="115"/>
      <c r="AA111" s="115" t="str">
        <f>TEXT(Y111,"###,###")</f>
        <v>4,526</v>
      </c>
      <c r="AB111" s="115"/>
      <c r="AC111" s="115">
        <f t="shared" si="3"/>
        <v>28.714630123080827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15071</v>
      </c>
      <c r="Y112" s="115">
        <v>15762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984</v>
      </c>
      <c r="U114" s="115">
        <v>1093</v>
      </c>
      <c r="V114" s="115">
        <v>1024</v>
      </c>
      <c r="W114" s="115">
        <v>1056</v>
      </c>
      <c r="X114" s="115">
        <v>1040</v>
      </c>
      <c r="Y114" s="115">
        <v>990</v>
      </c>
      <c r="Z114" s="115"/>
      <c r="AA114" s="115" t="str">
        <f>TEXT(Y114,"###,###")</f>
        <v>990</v>
      </c>
      <c r="AB114" s="115"/>
      <c r="AC114" s="115">
        <f>Y114/X114-1</f>
        <v>-4.8076923076923128E-2</v>
      </c>
      <c r="AD114" s="115"/>
      <c r="AE114" s="115">
        <f>Y114/T114-1</f>
        <v>6.0975609756097615E-3</v>
      </c>
      <c r="AF114" s="115"/>
    </row>
    <row r="115" spans="19:32" x14ac:dyDescent="0.25">
      <c r="S115" s="115" t="s">
        <v>104</v>
      </c>
      <c r="T115" s="115">
        <v>847</v>
      </c>
      <c r="U115" s="115">
        <v>852</v>
      </c>
      <c r="V115" s="115">
        <v>880</v>
      </c>
      <c r="W115" s="115">
        <v>868</v>
      </c>
      <c r="X115" s="115">
        <v>907</v>
      </c>
      <c r="Y115" s="115">
        <v>992</v>
      </c>
      <c r="Z115" s="115"/>
      <c r="AA115" s="115" t="str">
        <f>TEXT(Y115,"###,###")</f>
        <v>992</v>
      </c>
      <c r="AB115" s="115"/>
      <c r="AC115" s="115">
        <f>Y115/X115-1</f>
        <v>9.3715545755236995E-2</v>
      </c>
      <c r="AD115" s="115"/>
      <c r="AE115" s="115">
        <f>Y115/T115-1</f>
        <v>0.17119244391971655</v>
      </c>
      <c r="AF115" s="115"/>
    </row>
    <row r="116" spans="19:32" x14ac:dyDescent="0.25">
      <c r="S116" s="115" t="s">
        <v>56</v>
      </c>
      <c r="T116" s="115">
        <v>1831</v>
      </c>
      <c r="U116" s="115">
        <v>1945</v>
      </c>
      <c r="V116" s="115">
        <v>1904</v>
      </c>
      <c r="W116" s="115">
        <v>1924</v>
      </c>
      <c r="X116" s="115">
        <v>1947</v>
      </c>
      <c r="Y116" s="115">
        <v>1982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40.93</v>
      </c>
      <c r="V118" s="115">
        <v>36.9</v>
      </c>
      <c r="W118" s="115">
        <v>42.11</v>
      </c>
      <c r="X118" s="115">
        <v>42.59</v>
      </c>
      <c r="Y118" s="115">
        <v>40.950000000000003</v>
      </c>
      <c r="Z118" s="115"/>
      <c r="AA118" s="115" t="str">
        <f>TEXT(Y118,"##.0")</f>
        <v>41.0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7700</v>
      </c>
      <c r="V120" s="115">
        <v>7722</v>
      </c>
      <c r="W120" s="115">
        <v>7671</v>
      </c>
      <c r="X120" s="115">
        <v>7480</v>
      </c>
      <c r="Y120" s="115">
        <v>7779</v>
      </c>
      <c r="Z120" s="115"/>
      <c r="AA120" s="115" t="str">
        <f>TEXT(Y120,"###,###")</f>
        <v>7,779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1071</v>
      </c>
      <c r="V121" s="115">
        <v>1036</v>
      </c>
      <c r="W121" s="115">
        <v>1044</v>
      </c>
      <c r="X121" s="115">
        <v>1005</v>
      </c>
      <c r="Y121" s="115">
        <v>1084</v>
      </c>
      <c r="Z121" s="115"/>
      <c r="AA121" s="115" t="str">
        <f t="shared" ref="AA121:AA128" si="4">TEXT(Y121,"###,###")</f>
        <v>1,084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1031</v>
      </c>
      <c r="V122" s="115">
        <v>973</v>
      </c>
      <c r="W122" s="115">
        <v>947</v>
      </c>
      <c r="X122" s="115">
        <v>961</v>
      </c>
      <c r="Y122" s="115">
        <v>1065</v>
      </c>
      <c r="Z122" s="115"/>
      <c r="AA122" s="115" t="str">
        <f t="shared" si="4"/>
        <v>1,065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8731</v>
      </c>
      <c r="V124" s="115">
        <v>8695</v>
      </c>
      <c r="W124" s="115">
        <v>8618</v>
      </c>
      <c r="X124" s="115">
        <v>8441</v>
      </c>
      <c r="Y124" s="115">
        <v>8844</v>
      </c>
      <c r="Z124" s="115"/>
      <c r="AA124" s="115" t="str">
        <f t="shared" si="4"/>
        <v>8,844</v>
      </c>
      <c r="AB124" s="115"/>
      <c r="AC124" s="115">
        <f>Y124/$Y$7*100</f>
        <v>89.081385979049159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2102</v>
      </c>
      <c r="V125" s="115">
        <v>2009</v>
      </c>
      <c r="W125" s="115">
        <v>1991</v>
      </c>
      <c r="X125" s="115">
        <v>1966</v>
      </c>
      <c r="Y125" s="115">
        <v>2149</v>
      </c>
      <c r="Z125" s="115"/>
      <c r="AA125" s="115" t="str">
        <f t="shared" si="4"/>
        <v>2,149</v>
      </c>
      <c r="AB125" s="115"/>
      <c r="AC125" s="115">
        <f>Y125/$Y$7*100</f>
        <v>21.645850120870268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5475</v>
      </c>
      <c r="V127" s="115">
        <v>5344</v>
      </c>
      <c r="W127" s="115">
        <v>5279</v>
      </c>
      <c r="X127" s="115">
        <v>5131</v>
      </c>
      <c r="Y127" s="115">
        <v>5322</v>
      </c>
      <c r="Z127" s="115"/>
      <c r="AA127" s="115" t="str">
        <f t="shared" si="4"/>
        <v>5,322</v>
      </c>
      <c r="AB127" s="115"/>
      <c r="AC127" s="115">
        <f>Y127/$Y$7*100</f>
        <v>53.605962933118455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4328</v>
      </c>
      <c r="V128" s="115">
        <v>4387</v>
      </c>
      <c r="W128" s="115">
        <v>4384</v>
      </c>
      <c r="X128" s="115">
        <v>4315</v>
      </c>
      <c r="Y128" s="115">
        <v>4606</v>
      </c>
      <c r="Z128" s="115"/>
      <c r="AA128" s="115" t="str">
        <f t="shared" si="4"/>
        <v>4,606</v>
      </c>
      <c r="AB128" s="115"/>
      <c r="AC128" s="115">
        <f>Y128/$Y$7*100</f>
        <v>46.394037066881552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EAFDD6C-C4B5-44F1-8A1B-7F53D1E94A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1B05E75-36C5-4DE5-9044-28EE8803E4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3C6B9AB-F01E-453F-BA77-462B7BF8B8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A1DC478-B49E-48FE-A4C7-EB5D5D66EE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Burke</v>
      </c>
      <c r="T1" s="115"/>
      <c r="U1" s="115"/>
      <c r="V1" s="115"/>
      <c r="W1" s="115"/>
      <c r="X1" s="115"/>
      <c r="Y1" s="115" t="str">
        <f>Y3</f>
        <v>9.12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123</v>
      </c>
      <c r="V3" s="115"/>
      <c r="W3" s="115"/>
      <c r="X3" s="115"/>
      <c r="Y3" s="115" t="s">
        <v>225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9.12'!$Y$3&amp;" "&amp;'Table 9.12'!$U$3&amp;", "&amp;'State data for spotlight'!$C$3&amp;", "&amp;'Table 9.12'!$Y$2</f>
        <v>Table 9.12 Burke,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100</v>
      </c>
      <c r="U4" s="117">
        <v>90</v>
      </c>
      <c r="V4" s="117">
        <v>96</v>
      </c>
      <c r="W4" s="117">
        <v>90</v>
      </c>
      <c r="X4" s="117">
        <v>62</v>
      </c>
      <c r="Y4" s="117">
        <v>144</v>
      </c>
      <c r="Z4" s="115"/>
      <c r="AA4" s="115" t="str">
        <f>TEXT(Y4,"###,###")</f>
        <v>144</v>
      </c>
      <c r="AB4" s="115"/>
      <c r="AC4" s="115">
        <f t="shared" ref="AC4:AC9" si="0">Y4/X4-1</f>
        <v>1.3225806451612905</v>
      </c>
      <c r="AD4" s="115"/>
      <c r="AE4" s="115">
        <f>Y4/T4-1</f>
        <v>0.43999999999999995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61</v>
      </c>
      <c r="U5" s="117">
        <v>47</v>
      </c>
      <c r="V5" s="117">
        <v>49</v>
      </c>
      <c r="W5" s="117">
        <v>38</v>
      </c>
      <c r="X5" s="117">
        <v>29</v>
      </c>
      <c r="Y5" s="117">
        <v>80</v>
      </c>
      <c r="Z5" s="115"/>
      <c r="AA5" s="115" t="str">
        <f>TEXT(Y5,"###,###")</f>
        <v>80</v>
      </c>
      <c r="AB5" s="115"/>
      <c r="AC5" s="115">
        <f t="shared" si="0"/>
        <v>1.7586206896551726</v>
      </c>
      <c r="AD5" s="115"/>
      <c r="AE5" s="115">
        <f t="shared" ref="AE5:AE9" si="1">Y5/T5-1</f>
        <v>0.31147540983606548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44</v>
      </c>
      <c r="U6" s="117">
        <v>35</v>
      </c>
      <c r="V6" s="117">
        <v>39</v>
      </c>
      <c r="W6" s="117">
        <v>44</v>
      </c>
      <c r="X6" s="117">
        <v>33</v>
      </c>
      <c r="Y6" s="117">
        <v>64</v>
      </c>
      <c r="Z6" s="115"/>
      <c r="AA6" s="115" t="str">
        <f>TEXT(Y6,"###,###")</f>
        <v>64</v>
      </c>
      <c r="AB6" s="115"/>
      <c r="AC6" s="115">
        <f t="shared" si="0"/>
        <v>0.93939393939393945</v>
      </c>
      <c r="AD6" s="115"/>
      <c r="AE6" s="115">
        <f t="shared" si="1"/>
        <v>0.45454545454545459</v>
      </c>
      <c r="AF6" s="115"/>
    </row>
    <row r="7" spans="1:32" ht="16.5" customHeight="1" thickBot="1" x14ac:dyDescent="0.3">
      <c r="A7" s="46" t="str">
        <f>"QUICK STATS for "&amp;'Table 9.12'!Y2&amp;"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61</v>
      </c>
      <c r="U7" s="117">
        <v>51</v>
      </c>
      <c r="V7" s="117">
        <v>58</v>
      </c>
      <c r="W7" s="117">
        <v>54</v>
      </c>
      <c r="X7" s="117">
        <v>38</v>
      </c>
      <c r="Y7" s="117">
        <v>83</v>
      </c>
      <c r="Z7" s="115"/>
      <c r="AA7" s="115" t="str">
        <f>TEXT(Y7,"###,###")</f>
        <v>83</v>
      </c>
      <c r="AB7" s="115"/>
      <c r="AC7" s="115">
        <f t="shared" si="0"/>
        <v>1.1842105263157894</v>
      </c>
      <c r="AD7" s="115"/>
      <c r="AE7" s="115">
        <f t="shared" si="1"/>
        <v>0.36065573770491799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144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9.12'!AA7</f>
        <v>83</v>
      </c>
      <c r="P8" s="51"/>
      <c r="S8" s="115" t="s">
        <v>96</v>
      </c>
      <c r="T8" s="115">
        <v>34455.699999999997</v>
      </c>
      <c r="U8" s="115">
        <v>37937.120000000003</v>
      </c>
      <c r="V8" s="115">
        <v>33046</v>
      </c>
      <c r="W8" s="115">
        <v>32798.589999999997</v>
      </c>
      <c r="X8" s="115">
        <v>31619.61</v>
      </c>
      <c r="Y8" s="115">
        <v>38910.26</v>
      </c>
      <c r="Z8" s="115"/>
      <c r="AA8" s="115" t="str">
        <f>TEXT(Y8,"$###,###")</f>
        <v>$38,910</v>
      </c>
      <c r="AB8" s="115"/>
      <c r="AC8" s="115">
        <f t="shared" si="0"/>
        <v>0.23057368512767873</v>
      </c>
      <c r="AD8" s="115"/>
      <c r="AE8" s="115">
        <f t="shared" si="1"/>
        <v>0.12928368891068831</v>
      </c>
      <c r="AF8" s="115"/>
    </row>
    <row r="9" spans="1:32" x14ac:dyDescent="0.25">
      <c r="A9" s="55" t="s">
        <v>17</v>
      </c>
      <c r="B9" s="56"/>
      <c r="C9" s="57"/>
      <c r="D9" s="58">
        <f>'Table 9.12'!AC104</f>
        <v>58.333333333333336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59.036144578313255</v>
      </c>
      <c r="P9" s="59" t="s">
        <v>97</v>
      </c>
      <c r="S9" s="115" t="s">
        <v>9</v>
      </c>
      <c r="T9" s="115">
        <v>2665310</v>
      </c>
      <c r="U9" s="115">
        <v>2496302</v>
      </c>
      <c r="V9" s="115">
        <v>2679166</v>
      </c>
      <c r="W9" s="115">
        <v>2532645</v>
      </c>
      <c r="X9" s="115">
        <v>1930862</v>
      </c>
      <c r="Y9" s="115">
        <v>4366763</v>
      </c>
      <c r="Z9" s="115"/>
      <c r="AA9" s="115" t="str">
        <f>TEXT(Y9/1000000,"$#,###.0")&amp;" mil"</f>
        <v>$4.4 mil</v>
      </c>
      <c r="AB9" s="115"/>
      <c r="AC9" s="115">
        <f t="shared" si="0"/>
        <v>1.2615614166108196</v>
      </c>
      <c r="AD9" s="115"/>
      <c r="AE9" s="115">
        <f t="shared" si="1"/>
        <v>0.63836964555717723</v>
      </c>
      <c r="AF9" s="115"/>
    </row>
    <row r="10" spans="1:32" x14ac:dyDescent="0.25">
      <c r="A10" s="55" t="s">
        <v>20</v>
      </c>
      <c r="B10" s="56"/>
      <c r="C10" s="57"/>
      <c r="D10" s="58">
        <f>'Table 9.12'!AC105</f>
        <v>33.333333333333329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40.963855421686745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93.975903614457835</v>
      </c>
      <c r="P11" s="59" t="s">
        <v>97</v>
      </c>
      <c r="S11" s="115" t="s">
        <v>32</v>
      </c>
      <c r="T11" s="117">
        <v>93</v>
      </c>
      <c r="U11" s="117">
        <v>81</v>
      </c>
      <c r="V11" s="117">
        <v>84</v>
      </c>
      <c r="W11" s="117">
        <v>77</v>
      </c>
      <c r="X11" s="117">
        <v>58</v>
      </c>
      <c r="Y11" s="117">
        <v>125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9.12'!AC108</f>
        <v>20.138888888888889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16.867469879518072</v>
      </c>
      <c r="P12" s="59" t="s">
        <v>97</v>
      </c>
      <c r="S12" s="115" t="s">
        <v>33</v>
      </c>
      <c r="T12" s="117">
        <v>6</v>
      </c>
      <c r="U12" s="117">
        <v>5</v>
      </c>
      <c r="V12" s="117">
        <v>9</v>
      </c>
      <c r="W12" s="117">
        <v>8</v>
      </c>
      <c r="X12" s="117">
        <v>7</v>
      </c>
      <c r="Y12" s="117">
        <v>19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9.12'!AC109</f>
        <v>18.055555555555554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9.12'!AA118</f>
        <v>41.5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9.12'!AC110</f>
        <v>36.111111111111107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25.301204819277107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9.12'!AC111</f>
        <v>17.361111111111111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74.698795180722882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33</v>
      </c>
      <c r="Z15" s="115"/>
      <c r="AA15" s="118">
        <f t="shared" ref="AA15:AA34" si="2">IF(Y15="np",0,Y15/$Y$34)</f>
        <v>0.22916666666666666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6</v>
      </c>
      <c r="Z16" s="115"/>
      <c r="AA16" s="118">
        <f t="shared" si="2"/>
        <v>4.1666666666666664E-2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9.12'!$S$1&amp;" ("&amp;'Table 9.12'!$T$2&amp;" to "&amp;'Table 9.12'!$Y$2&amp;")"</f>
        <v>Burke (2011-12 to 2016-17)</v>
      </c>
      <c r="B18" s="85"/>
      <c r="C18" s="85"/>
      <c r="D18" s="85"/>
      <c r="E18" s="85"/>
      <c r="F18" s="85"/>
      <c r="G18" s="85" t="str">
        <f>'Table 9.12'!$S$1&amp;" ("&amp;'Table 9.12'!$T$2&amp;" to "&amp;'Table 9.12'!$Y$2&amp;")"</f>
        <v>Burke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</v>
      </c>
      <c r="Z19" s="115"/>
      <c r="AA19" s="118">
        <f t="shared" si="2"/>
        <v>2.7777777777777776E-2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</v>
      </c>
      <c r="Z21" s="115"/>
      <c r="AA21" s="118">
        <f t="shared" si="2"/>
        <v>3.4722222222222224E-2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</v>
      </c>
      <c r="Z22" s="115"/>
      <c r="AA22" s="118">
        <f t="shared" si="2"/>
        <v>5.5555555555555552E-2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11</v>
      </c>
      <c r="Z23" s="115"/>
      <c r="AA23" s="118">
        <f t="shared" si="2"/>
        <v>7.6388888888888895E-2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</v>
      </c>
      <c r="Z27" s="115"/>
      <c r="AA27" s="118">
        <f t="shared" si="2"/>
        <v>3.4722222222222224E-2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0</v>
      </c>
      <c r="Z28" s="115"/>
      <c r="AA28" s="118">
        <f t="shared" si="2"/>
        <v>0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19</v>
      </c>
      <c r="Z29" s="115"/>
      <c r="AA29" s="118">
        <f t="shared" si="2"/>
        <v>0.13194444444444445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</v>
      </c>
      <c r="Z30" s="115"/>
      <c r="AA30" s="118">
        <f t="shared" si="2"/>
        <v>9.7222222222222224E-2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</v>
      </c>
      <c r="Z31" s="115"/>
      <c r="AA31" s="118">
        <f t="shared" si="2"/>
        <v>3.4722222222222224E-2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13</v>
      </c>
      <c r="Z33" s="115"/>
      <c r="AA33" s="118">
        <f t="shared" si="2"/>
        <v>9.0277777777777776E-2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144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49</v>
      </c>
      <c r="U37" s="115">
        <v>41</v>
      </c>
      <c r="V37" s="115">
        <v>52</v>
      </c>
      <c r="W37" s="115">
        <v>50</v>
      </c>
      <c r="X37" s="115">
        <v>35</v>
      </c>
      <c r="Y37" s="115">
        <v>62</v>
      </c>
      <c r="Z37" s="115"/>
      <c r="AA37" s="115" t="str">
        <f>TEXT(Y37,"###,###")</f>
        <v>62</v>
      </c>
      <c r="AB37" s="115"/>
      <c r="AC37" s="115">
        <f>Y37/X37-1</f>
        <v>0.77142857142857135</v>
      </c>
      <c r="AD37" s="115"/>
      <c r="AE37" s="115">
        <f>Y37/T37-1</f>
        <v>0.26530612244897966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</v>
      </c>
      <c r="U38" s="115">
        <v>17</v>
      </c>
      <c r="V38" s="115">
        <v>11</v>
      </c>
      <c r="W38" s="115">
        <v>9</v>
      </c>
      <c r="X38" s="115">
        <v>6</v>
      </c>
      <c r="Y38" s="115">
        <v>21</v>
      </c>
      <c r="Z38" s="115"/>
      <c r="AA38" s="115" t="str">
        <f>TEXT(Y38,"###,###")</f>
        <v>21</v>
      </c>
      <c r="AB38" s="115"/>
      <c r="AC38" s="115">
        <f>Y38/X38-1</f>
        <v>2.5</v>
      </c>
      <c r="AD38" s="115"/>
      <c r="AE38" s="115">
        <f>Y38/T38-1</f>
        <v>1.1000000000000001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59</v>
      </c>
      <c r="U40" s="115">
        <v>58</v>
      </c>
      <c r="V40" s="115">
        <v>63</v>
      </c>
      <c r="W40" s="115">
        <v>59</v>
      </c>
      <c r="X40" s="115">
        <v>41</v>
      </c>
      <c r="Y40" s="115">
        <v>83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74.698795180722882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25.301204819277107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0</v>
      </c>
      <c r="Y46" s="117">
        <v>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0</v>
      </c>
      <c r="Y47" s="117">
        <v>11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0</v>
      </c>
      <c r="Y48" s="117">
        <v>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9.12'!S1&amp;" ("&amp;'Table 9.12'!Y2&amp;") *"</f>
        <v>Number of jobs by age and sex of job holders in Burke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4</v>
      </c>
      <c r="Y49" s="117">
        <v>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0</v>
      </c>
      <c r="Y50" s="117">
        <v>14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10</v>
      </c>
      <c r="Y51" s="117">
        <v>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0</v>
      </c>
      <c r="Y52" s="117">
        <v>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</v>
      </c>
      <c r="Y53" s="117">
        <v>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0</v>
      </c>
      <c r="Y55" s="117">
        <v>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28</v>
      </c>
      <c r="Y61" s="117">
        <v>80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9.12'!S1&amp;" ("&amp;'Table 9.12'!Y2&amp;") *"</f>
        <v>Number of employed persons per occupation of main job by sex in Burke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6</v>
      </c>
      <c r="Y65" s="117">
        <v>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</v>
      </c>
      <c r="Y66" s="117">
        <v>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6</v>
      </c>
      <c r="Y67" s="117">
        <v>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0</v>
      </c>
      <c r="Y68" s="117">
        <v>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0</v>
      </c>
      <c r="Y69" s="117">
        <v>10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0</v>
      </c>
      <c r="Y70" s="117">
        <v>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5</v>
      </c>
      <c r="Y71" s="117">
        <v>11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0</v>
      </c>
      <c r="Y72" s="117">
        <v>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0</v>
      </c>
      <c r="Y73" s="117">
        <v>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0</v>
      </c>
      <c r="Y74" s="117">
        <v>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32</v>
      </c>
      <c r="Y80" s="117">
        <v>64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9.12'!S1</f>
        <v>Burke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</v>
      </c>
      <c r="Y84" s="117">
        <v>10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9.12'!AA4</f>
        <v>144</v>
      </c>
      <c r="D85" s="99">
        <f>'Table 9.12'!AC4</f>
        <v>1.3225806451612905</v>
      </c>
      <c r="E85" s="100">
        <f>'Table 9.12'!AC4</f>
        <v>1.3225806451612905</v>
      </c>
      <c r="F85" s="99">
        <f>'Table 9.12'!AE4</f>
        <v>0.43999999999999995</v>
      </c>
      <c r="G85" s="100">
        <f>'Table 9.12'!AE4</f>
        <v>0.43999999999999995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0</v>
      </c>
      <c r="Y85" s="117">
        <v>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9.12'!AA5</f>
        <v>80</v>
      </c>
      <c r="D86" s="99">
        <f>'Table 9.12'!AC5</f>
        <v>1.7586206896551726</v>
      </c>
      <c r="E86" s="100">
        <f>'Table 9.12'!AC5</f>
        <v>1.7586206896551726</v>
      </c>
      <c r="F86" s="99">
        <f>'Table 9.12'!AE5</f>
        <v>0.31147540983606548</v>
      </c>
      <c r="G86" s="100">
        <f>'Table 9.12'!AE5</f>
        <v>0.31147540983606548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9.12'!AA6</f>
        <v>64</v>
      </c>
      <c r="D87" s="99">
        <f>'Table 9.12'!AC6</f>
        <v>0.93939393939393945</v>
      </c>
      <c r="E87" s="100">
        <f>'Table 9.12'!AC6</f>
        <v>0.93939393939393945</v>
      </c>
      <c r="F87" s="99">
        <f>'Table 9.12'!AE6</f>
        <v>0.45454545454545459</v>
      </c>
      <c r="G87" s="100">
        <f>'Table 9.12'!AE6</f>
        <v>0.45454545454545459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9.12'!AA7</f>
        <v>83</v>
      </c>
      <c r="D88" s="99">
        <f>'Table 9.12'!AC7</f>
        <v>1.1842105263157894</v>
      </c>
      <c r="E88" s="100">
        <f>'Table 9.12'!AC7</f>
        <v>1.1842105263157894</v>
      </c>
      <c r="F88" s="99">
        <f>'Table 9.12'!AE7</f>
        <v>0.36065573770491799</v>
      </c>
      <c r="G88" s="100">
        <f>'Table 9.12'!AE7</f>
        <v>0.36065573770491799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9.12'!AA37</f>
        <v>62</v>
      </c>
      <c r="D89" s="99">
        <f>'Table 9.12'!AC37</f>
        <v>0.77142857142857135</v>
      </c>
      <c r="E89" s="100">
        <f>'Table 9.12'!AC37</f>
        <v>0.77142857142857135</v>
      </c>
      <c r="F89" s="99">
        <f>'Table 9.12'!AE37</f>
        <v>0.26530612244897966</v>
      </c>
      <c r="G89" s="100">
        <f>'Table 9.12'!AE37</f>
        <v>0.26530612244897966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9.12'!AA38</f>
        <v>21</v>
      </c>
      <c r="D90" s="99">
        <f>'Table 9.12'!AC38</f>
        <v>2.5</v>
      </c>
      <c r="E90" s="100">
        <f>'Table 9.12'!AC38</f>
        <v>2.5</v>
      </c>
      <c r="F90" s="99">
        <f>'Table 9.12'!AE38</f>
        <v>1.1000000000000001</v>
      </c>
      <c r="G90" s="100">
        <f>'Table 9.12'!AE38</f>
        <v>1.1000000000000001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8</v>
      </c>
      <c r="Y90" s="117">
        <v>14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9.12'!AA114</f>
        <v>12</v>
      </c>
      <c r="D91" s="99">
        <f>'Table 9.12'!AC114</f>
        <v>11</v>
      </c>
      <c r="E91" s="100">
        <f>'Table 9.12'!AC114</f>
        <v>11</v>
      </c>
      <c r="F91" s="99">
        <f>'Table 9.12'!AE114</f>
        <v>1.4</v>
      </c>
      <c r="G91" s="100">
        <f>'Table 9.12'!AE114</f>
        <v>1.4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21</v>
      </c>
      <c r="Y91" s="117">
        <v>49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9.12'!AA115</f>
        <v>12</v>
      </c>
      <c r="D92" s="99">
        <f>'Table 9.12'!AC115</f>
        <v>3</v>
      </c>
      <c r="E92" s="100">
        <f>'Table 9.12'!AC115</f>
        <v>3</v>
      </c>
      <c r="F92" s="99">
        <f>'Table 9.12'!AE115</f>
        <v>1.4</v>
      </c>
      <c r="G92" s="100">
        <f>'Table 9.12'!AE115</f>
        <v>1.4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9.12'!AA8</f>
        <v>$38,910</v>
      </c>
      <c r="D93" s="99">
        <f>'Table 9.12'!AC8</f>
        <v>0.23057368512767873</v>
      </c>
      <c r="E93" s="100">
        <f>'Table 9.12'!AC8</f>
        <v>0.23057368512767873</v>
      </c>
      <c r="F93" s="99">
        <f>'Table 9.12'!AE8</f>
        <v>0.12928368891068831</v>
      </c>
      <c r="G93" s="100">
        <f>'Table 9.12'!AE8</f>
        <v>0.12928368891068831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7</v>
      </c>
      <c r="Y93" s="117">
        <v>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9.12'!AA9</f>
        <v>$4.4 mil</v>
      </c>
      <c r="D94" s="99">
        <f>'Table 9.12'!AC9</f>
        <v>1.2615614166108196</v>
      </c>
      <c r="E94" s="100">
        <f>'Table 9.12'!AC9</f>
        <v>1.2615614166108196</v>
      </c>
      <c r="F94" s="99">
        <f>'Table 9.12'!AE9</f>
        <v>0.63836964555717723</v>
      </c>
      <c r="G94" s="100">
        <f>'Table 9.12'!AE9</f>
        <v>0.63836964555717723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10</v>
      </c>
      <c r="Y96" s="117">
        <v>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0</v>
      </c>
      <c r="Y97" s="117">
        <v>11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0</v>
      </c>
      <c r="Y100" s="117">
        <v>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22</v>
      </c>
      <c r="Y101" s="117">
        <v>34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39</v>
      </c>
      <c r="Y104" s="115">
        <v>84</v>
      </c>
      <c r="Z104" s="115"/>
      <c r="AA104" s="115" t="str">
        <f>TEXT(Y104,"###,###")</f>
        <v>84</v>
      </c>
      <c r="AB104" s="115"/>
      <c r="AC104" s="115">
        <f>Y104/($Y$4)*100</f>
        <v>58.333333333333336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</v>
      </c>
      <c r="Y105" s="115">
        <v>48</v>
      </c>
      <c r="Z105" s="115"/>
      <c r="AA105" s="115" t="str">
        <f>TEXT(Y105,"###,###")</f>
        <v>48</v>
      </c>
      <c r="AB105" s="115"/>
      <c r="AC105" s="115">
        <f>Y105/($Y$4)*100</f>
        <v>33.333333333333329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48</v>
      </c>
      <c r="Y106" s="115">
        <v>132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</v>
      </c>
      <c r="Y108" s="115">
        <v>29</v>
      </c>
      <c r="Z108" s="115"/>
      <c r="AA108" s="115" t="str">
        <f>TEXT(Y108,"###,###")</f>
        <v>29</v>
      </c>
      <c r="AB108" s="115"/>
      <c r="AC108" s="115">
        <f>Y108/($Y$4)*100</f>
        <v>20.138888888888889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9</v>
      </c>
      <c r="Y109" s="115">
        <v>26</v>
      </c>
      <c r="Z109" s="115"/>
      <c r="AA109" s="115" t="str">
        <f>TEXT(Y109,"###,###")</f>
        <v>26</v>
      </c>
      <c r="AB109" s="115"/>
      <c r="AC109" s="115">
        <f t="shared" ref="AC109:AC111" si="3">Y109/($Y$4)*100</f>
        <v>18.055555555555554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16</v>
      </c>
      <c r="Y110" s="115">
        <v>52</v>
      </c>
      <c r="Z110" s="115"/>
      <c r="AA110" s="115" t="str">
        <f>TEXT(Y110,"###,###")</f>
        <v>52</v>
      </c>
      <c r="AB110" s="115"/>
      <c r="AC110" s="115">
        <f t="shared" si="3"/>
        <v>36.111111111111107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10</v>
      </c>
      <c r="Y111" s="115">
        <v>25</v>
      </c>
      <c r="Z111" s="115"/>
      <c r="AA111" s="115" t="str">
        <f>TEXT(Y111,"###,###")</f>
        <v>25</v>
      </c>
      <c r="AB111" s="115"/>
      <c r="AC111" s="115">
        <f t="shared" si="3"/>
        <v>17.361111111111111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61</v>
      </c>
      <c r="Y112" s="115">
        <v>144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</v>
      </c>
      <c r="U114" s="115">
        <v>11</v>
      </c>
      <c r="V114" s="115">
        <v>6</v>
      </c>
      <c r="W114" s="115">
        <v>2</v>
      </c>
      <c r="X114" s="115">
        <v>1</v>
      </c>
      <c r="Y114" s="115">
        <v>12</v>
      </c>
      <c r="Z114" s="115"/>
      <c r="AA114" s="115" t="str">
        <f>TEXT(Y114,"###,###")</f>
        <v>12</v>
      </c>
      <c r="AB114" s="115"/>
      <c r="AC114" s="115">
        <f>Y114/X114-1</f>
        <v>11</v>
      </c>
      <c r="AD114" s="115"/>
      <c r="AE114" s="115">
        <f>Y114/T114-1</f>
        <v>1.4</v>
      </c>
      <c r="AF114" s="115"/>
    </row>
    <row r="115" spans="19:32" x14ac:dyDescent="0.25">
      <c r="S115" s="115" t="s">
        <v>104</v>
      </c>
      <c r="T115" s="115">
        <v>5</v>
      </c>
      <c r="U115" s="115">
        <v>9</v>
      </c>
      <c r="V115" s="115">
        <v>1</v>
      </c>
      <c r="W115" s="115">
        <v>4</v>
      </c>
      <c r="X115" s="115">
        <v>3</v>
      </c>
      <c r="Y115" s="115">
        <v>12</v>
      </c>
      <c r="Z115" s="115"/>
      <c r="AA115" s="115" t="str">
        <f>TEXT(Y115,"###,###")</f>
        <v>12</v>
      </c>
      <c r="AB115" s="115"/>
      <c r="AC115" s="115">
        <f>Y115/X115-1</f>
        <v>3</v>
      </c>
      <c r="AD115" s="115"/>
      <c r="AE115" s="115">
        <f>Y115/T115-1</f>
        <v>1.4</v>
      </c>
      <c r="AF115" s="115"/>
    </row>
    <row r="116" spans="19:32" x14ac:dyDescent="0.25">
      <c r="S116" s="115" t="s">
        <v>56</v>
      </c>
      <c r="T116" s="115">
        <v>10</v>
      </c>
      <c r="U116" s="115">
        <v>20</v>
      </c>
      <c r="V116" s="115">
        <v>7</v>
      </c>
      <c r="W116" s="115">
        <v>6</v>
      </c>
      <c r="X116" s="115">
        <v>4</v>
      </c>
      <c r="Y116" s="115">
        <v>24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37.04</v>
      </c>
      <c r="V118" s="115">
        <v>40.43</v>
      </c>
      <c r="W118" s="115">
        <v>40.770000000000003</v>
      </c>
      <c r="X118" s="115">
        <v>36.58</v>
      </c>
      <c r="Y118" s="115">
        <v>41.48</v>
      </c>
      <c r="Z118" s="115"/>
      <c r="AA118" s="115" t="str">
        <f>TEXT(Y118,"##.0")</f>
        <v>41.5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49</v>
      </c>
      <c r="V120" s="115">
        <v>56</v>
      </c>
      <c r="W120" s="115">
        <v>48</v>
      </c>
      <c r="X120" s="115">
        <v>36</v>
      </c>
      <c r="Y120" s="115">
        <v>64</v>
      </c>
      <c r="Z120" s="115"/>
      <c r="AA120" s="115" t="str">
        <f>TEXT(Y120,"###,###")</f>
        <v>64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10</v>
      </c>
      <c r="W122" s="115">
        <v>8</v>
      </c>
      <c r="X122" s="115">
        <v>4</v>
      </c>
      <c r="Y122" s="115">
        <v>14</v>
      </c>
      <c r="Z122" s="115"/>
      <c r="AA122" s="115" t="str">
        <f t="shared" si="4"/>
        <v>14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49</v>
      </c>
      <c r="V124" s="115">
        <v>66</v>
      </c>
      <c r="W124" s="115">
        <v>56</v>
      </c>
      <c r="X124" s="115">
        <v>40</v>
      </c>
      <c r="Y124" s="115">
        <v>78</v>
      </c>
      <c r="Z124" s="115"/>
      <c r="AA124" s="115" t="str">
        <f t="shared" si="4"/>
        <v>78</v>
      </c>
      <c r="AB124" s="115"/>
      <c r="AC124" s="115">
        <f>Y124/$Y$7*100</f>
        <v>93.975903614457835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10</v>
      </c>
      <c r="W125" s="115">
        <v>8</v>
      </c>
      <c r="X125" s="115">
        <v>4</v>
      </c>
      <c r="Y125" s="115">
        <v>14</v>
      </c>
      <c r="Z125" s="115"/>
      <c r="AA125" s="115" t="str">
        <f t="shared" si="4"/>
        <v>14</v>
      </c>
      <c r="AB125" s="115"/>
      <c r="AC125" s="115">
        <f>Y125/$Y$7*100</f>
        <v>16.867469879518072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29</v>
      </c>
      <c r="V127" s="115">
        <v>36</v>
      </c>
      <c r="W127" s="115">
        <v>32</v>
      </c>
      <c r="X127" s="115">
        <v>22</v>
      </c>
      <c r="Y127" s="115">
        <v>49</v>
      </c>
      <c r="Z127" s="115"/>
      <c r="AA127" s="115" t="str">
        <f t="shared" si="4"/>
        <v>49</v>
      </c>
      <c r="AB127" s="115"/>
      <c r="AC127" s="115">
        <f>Y127/$Y$7*100</f>
        <v>59.036144578313255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21</v>
      </c>
      <c r="V128" s="115">
        <v>27</v>
      </c>
      <c r="W128" s="115">
        <v>26</v>
      </c>
      <c r="X128" s="115">
        <v>20</v>
      </c>
      <c r="Y128" s="115">
        <v>34</v>
      </c>
      <c r="Z128" s="115"/>
      <c r="AA128" s="115" t="str">
        <f t="shared" si="4"/>
        <v>34</v>
      </c>
      <c r="AB128" s="115"/>
      <c r="AC128" s="115">
        <f>Y128/$Y$7*100</f>
        <v>40.963855421686745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450A3B9-E642-4713-AF8F-3E4AF6ECBB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78F63EE-EFE3-496C-ACC0-6B1BF14B54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CC23F47-74DE-40B7-880E-7604B7D8B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DB31913-B084-429C-99DF-88D2156F37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Cairns</v>
      </c>
      <c r="T1" s="115"/>
      <c r="U1" s="115"/>
      <c r="V1" s="115"/>
      <c r="W1" s="115"/>
      <c r="X1" s="115"/>
      <c r="Y1" s="115" t="str">
        <f>Y3</f>
        <v>9.13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124</v>
      </c>
      <c r="V3" s="115"/>
      <c r="W3" s="115"/>
      <c r="X3" s="115"/>
      <c r="Y3" s="115" t="s">
        <v>226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9.13'!$Y$3&amp;" "&amp;'Table 9.13'!$U$3&amp;", "&amp;'State data for spotlight'!$C$3&amp;", "&amp;'Table 9.13'!$Y$2</f>
        <v>Table 9.13 Cairns,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129153</v>
      </c>
      <c r="U4" s="117">
        <v>130169</v>
      </c>
      <c r="V4" s="117">
        <v>129864</v>
      </c>
      <c r="W4" s="117">
        <v>130701</v>
      </c>
      <c r="X4" s="117">
        <v>129652</v>
      </c>
      <c r="Y4" s="117">
        <v>135622</v>
      </c>
      <c r="Z4" s="115"/>
      <c r="AA4" s="115" t="str">
        <f>TEXT(Y4,"###,###")</f>
        <v>135,622</v>
      </c>
      <c r="AB4" s="115"/>
      <c r="AC4" s="115">
        <f t="shared" ref="AC4:AC9" si="0">Y4/X4-1</f>
        <v>4.6046339431709438E-2</v>
      </c>
      <c r="AD4" s="115"/>
      <c r="AE4" s="115">
        <f>Y4/T4-1</f>
        <v>5.0087880266041163E-2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67007</v>
      </c>
      <c r="U5" s="117">
        <v>67448</v>
      </c>
      <c r="V5" s="117">
        <v>66795</v>
      </c>
      <c r="W5" s="117">
        <v>66726</v>
      </c>
      <c r="X5" s="117">
        <v>65644</v>
      </c>
      <c r="Y5" s="117">
        <v>68995</v>
      </c>
      <c r="Z5" s="115"/>
      <c r="AA5" s="115" t="str">
        <f>TEXT(Y5,"###,###")</f>
        <v>68,995</v>
      </c>
      <c r="AB5" s="115"/>
      <c r="AC5" s="115">
        <f t="shared" si="0"/>
        <v>5.1048077508987877E-2</v>
      </c>
      <c r="AD5" s="115"/>
      <c r="AE5" s="115">
        <f t="shared" ref="AE5:AE9" si="1">Y5/T5-1</f>
        <v>2.9668542092617267E-2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62146</v>
      </c>
      <c r="U6" s="117">
        <v>62721</v>
      </c>
      <c r="V6" s="117">
        <v>63069</v>
      </c>
      <c r="W6" s="117">
        <v>63975</v>
      </c>
      <c r="X6" s="117">
        <v>64008</v>
      </c>
      <c r="Y6" s="117">
        <v>66627</v>
      </c>
      <c r="Z6" s="115"/>
      <c r="AA6" s="115" t="str">
        <f>TEXT(Y6,"###,###")</f>
        <v>66,627</v>
      </c>
      <c r="AB6" s="115"/>
      <c r="AC6" s="115">
        <f t="shared" si="0"/>
        <v>4.0916760404949404E-2</v>
      </c>
      <c r="AD6" s="115"/>
      <c r="AE6" s="115">
        <f t="shared" si="1"/>
        <v>7.2104399317735712E-2</v>
      </c>
      <c r="AF6" s="115"/>
    </row>
    <row r="7" spans="1:32" ht="16.5" customHeight="1" thickBot="1" x14ac:dyDescent="0.3">
      <c r="A7" s="46" t="str">
        <f>"QUICK STATS for "&amp;'Table 9.13'!Y2&amp;"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88885</v>
      </c>
      <c r="U7" s="117">
        <v>90296</v>
      </c>
      <c r="V7" s="117">
        <v>90111</v>
      </c>
      <c r="W7" s="117">
        <v>90095</v>
      </c>
      <c r="X7" s="117">
        <v>90300</v>
      </c>
      <c r="Y7" s="117">
        <v>93507</v>
      </c>
      <c r="Z7" s="115"/>
      <c r="AA7" s="115" t="str">
        <f>TEXT(Y7,"###,###")</f>
        <v>93,507</v>
      </c>
      <c r="AB7" s="115"/>
      <c r="AC7" s="115">
        <f t="shared" si="0"/>
        <v>3.5514950166112946E-2</v>
      </c>
      <c r="AD7" s="115"/>
      <c r="AE7" s="115">
        <f t="shared" si="1"/>
        <v>5.1999774990155734E-2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135,622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9.13'!AA7</f>
        <v>93,507</v>
      </c>
      <c r="P8" s="51"/>
      <c r="S8" s="115" t="s">
        <v>96</v>
      </c>
      <c r="T8" s="115">
        <v>37233.08</v>
      </c>
      <c r="U8" s="115">
        <v>37720.370000000003</v>
      </c>
      <c r="V8" s="115">
        <v>38301.42</v>
      </c>
      <c r="W8" s="115">
        <v>39055</v>
      </c>
      <c r="X8" s="115">
        <v>40399.449999999997</v>
      </c>
      <c r="Y8" s="115">
        <v>40579.019999999997</v>
      </c>
      <c r="Z8" s="115"/>
      <c r="AA8" s="115" t="str">
        <f>TEXT(Y8,"$###,###")</f>
        <v>$40,579</v>
      </c>
      <c r="AB8" s="115"/>
      <c r="AC8" s="115">
        <f t="shared" si="0"/>
        <v>4.4448624919397606E-3</v>
      </c>
      <c r="AD8" s="115"/>
      <c r="AE8" s="115">
        <f t="shared" si="1"/>
        <v>8.9864711702604128E-2</v>
      </c>
      <c r="AF8" s="115"/>
    </row>
    <row r="9" spans="1:32" x14ac:dyDescent="0.25">
      <c r="A9" s="55" t="s">
        <v>17</v>
      </c>
      <c r="B9" s="56"/>
      <c r="C9" s="57"/>
      <c r="D9" s="58">
        <f>'Table 9.13'!AC104</f>
        <v>74.17085723555175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50.842182938175753</v>
      </c>
      <c r="P9" s="59" t="s">
        <v>97</v>
      </c>
      <c r="S9" s="115" t="s">
        <v>9</v>
      </c>
      <c r="T9" s="115">
        <v>4203498503</v>
      </c>
      <c r="U9" s="115">
        <v>4401566053</v>
      </c>
      <c r="V9" s="115">
        <v>4492172746</v>
      </c>
      <c r="W9" s="115">
        <v>4581289857</v>
      </c>
      <c r="X9" s="115">
        <v>4692421287</v>
      </c>
      <c r="Y9" s="115">
        <v>4913006712</v>
      </c>
      <c r="Z9" s="115"/>
      <c r="AA9" s="115" t="str">
        <f>TEXT(Y9/1000000,"$#,###.0")&amp;" mil"</f>
        <v>$4,913.0 mil</v>
      </c>
      <c r="AB9" s="115"/>
      <c r="AC9" s="115">
        <f t="shared" si="0"/>
        <v>4.7008870582680995E-2</v>
      </c>
      <c r="AD9" s="115"/>
      <c r="AE9" s="115">
        <f t="shared" si="1"/>
        <v>0.16878992784073321</v>
      </c>
      <c r="AF9" s="115"/>
    </row>
    <row r="10" spans="1:32" x14ac:dyDescent="0.25">
      <c r="A10" s="55" t="s">
        <v>20</v>
      </c>
      <c r="B10" s="56"/>
      <c r="C10" s="57"/>
      <c r="D10" s="58">
        <f>'Table 9.13'!AC105</f>
        <v>18.99470587367831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49.157817061824247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93.327772252344744</v>
      </c>
      <c r="P11" s="59" t="s">
        <v>97</v>
      </c>
      <c r="S11" s="115" t="s">
        <v>32</v>
      </c>
      <c r="T11" s="117">
        <v>115968</v>
      </c>
      <c r="U11" s="117">
        <v>117345</v>
      </c>
      <c r="V11" s="117">
        <v>117389</v>
      </c>
      <c r="W11" s="117">
        <v>118588</v>
      </c>
      <c r="X11" s="117">
        <v>117653</v>
      </c>
      <c r="Y11" s="117">
        <v>123284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9.13'!AC108</f>
        <v>14.324372152010737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13.194734084079268</v>
      </c>
      <c r="P12" s="59" t="s">
        <v>97</v>
      </c>
      <c r="S12" s="115" t="s">
        <v>33</v>
      </c>
      <c r="T12" s="117">
        <v>13185</v>
      </c>
      <c r="U12" s="117">
        <v>12824</v>
      </c>
      <c r="V12" s="117">
        <v>12475</v>
      </c>
      <c r="W12" s="117">
        <v>12113</v>
      </c>
      <c r="X12" s="117">
        <v>11999</v>
      </c>
      <c r="Y12" s="117">
        <v>12338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9.13'!AC109</f>
        <v>15.98708174190028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9.13'!AA118</f>
        <v>40.6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9.13'!AC110</f>
        <v>23.829467195587736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16.960227576545073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9.13'!AC111</f>
        <v>39.02464201973131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83.039772423454934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3136</v>
      </c>
      <c r="Z15" s="115"/>
      <c r="AA15" s="118">
        <f t="shared" ref="AA15:AA34" si="2">IF(Y15="np",0,Y15/$Y$34)</f>
        <v>2.3123092123696745E-2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1211</v>
      </c>
      <c r="Z16" s="115"/>
      <c r="AA16" s="118">
        <f t="shared" si="2"/>
        <v>8.9292297709811091E-3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4944</v>
      </c>
      <c r="Z17" s="115"/>
      <c r="AA17" s="118">
        <f t="shared" si="2"/>
        <v>3.6454262582766808E-2</v>
      </c>
      <c r="AB17" s="115"/>
      <c r="AC17" s="115"/>
      <c r="AD17" s="115"/>
      <c r="AE17" s="115"/>
      <c r="AF17" s="115"/>
    </row>
    <row r="18" spans="1:32" x14ac:dyDescent="0.25">
      <c r="A18" s="85" t="str">
        <f>'Table 9.13'!$S$1&amp;" ("&amp;'Table 9.13'!$T$2&amp;" to "&amp;'Table 9.13'!$Y$2&amp;")"</f>
        <v>Cairns (2011-12 to 2016-17)</v>
      </c>
      <c r="B18" s="85"/>
      <c r="C18" s="85"/>
      <c r="D18" s="85"/>
      <c r="E18" s="85"/>
      <c r="F18" s="85"/>
      <c r="G18" s="85" t="str">
        <f>'Table 9.13'!$S$1&amp;" ("&amp;'Table 9.13'!$T$2&amp;" to "&amp;'Table 9.13'!$Y$2&amp;")"</f>
        <v>Cairns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964</v>
      </c>
      <c r="Z18" s="115"/>
      <c r="AA18" s="118">
        <f t="shared" si="2"/>
        <v>7.1079913288404533E-3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10396</v>
      </c>
      <c r="Z19" s="115"/>
      <c r="AA19" s="118">
        <f t="shared" si="2"/>
        <v>7.6654230139652862E-2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3533</v>
      </c>
      <c r="Z20" s="115"/>
      <c r="AA20" s="118">
        <f t="shared" si="2"/>
        <v>2.6050345814100956E-2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12922</v>
      </c>
      <c r="Z21" s="115"/>
      <c r="AA21" s="118">
        <f t="shared" si="2"/>
        <v>9.5279526920411139E-2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14843</v>
      </c>
      <c r="Z22" s="115"/>
      <c r="AA22" s="118">
        <f t="shared" si="2"/>
        <v>0.10944389553317309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7082</v>
      </c>
      <c r="Z23" s="115"/>
      <c r="AA23" s="118">
        <f t="shared" si="2"/>
        <v>5.2218666588016695E-2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944</v>
      </c>
      <c r="Z24" s="115"/>
      <c r="AA24" s="118">
        <f t="shared" si="2"/>
        <v>6.9605226290719796E-3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3493</v>
      </c>
      <c r="Z25" s="115"/>
      <c r="AA25" s="118">
        <f t="shared" si="2"/>
        <v>2.5755408414564009E-2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3428</v>
      </c>
      <c r="Z26" s="115"/>
      <c r="AA26" s="118">
        <f t="shared" si="2"/>
        <v>2.5276135140316468E-2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6286</v>
      </c>
      <c r="Z27" s="115"/>
      <c r="AA27" s="118">
        <f t="shared" si="2"/>
        <v>4.6349412337231423E-2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10201</v>
      </c>
      <c r="Z28" s="115"/>
      <c r="AA28" s="118">
        <f t="shared" si="2"/>
        <v>7.5216410316910232E-2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7282</v>
      </c>
      <c r="Z29" s="115"/>
      <c r="AA29" s="118">
        <f t="shared" si="2"/>
        <v>5.3693353585701438E-2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10491</v>
      </c>
      <c r="Z30" s="115"/>
      <c r="AA30" s="118">
        <f t="shared" si="2"/>
        <v>7.7354706463553108E-2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16374</v>
      </c>
      <c r="Z31" s="115"/>
      <c r="AA31" s="118">
        <f t="shared" si="2"/>
        <v>0.12073262450044978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2767</v>
      </c>
      <c r="Z32" s="115"/>
      <c r="AA32" s="118">
        <f t="shared" si="2"/>
        <v>2.0402294612968396E-2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5372</v>
      </c>
      <c r="Z33" s="115"/>
      <c r="AA33" s="118">
        <f t="shared" si="2"/>
        <v>3.9610092757812153E-2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135622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75108</v>
      </c>
      <c r="U37" s="115">
        <v>75738</v>
      </c>
      <c r="V37" s="115">
        <v>75262</v>
      </c>
      <c r="W37" s="115">
        <v>74630</v>
      </c>
      <c r="X37" s="115">
        <v>75898</v>
      </c>
      <c r="Y37" s="115">
        <v>77648</v>
      </c>
      <c r="Z37" s="115"/>
      <c r="AA37" s="115" t="str">
        <f>TEXT(Y37,"###,###")</f>
        <v>77,648</v>
      </c>
      <c r="AB37" s="115"/>
      <c r="AC37" s="115">
        <f>Y37/X37-1</f>
        <v>2.3057261060897449E-2</v>
      </c>
      <c r="AD37" s="115"/>
      <c r="AE37" s="115">
        <f>Y37/T37-1</f>
        <v>3.3817968791606701E-2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13777</v>
      </c>
      <c r="U38" s="115">
        <v>14558</v>
      </c>
      <c r="V38" s="115">
        <v>14849</v>
      </c>
      <c r="W38" s="115">
        <v>15465</v>
      </c>
      <c r="X38" s="115">
        <v>14402</v>
      </c>
      <c r="Y38" s="115">
        <v>15859</v>
      </c>
      <c r="Z38" s="115"/>
      <c r="AA38" s="115" t="str">
        <f>TEXT(Y38,"###,###")</f>
        <v>15,859</v>
      </c>
      <c r="AB38" s="115"/>
      <c r="AC38" s="115">
        <f>Y38/X38-1</f>
        <v>0.10116650465213173</v>
      </c>
      <c r="AD38" s="115"/>
      <c r="AE38" s="115">
        <f>Y38/T38-1</f>
        <v>0.15112143427451552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88885</v>
      </c>
      <c r="U40" s="115">
        <v>90296</v>
      </c>
      <c r="V40" s="115">
        <v>90111</v>
      </c>
      <c r="W40" s="115">
        <v>90095</v>
      </c>
      <c r="X40" s="115">
        <v>90300</v>
      </c>
      <c r="Y40" s="115">
        <v>93507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83.039772423454934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16.960227576545073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99</v>
      </c>
      <c r="Y44" s="117">
        <v>68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1403</v>
      </c>
      <c r="Y45" s="117">
        <v>1448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3579</v>
      </c>
      <c r="Y46" s="117">
        <v>3706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6167</v>
      </c>
      <c r="Y47" s="117">
        <v>6564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8483</v>
      </c>
      <c r="Y48" s="117">
        <v>8836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9.13'!S1&amp;" ("&amp;'Table 9.13'!Y2&amp;") *"</f>
        <v>Number of jobs by age and sex of job holders in Cairns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7568</v>
      </c>
      <c r="Y49" s="117">
        <v>8174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6842</v>
      </c>
      <c r="Y50" s="117">
        <v>7083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7080</v>
      </c>
      <c r="Y51" s="117">
        <v>7120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6714</v>
      </c>
      <c r="Y52" s="117">
        <v>7158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6142</v>
      </c>
      <c r="Y53" s="117">
        <v>6375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5061</v>
      </c>
      <c r="Y54" s="117">
        <v>5390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3514</v>
      </c>
      <c r="Y55" s="117">
        <v>3869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1919</v>
      </c>
      <c r="Y56" s="117">
        <v>2007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668</v>
      </c>
      <c r="Y57" s="117">
        <v>781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217</v>
      </c>
      <c r="Y58" s="117">
        <v>233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112</v>
      </c>
      <c r="Y59" s="117">
        <v>113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60</v>
      </c>
      <c r="Y60" s="117">
        <v>70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65644</v>
      </c>
      <c r="Y61" s="117">
        <v>68995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103</v>
      </c>
      <c r="Y63" s="117">
        <v>116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9.13'!S1&amp;" ("&amp;'Table 9.13'!Y2&amp;") *"</f>
        <v>Number of employed persons per occupation of main job by sex in Cairns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1786</v>
      </c>
      <c r="Y64" s="117">
        <v>1795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3975</v>
      </c>
      <c r="Y65" s="117">
        <v>4065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6299</v>
      </c>
      <c r="Y66" s="117">
        <v>6362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8272</v>
      </c>
      <c r="Y67" s="117">
        <v>8591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7169</v>
      </c>
      <c r="Y68" s="117">
        <v>7414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6551</v>
      </c>
      <c r="Y69" s="117">
        <v>6774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6917</v>
      </c>
      <c r="Y70" s="117">
        <v>7020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6623</v>
      </c>
      <c r="Y71" s="117">
        <v>7038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5990</v>
      </c>
      <c r="Y72" s="117">
        <v>6315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4915</v>
      </c>
      <c r="Y73" s="117">
        <v>5237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3255</v>
      </c>
      <c r="Y74" s="117">
        <v>3481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1391</v>
      </c>
      <c r="Y75" s="117">
        <v>1568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431</v>
      </c>
      <c r="Y76" s="117">
        <v>519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176</v>
      </c>
      <c r="Y77" s="117">
        <v>184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77</v>
      </c>
      <c r="Y78" s="117">
        <v>78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61</v>
      </c>
      <c r="Y79" s="117">
        <v>70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64008</v>
      </c>
      <c r="Y80" s="117">
        <v>66627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9.13'!S1</f>
        <v>Cairns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4777</v>
      </c>
      <c r="Y83" s="117">
        <v>4999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5501</v>
      </c>
      <c r="Y84" s="117">
        <v>5730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9.13'!AA4</f>
        <v>135,622</v>
      </c>
      <c r="D85" s="99">
        <f>'Table 9.13'!AC4</f>
        <v>4.6046339431709438E-2</v>
      </c>
      <c r="E85" s="100">
        <f>'Table 9.13'!AC4</f>
        <v>4.6046339431709438E-2</v>
      </c>
      <c r="F85" s="99">
        <f>'Table 9.13'!AE4</f>
        <v>5.0087880266041163E-2</v>
      </c>
      <c r="G85" s="100">
        <f>'Table 9.13'!AE4</f>
        <v>5.0087880266041163E-2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9160</v>
      </c>
      <c r="Y85" s="117">
        <v>9460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9.13'!AA5</f>
        <v>68,995</v>
      </c>
      <c r="D86" s="99">
        <f>'Table 9.13'!AC5</f>
        <v>5.1048077508987877E-2</v>
      </c>
      <c r="E86" s="100">
        <f>'Table 9.13'!AC5</f>
        <v>5.1048077508987877E-2</v>
      </c>
      <c r="F86" s="99">
        <f>'Table 9.13'!AE5</f>
        <v>2.9668542092617267E-2</v>
      </c>
      <c r="G86" s="100">
        <f>'Table 9.13'!AE5</f>
        <v>2.9668542092617267E-2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3737</v>
      </c>
      <c r="Y86" s="117">
        <v>3967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9.13'!AA6</f>
        <v>66,627</v>
      </c>
      <c r="D87" s="99">
        <f>'Table 9.13'!AC6</f>
        <v>4.0916760404949404E-2</v>
      </c>
      <c r="E87" s="100">
        <f>'Table 9.13'!AC6</f>
        <v>4.0916760404949404E-2</v>
      </c>
      <c r="F87" s="99">
        <f>'Table 9.13'!AE6</f>
        <v>7.2104399317735712E-2</v>
      </c>
      <c r="G87" s="100">
        <f>'Table 9.13'!AE6</f>
        <v>7.2104399317735712E-2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1776</v>
      </c>
      <c r="Y87" s="117">
        <v>1820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9.13'!AA7</f>
        <v>93,507</v>
      </c>
      <c r="D88" s="99">
        <f>'Table 9.13'!AC7</f>
        <v>3.5514950166112946E-2</v>
      </c>
      <c r="E88" s="100">
        <f>'Table 9.13'!AC7</f>
        <v>3.5514950166112946E-2</v>
      </c>
      <c r="F88" s="99">
        <f>'Table 9.13'!AE7</f>
        <v>5.1999774990155734E-2</v>
      </c>
      <c r="G88" s="100">
        <f>'Table 9.13'!AE7</f>
        <v>5.1999774990155734E-2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2309</v>
      </c>
      <c r="Y88" s="117">
        <v>2419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9.13'!AA37</f>
        <v>77,648</v>
      </c>
      <c r="D89" s="99">
        <f>'Table 9.13'!AC37</f>
        <v>2.3057261060897449E-2</v>
      </c>
      <c r="E89" s="100">
        <f>'Table 9.13'!AC37</f>
        <v>2.3057261060897449E-2</v>
      </c>
      <c r="F89" s="99">
        <f>'Table 9.13'!AE37</f>
        <v>3.3817968791606701E-2</v>
      </c>
      <c r="G89" s="100">
        <f>'Table 9.13'!AE37</f>
        <v>3.3817968791606701E-2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3612</v>
      </c>
      <c r="Y89" s="117">
        <v>3789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9.13'!AA38</f>
        <v>15,859</v>
      </c>
      <c r="D90" s="99">
        <f>'Table 9.13'!AC38</f>
        <v>0.10116650465213173</v>
      </c>
      <c r="E90" s="100">
        <f>'Table 9.13'!AC38</f>
        <v>0.10116650465213173</v>
      </c>
      <c r="F90" s="99">
        <f>'Table 9.13'!AE38</f>
        <v>0.15112143427451552</v>
      </c>
      <c r="G90" s="100">
        <f>'Table 9.13'!AE38</f>
        <v>0.15112143427451552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5156</v>
      </c>
      <c r="Y90" s="117">
        <v>5389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9.13'!AA114</f>
        <v>7,391</v>
      </c>
      <c r="D91" s="99">
        <f>'Table 9.13'!AC114</f>
        <v>0.12427745664739875</v>
      </c>
      <c r="E91" s="100">
        <f>'Table 9.13'!AC114</f>
        <v>0.12427745664739875</v>
      </c>
      <c r="F91" s="99">
        <f>'Table 9.13'!AE114</f>
        <v>0.16028257456828876</v>
      </c>
      <c r="G91" s="100">
        <f>'Table 9.13'!AE114</f>
        <v>0.16028257456828876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46006</v>
      </c>
      <c r="Y91" s="117">
        <v>47541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9.13'!AA115</f>
        <v>8,468</v>
      </c>
      <c r="D92" s="99">
        <f>'Table 9.13'!AC115</f>
        <v>8.1896001022103038E-2</v>
      </c>
      <c r="E92" s="100">
        <f>'Table 9.13'!AC115</f>
        <v>8.1896001022103038E-2</v>
      </c>
      <c r="F92" s="99">
        <f>'Table 9.13'!AE115</f>
        <v>0.14370610480821178</v>
      </c>
      <c r="G92" s="100">
        <f>'Table 9.13'!AE115</f>
        <v>0.14370610480821178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9.13'!AA8</f>
        <v>$40,579</v>
      </c>
      <c r="D93" s="99">
        <f>'Table 9.13'!AC8</f>
        <v>4.4448624919397606E-3</v>
      </c>
      <c r="E93" s="100">
        <f>'Table 9.13'!AC8</f>
        <v>4.4448624919397606E-3</v>
      </c>
      <c r="F93" s="99">
        <f>'Table 9.13'!AE8</f>
        <v>8.9864711702604128E-2</v>
      </c>
      <c r="G93" s="100">
        <f>'Table 9.13'!AE8</f>
        <v>8.9864711702604128E-2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3768</v>
      </c>
      <c r="Y93" s="117">
        <v>4164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9.13'!AA9</f>
        <v>$4,913.0 mil</v>
      </c>
      <c r="D94" s="99">
        <f>'Table 9.13'!AC9</f>
        <v>4.7008870582680995E-2</v>
      </c>
      <c r="E94" s="100">
        <f>'Table 9.13'!AC9</f>
        <v>4.7008870582680995E-2</v>
      </c>
      <c r="F94" s="99">
        <f>'Table 9.13'!AE9</f>
        <v>0.16878992784073321</v>
      </c>
      <c r="G94" s="100">
        <f>'Table 9.13'!AE9</f>
        <v>0.16878992784073321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8302</v>
      </c>
      <c r="Y94" s="117">
        <v>8800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1572</v>
      </c>
      <c r="Y95" s="117">
        <v>1568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7093</v>
      </c>
      <c r="Y96" s="117">
        <v>7455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7503</v>
      </c>
      <c r="Y97" s="117">
        <v>8058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4698</v>
      </c>
      <c r="Y98" s="117">
        <v>4768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371</v>
      </c>
      <c r="Y99" s="117">
        <v>374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2903</v>
      </c>
      <c r="Y100" s="117">
        <v>3062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44294</v>
      </c>
      <c r="Y101" s="117">
        <v>45966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93235</v>
      </c>
      <c r="Y104" s="115">
        <v>100592</v>
      </c>
      <c r="Z104" s="115"/>
      <c r="AA104" s="115" t="str">
        <f>TEXT(Y104,"###,###")</f>
        <v>100,592</v>
      </c>
      <c r="AB104" s="115"/>
      <c r="AC104" s="115">
        <f>Y104/($Y$4)*100</f>
        <v>74.17085723555175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25513</v>
      </c>
      <c r="Y105" s="115">
        <v>25761</v>
      </c>
      <c r="Z105" s="115"/>
      <c r="AA105" s="115" t="str">
        <f>TEXT(Y105,"###,###")</f>
        <v>25,761</v>
      </c>
      <c r="AB105" s="115"/>
      <c r="AC105" s="115">
        <f>Y105/($Y$4)*100</f>
        <v>18.99470587367831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118748</v>
      </c>
      <c r="Y106" s="115">
        <v>126353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16448</v>
      </c>
      <c r="Y108" s="115">
        <v>19427</v>
      </c>
      <c r="Z108" s="115"/>
      <c r="AA108" s="115" t="str">
        <f>TEXT(Y108,"###,###")</f>
        <v>19,427</v>
      </c>
      <c r="AB108" s="115"/>
      <c r="AC108" s="115">
        <f>Y108/($Y$4)*100</f>
        <v>14.324372152010737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20687</v>
      </c>
      <c r="Y109" s="115">
        <v>21682</v>
      </c>
      <c r="Z109" s="115"/>
      <c r="AA109" s="115" t="str">
        <f>TEXT(Y109,"###,###")</f>
        <v>21,682</v>
      </c>
      <c r="AB109" s="115"/>
      <c r="AC109" s="115">
        <f t="shared" ref="AC109:AC111" si="3">Y109/($Y$4)*100</f>
        <v>15.98708174190028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30104</v>
      </c>
      <c r="Y110" s="115">
        <v>32318</v>
      </c>
      <c r="Z110" s="115"/>
      <c r="AA110" s="115" t="str">
        <f>TEXT(Y110,"###,###")</f>
        <v>32,318</v>
      </c>
      <c r="AB110" s="115"/>
      <c r="AC110" s="115">
        <f t="shared" si="3"/>
        <v>23.829467195587736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51509</v>
      </c>
      <c r="Y111" s="115">
        <v>52926</v>
      </c>
      <c r="Z111" s="115"/>
      <c r="AA111" s="115" t="str">
        <f>TEXT(Y111,"###,###")</f>
        <v>52,926</v>
      </c>
      <c r="AB111" s="115"/>
      <c r="AC111" s="115">
        <f t="shared" si="3"/>
        <v>39.02464201973131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129652</v>
      </c>
      <c r="Y112" s="115">
        <v>135622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6370</v>
      </c>
      <c r="U114" s="115">
        <v>6737</v>
      </c>
      <c r="V114" s="115">
        <v>6784</v>
      </c>
      <c r="W114" s="115">
        <v>7056</v>
      </c>
      <c r="X114" s="115">
        <v>6574</v>
      </c>
      <c r="Y114" s="115">
        <v>7391</v>
      </c>
      <c r="Z114" s="115"/>
      <c r="AA114" s="115" t="str">
        <f>TEXT(Y114,"###,###")</f>
        <v>7,391</v>
      </c>
      <c r="AB114" s="115"/>
      <c r="AC114" s="115">
        <f>Y114/X114-1</f>
        <v>0.12427745664739875</v>
      </c>
      <c r="AD114" s="115"/>
      <c r="AE114" s="115">
        <f>Y114/T114-1</f>
        <v>0.16028257456828876</v>
      </c>
      <c r="AF114" s="115"/>
    </row>
    <row r="115" spans="19:32" x14ac:dyDescent="0.25">
      <c r="S115" s="115" t="s">
        <v>104</v>
      </c>
      <c r="T115" s="115">
        <v>7404</v>
      </c>
      <c r="U115" s="115">
        <v>7823</v>
      </c>
      <c r="V115" s="115">
        <v>8062</v>
      </c>
      <c r="W115" s="115">
        <v>8404</v>
      </c>
      <c r="X115" s="115">
        <v>7827</v>
      </c>
      <c r="Y115" s="115">
        <v>8468</v>
      </c>
      <c r="Z115" s="115"/>
      <c r="AA115" s="115" t="str">
        <f>TEXT(Y115,"###,###")</f>
        <v>8,468</v>
      </c>
      <c r="AB115" s="115"/>
      <c r="AC115" s="115">
        <f>Y115/X115-1</f>
        <v>8.1896001022103038E-2</v>
      </c>
      <c r="AD115" s="115"/>
      <c r="AE115" s="115">
        <f>Y115/T115-1</f>
        <v>0.14370610480821178</v>
      </c>
      <c r="AF115" s="115"/>
    </row>
    <row r="116" spans="19:32" x14ac:dyDescent="0.25">
      <c r="S116" s="115" t="s">
        <v>56</v>
      </c>
      <c r="T116" s="115">
        <v>13774</v>
      </c>
      <c r="U116" s="115">
        <v>14560</v>
      </c>
      <c r="V116" s="115">
        <v>14846</v>
      </c>
      <c r="W116" s="115">
        <v>15460</v>
      </c>
      <c r="X116" s="115">
        <v>14401</v>
      </c>
      <c r="Y116" s="115">
        <v>15859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40.81</v>
      </c>
      <c r="V118" s="115">
        <v>39.1</v>
      </c>
      <c r="W118" s="115">
        <v>42.3</v>
      </c>
      <c r="X118" s="115">
        <v>39.369999999999997</v>
      </c>
      <c r="Y118" s="115">
        <v>40.590000000000003</v>
      </c>
      <c r="Z118" s="115"/>
      <c r="AA118" s="115" t="str">
        <f>TEXT(Y118,"##.0")</f>
        <v>40.6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77473</v>
      </c>
      <c r="V120" s="115">
        <v>77636</v>
      </c>
      <c r="W120" s="115">
        <v>77982</v>
      </c>
      <c r="X120" s="115">
        <v>78301</v>
      </c>
      <c r="Y120" s="115">
        <v>81169</v>
      </c>
      <c r="Z120" s="115"/>
      <c r="AA120" s="115" t="str">
        <f>TEXT(Y120,"###,###")</f>
        <v>81,169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6655</v>
      </c>
      <c r="V121" s="115">
        <v>6503</v>
      </c>
      <c r="W121" s="115">
        <v>6232</v>
      </c>
      <c r="X121" s="115">
        <v>6154</v>
      </c>
      <c r="Y121" s="115">
        <v>6239</v>
      </c>
      <c r="Z121" s="115"/>
      <c r="AA121" s="115" t="str">
        <f t="shared" ref="AA121:AA128" si="4">TEXT(Y121,"###,###")</f>
        <v>6,239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6165</v>
      </c>
      <c r="V122" s="115">
        <v>5976</v>
      </c>
      <c r="W122" s="115">
        <v>5882</v>
      </c>
      <c r="X122" s="115">
        <v>5841</v>
      </c>
      <c r="Y122" s="115">
        <v>6099</v>
      </c>
      <c r="Z122" s="115"/>
      <c r="AA122" s="115" t="str">
        <f t="shared" si="4"/>
        <v>6,099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83638</v>
      </c>
      <c r="V124" s="115">
        <v>83612</v>
      </c>
      <c r="W124" s="115">
        <v>83864</v>
      </c>
      <c r="X124" s="115">
        <v>84142</v>
      </c>
      <c r="Y124" s="115">
        <v>87268</v>
      </c>
      <c r="Z124" s="115"/>
      <c r="AA124" s="115" t="str">
        <f t="shared" si="4"/>
        <v>87,268</v>
      </c>
      <c r="AB124" s="115"/>
      <c r="AC124" s="115">
        <f>Y124/$Y$7*100</f>
        <v>93.327772252344744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12820</v>
      </c>
      <c r="V125" s="115">
        <v>12479</v>
      </c>
      <c r="W125" s="115">
        <v>12114</v>
      </c>
      <c r="X125" s="115">
        <v>11995</v>
      </c>
      <c r="Y125" s="115">
        <v>12338</v>
      </c>
      <c r="Z125" s="115"/>
      <c r="AA125" s="115" t="str">
        <f t="shared" si="4"/>
        <v>12,338</v>
      </c>
      <c r="AB125" s="115"/>
      <c r="AC125" s="115">
        <f>Y125/$Y$7*100</f>
        <v>13.194734084079268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46903</v>
      </c>
      <c r="V127" s="115">
        <v>46606</v>
      </c>
      <c r="W127" s="115">
        <v>46264</v>
      </c>
      <c r="X127" s="115">
        <v>46006</v>
      </c>
      <c r="Y127" s="115">
        <v>47541</v>
      </c>
      <c r="Z127" s="115"/>
      <c r="AA127" s="115" t="str">
        <f t="shared" si="4"/>
        <v>47,541</v>
      </c>
      <c r="AB127" s="115"/>
      <c r="AC127" s="115">
        <f>Y127/$Y$7*100</f>
        <v>50.842182938175753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43393</v>
      </c>
      <c r="V128" s="115">
        <v>43505</v>
      </c>
      <c r="W128" s="115">
        <v>43831</v>
      </c>
      <c r="X128" s="115">
        <v>44294</v>
      </c>
      <c r="Y128" s="115">
        <v>45966</v>
      </c>
      <c r="Z128" s="115"/>
      <c r="AA128" s="115" t="str">
        <f t="shared" si="4"/>
        <v>45,966</v>
      </c>
      <c r="AB128" s="115"/>
      <c r="AC128" s="115">
        <f>Y128/$Y$7*100</f>
        <v>49.157817061824247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3C487A5-7F3C-46C6-8FDC-E80CA2646D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2B874D0-FA73-44FC-87B6-5AE40FCBAF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4B66DE5-8A0B-4748-9261-FBB48A8292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B9D7195-0DF5-4ADD-A33C-DD878C42C6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Carpentaria</v>
      </c>
      <c r="T1" s="115"/>
      <c r="U1" s="115"/>
      <c r="V1" s="115"/>
      <c r="W1" s="115"/>
      <c r="X1" s="115"/>
      <c r="Y1" s="115" t="str">
        <f>Y3</f>
        <v>9.14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125</v>
      </c>
      <c r="V3" s="115"/>
      <c r="W3" s="115"/>
      <c r="X3" s="115"/>
      <c r="Y3" s="115" t="s">
        <v>227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9.14'!$Y$3&amp;" "&amp;'Table 9.14'!$U$3&amp;", "&amp;'State data for spotlight'!$C$3&amp;", "&amp;'Table 9.14'!$Y$2</f>
        <v>Table 9.14 Carpentaria,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1337</v>
      </c>
      <c r="U4" s="117">
        <v>1264</v>
      </c>
      <c r="V4" s="117">
        <v>1399</v>
      </c>
      <c r="W4" s="117">
        <v>1387</v>
      </c>
      <c r="X4" s="117">
        <v>1380</v>
      </c>
      <c r="Y4" s="117">
        <v>1446</v>
      </c>
      <c r="Z4" s="115"/>
      <c r="AA4" s="115" t="str">
        <f>TEXT(Y4,"###,###")</f>
        <v>1,446</v>
      </c>
      <c r="AB4" s="115"/>
      <c r="AC4" s="115">
        <f t="shared" ref="AC4:AC9" si="0">Y4/X4-1</f>
        <v>4.7826086956521685E-2</v>
      </c>
      <c r="AD4" s="115"/>
      <c r="AE4" s="115">
        <f>Y4/T4-1</f>
        <v>8.152580403889309E-2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685</v>
      </c>
      <c r="U5" s="117">
        <v>673</v>
      </c>
      <c r="V5" s="117">
        <v>743</v>
      </c>
      <c r="W5" s="117">
        <v>758</v>
      </c>
      <c r="X5" s="117">
        <v>732</v>
      </c>
      <c r="Y5" s="117">
        <v>772</v>
      </c>
      <c r="Z5" s="115"/>
      <c r="AA5" s="115" t="str">
        <f>TEXT(Y5,"###,###")</f>
        <v>772</v>
      </c>
      <c r="AB5" s="115"/>
      <c r="AC5" s="115">
        <f t="shared" si="0"/>
        <v>5.464480874316946E-2</v>
      </c>
      <c r="AD5" s="115"/>
      <c r="AE5" s="115">
        <f t="shared" ref="AE5:AE9" si="1">Y5/T5-1</f>
        <v>0.12700729927007304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651</v>
      </c>
      <c r="U6" s="117">
        <v>589</v>
      </c>
      <c r="V6" s="117">
        <v>657</v>
      </c>
      <c r="W6" s="117">
        <v>630</v>
      </c>
      <c r="X6" s="117">
        <v>652</v>
      </c>
      <c r="Y6" s="117">
        <v>674</v>
      </c>
      <c r="Z6" s="115"/>
      <c r="AA6" s="115" t="str">
        <f>TEXT(Y6,"###,###")</f>
        <v>674</v>
      </c>
      <c r="AB6" s="115"/>
      <c r="AC6" s="115">
        <f t="shared" si="0"/>
        <v>3.3742331288343586E-2</v>
      </c>
      <c r="AD6" s="115"/>
      <c r="AE6" s="115">
        <f t="shared" si="1"/>
        <v>3.5330261136712782E-2</v>
      </c>
      <c r="AF6" s="115"/>
    </row>
    <row r="7" spans="1:32" ht="16.5" customHeight="1" thickBot="1" x14ac:dyDescent="0.3">
      <c r="A7" s="46" t="str">
        <f>"QUICK STATS for "&amp;'Table 9.14'!Y2&amp;"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897</v>
      </c>
      <c r="U7" s="117">
        <v>869</v>
      </c>
      <c r="V7" s="117">
        <v>889</v>
      </c>
      <c r="W7" s="117">
        <v>907</v>
      </c>
      <c r="X7" s="117">
        <v>919</v>
      </c>
      <c r="Y7" s="117">
        <v>973</v>
      </c>
      <c r="Z7" s="115"/>
      <c r="AA7" s="115" t="str">
        <f>TEXT(Y7,"###,###")</f>
        <v>973</v>
      </c>
      <c r="AB7" s="115"/>
      <c r="AC7" s="115">
        <f t="shared" si="0"/>
        <v>5.8759521218715971E-2</v>
      </c>
      <c r="AD7" s="115"/>
      <c r="AE7" s="115">
        <f t="shared" si="1"/>
        <v>8.4726867335563005E-2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1,446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9.14'!AA7</f>
        <v>973</v>
      </c>
      <c r="P8" s="51"/>
      <c r="S8" s="115" t="s">
        <v>96</v>
      </c>
      <c r="T8" s="115">
        <v>28312.71</v>
      </c>
      <c r="U8" s="115">
        <v>32451.360000000001</v>
      </c>
      <c r="V8" s="115">
        <v>30896.99</v>
      </c>
      <c r="W8" s="115">
        <v>33144</v>
      </c>
      <c r="X8" s="115">
        <v>38197.730000000003</v>
      </c>
      <c r="Y8" s="115">
        <v>35737.39</v>
      </c>
      <c r="Z8" s="115"/>
      <c r="AA8" s="115" t="str">
        <f>TEXT(Y8,"$###,###")</f>
        <v>$35,737</v>
      </c>
      <c r="AB8" s="115"/>
      <c r="AC8" s="115">
        <f t="shared" si="0"/>
        <v>-6.4410633825622732E-2</v>
      </c>
      <c r="AD8" s="115"/>
      <c r="AE8" s="115">
        <f t="shared" si="1"/>
        <v>0.26223840812129962</v>
      </c>
      <c r="AF8" s="115"/>
    </row>
    <row r="9" spans="1:32" x14ac:dyDescent="0.25">
      <c r="A9" s="55" t="s">
        <v>17</v>
      </c>
      <c r="B9" s="56"/>
      <c r="C9" s="57"/>
      <c r="D9" s="58">
        <f>'Table 9.14'!AC104</f>
        <v>67.911479944674966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55.39568345323741</v>
      </c>
      <c r="P9" s="59" t="s">
        <v>97</v>
      </c>
      <c r="S9" s="115" t="s">
        <v>9</v>
      </c>
      <c r="T9" s="115">
        <v>38153359</v>
      </c>
      <c r="U9" s="115">
        <v>39454956</v>
      </c>
      <c r="V9" s="115">
        <v>41859863</v>
      </c>
      <c r="W9" s="115">
        <v>42376177</v>
      </c>
      <c r="X9" s="115">
        <v>44865320</v>
      </c>
      <c r="Y9" s="115">
        <v>46014288</v>
      </c>
      <c r="Z9" s="115"/>
      <c r="AA9" s="115" t="str">
        <f>TEXT(Y9/1000000,"$#,###.0")&amp;" mil"</f>
        <v>$46.0 mil</v>
      </c>
      <c r="AB9" s="115"/>
      <c r="AC9" s="115">
        <f t="shared" si="0"/>
        <v>2.560926791561946E-2</v>
      </c>
      <c r="AD9" s="115"/>
      <c r="AE9" s="115">
        <f t="shared" si="1"/>
        <v>0.2060350439918015</v>
      </c>
      <c r="AF9" s="115"/>
    </row>
    <row r="10" spans="1:32" x14ac:dyDescent="0.25">
      <c r="A10" s="55" t="s">
        <v>20</v>
      </c>
      <c r="B10" s="56"/>
      <c r="C10" s="57"/>
      <c r="D10" s="58">
        <f>'Table 9.14'!AC105</f>
        <v>24.619640387275243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44.60431654676259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93.422404933196304</v>
      </c>
      <c r="P11" s="59" t="s">
        <v>97</v>
      </c>
      <c r="S11" s="115" t="s">
        <v>32</v>
      </c>
      <c r="T11" s="117">
        <v>1178</v>
      </c>
      <c r="U11" s="117">
        <v>1109</v>
      </c>
      <c r="V11" s="117">
        <v>1264</v>
      </c>
      <c r="W11" s="117">
        <v>1247</v>
      </c>
      <c r="X11" s="117">
        <v>1260</v>
      </c>
      <c r="Y11" s="117">
        <v>1302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9.14'!AC108</f>
        <v>12.448132780082988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14.799588900308326</v>
      </c>
      <c r="P12" s="59" t="s">
        <v>97</v>
      </c>
      <c r="S12" s="115" t="s">
        <v>33</v>
      </c>
      <c r="T12" s="117">
        <v>160</v>
      </c>
      <c r="U12" s="117">
        <v>153</v>
      </c>
      <c r="V12" s="117">
        <v>134</v>
      </c>
      <c r="W12" s="117">
        <v>138</v>
      </c>
      <c r="X12" s="117">
        <v>122</v>
      </c>
      <c r="Y12" s="117">
        <v>144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9.14'!AC109</f>
        <v>17.842323651452283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9.14'!AA118</f>
        <v>41.1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9.14'!AC110</f>
        <v>43.291839557399726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18.910585817060639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9.14'!AC111</f>
        <v>18.948824343015215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81.089414182939365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151</v>
      </c>
      <c r="Z15" s="115"/>
      <c r="AA15" s="118">
        <f t="shared" ref="AA15:AA34" si="2">IF(Y15="np",0,Y15/$Y$34)</f>
        <v>0.10442600276625173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2.7662517289073307E-3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29</v>
      </c>
      <c r="Z17" s="115"/>
      <c r="AA17" s="118">
        <f t="shared" si="2"/>
        <v>2.0055325034578148E-2</v>
      </c>
      <c r="AB17" s="115"/>
      <c r="AC17" s="115"/>
      <c r="AD17" s="115"/>
      <c r="AE17" s="115"/>
      <c r="AF17" s="115"/>
    </row>
    <row r="18" spans="1:32" x14ac:dyDescent="0.25">
      <c r="A18" s="85" t="str">
        <f>'Table 9.14'!$S$1&amp;" ("&amp;'Table 9.14'!$T$2&amp;" to "&amp;'Table 9.14'!$Y$2&amp;")"</f>
        <v>Carpentaria (2011-12 to 2016-17)</v>
      </c>
      <c r="B18" s="85"/>
      <c r="C18" s="85"/>
      <c r="D18" s="85"/>
      <c r="E18" s="85"/>
      <c r="F18" s="85"/>
      <c r="G18" s="85" t="str">
        <f>'Table 9.14'!$S$1&amp;" ("&amp;'Table 9.14'!$T$2&amp;" to "&amp;'Table 9.14'!$Y$2&amp;")"</f>
        <v>Carpentaria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8</v>
      </c>
      <c r="Z18" s="115"/>
      <c r="AA18" s="118">
        <f t="shared" si="2"/>
        <v>5.5325034578146614E-3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111</v>
      </c>
      <c r="Z19" s="115"/>
      <c r="AA19" s="118">
        <f t="shared" si="2"/>
        <v>7.6763485477178428E-2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65</v>
      </c>
      <c r="Z20" s="115"/>
      <c r="AA20" s="118">
        <f t="shared" si="2"/>
        <v>4.4951590594744122E-2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115</v>
      </c>
      <c r="Z21" s="115"/>
      <c r="AA21" s="118">
        <f t="shared" si="2"/>
        <v>7.9529737206085749E-2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101</v>
      </c>
      <c r="Z22" s="115"/>
      <c r="AA22" s="118">
        <f t="shared" si="2"/>
        <v>6.9847856154910098E-2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63</v>
      </c>
      <c r="Z23" s="115"/>
      <c r="AA23" s="118">
        <f t="shared" si="2"/>
        <v>4.3568464730290454E-2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22</v>
      </c>
      <c r="Z25" s="115"/>
      <c r="AA25" s="118">
        <f t="shared" si="2"/>
        <v>1.5214384508990318E-2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43</v>
      </c>
      <c r="Z26" s="115"/>
      <c r="AA26" s="118">
        <f t="shared" si="2"/>
        <v>2.9737206085753802E-2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40</v>
      </c>
      <c r="Z27" s="115"/>
      <c r="AA27" s="118">
        <f t="shared" si="2"/>
        <v>2.7662517289073305E-2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35</v>
      </c>
      <c r="Z28" s="115"/>
      <c r="AA28" s="118">
        <f t="shared" si="2"/>
        <v>2.4204702627939143E-2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153</v>
      </c>
      <c r="Z29" s="115"/>
      <c r="AA29" s="118">
        <f t="shared" si="2"/>
        <v>0.10580912863070539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110</v>
      </c>
      <c r="Z30" s="115"/>
      <c r="AA30" s="118">
        <f t="shared" si="2"/>
        <v>7.6071922544951584E-2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128</v>
      </c>
      <c r="Z31" s="115"/>
      <c r="AA31" s="118">
        <f t="shared" si="2"/>
        <v>8.8520055325034583E-2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11</v>
      </c>
      <c r="Z32" s="115"/>
      <c r="AA32" s="118">
        <f t="shared" si="2"/>
        <v>7.6071922544951589E-3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145</v>
      </c>
      <c r="Z33" s="115"/>
      <c r="AA33" s="118">
        <f t="shared" si="2"/>
        <v>0.10027662517289074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1446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731</v>
      </c>
      <c r="U37" s="115">
        <v>714</v>
      </c>
      <c r="V37" s="115">
        <v>688</v>
      </c>
      <c r="W37" s="115">
        <v>730</v>
      </c>
      <c r="X37" s="115">
        <v>754</v>
      </c>
      <c r="Y37" s="115">
        <v>789</v>
      </c>
      <c r="Z37" s="115"/>
      <c r="AA37" s="115" t="str">
        <f>TEXT(Y37,"###,###")</f>
        <v>789</v>
      </c>
      <c r="AB37" s="115"/>
      <c r="AC37" s="115">
        <f>Y37/X37-1</f>
        <v>4.6419098143235971E-2</v>
      </c>
      <c r="AD37" s="115"/>
      <c r="AE37" s="115">
        <f>Y37/T37-1</f>
        <v>7.9343365253077947E-2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169</v>
      </c>
      <c r="U38" s="115">
        <v>159</v>
      </c>
      <c r="V38" s="115">
        <v>203</v>
      </c>
      <c r="W38" s="115">
        <v>182</v>
      </c>
      <c r="X38" s="115">
        <v>169</v>
      </c>
      <c r="Y38" s="115">
        <v>184</v>
      </c>
      <c r="Z38" s="115"/>
      <c r="AA38" s="115" t="str">
        <f>TEXT(Y38,"###,###")</f>
        <v>184</v>
      </c>
      <c r="AB38" s="115"/>
      <c r="AC38" s="115">
        <f>Y38/X38-1</f>
        <v>8.8757396449704151E-2</v>
      </c>
      <c r="AD38" s="115"/>
      <c r="AE38" s="115">
        <f>Y38/T38-1</f>
        <v>8.8757396449704151E-2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900</v>
      </c>
      <c r="U40" s="115">
        <v>873</v>
      </c>
      <c r="V40" s="115">
        <v>891</v>
      </c>
      <c r="W40" s="115">
        <v>912</v>
      </c>
      <c r="X40" s="115">
        <v>923</v>
      </c>
      <c r="Y40" s="115">
        <v>973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81.089414182939365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18.910585817060639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7</v>
      </c>
      <c r="Y45" s="117">
        <v>12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37</v>
      </c>
      <c r="Y46" s="117">
        <v>37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75</v>
      </c>
      <c r="Y47" s="117">
        <v>64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83</v>
      </c>
      <c r="Y48" s="117">
        <v>88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9.14'!S1&amp;" ("&amp;'Table 9.14'!Y2&amp;") *"</f>
        <v>Number of jobs by age and sex of job holders in Carpentaria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76</v>
      </c>
      <c r="Y49" s="117">
        <v>90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81</v>
      </c>
      <c r="Y50" s="117">
        <v>76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63</v>
      </c>
      <c r="Y51" s="117">
        <v>70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89</v>
      </c>
      <c r="Y52" s="117">
        <v>82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73</v>
      </c>
      <c r="Y53" s="117">
        <v>90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71</v>
      </c>
      <c r="Y54" s="117">
        <v>74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40</v>
      </c>
      <c r="Y55" s="117">
        <v>45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23</v>
      </c>
      <c r="Y56" s="117">
        <v>23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10</v>
      </c>
      <c r="Y57" s="117">
        <v>17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730</v>
      </c>
      <c r="Y61" s="117">
        <v>772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9.14'!S1&amp;" ("&amp;'Table 9.14'!Y2&amp;") *"</f>
        <v>Number of employed persons per occupation of main job by sex in Carpentaria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13</v>
      </c>
      <c r="Y64" s="117">
        <v>19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41</v>
      </c>
      <c r="Y65" s="117">
        <v>54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88</v>
      </c>
      <c r="Y66" s="117">
        <v>68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80</v>
      </c>
      <c r="Y67" s="117">
        <v>83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75</v>
      </c>
      <c r="Y68" s="117">
        <v>56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57</v>
      </c>
      <c r="Y69" s="117">
        <v>69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59</v>
      </c>
      <c r="Y70" s="117">
        <v>66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68</v>
      </c>
      <c r="Y71" s="117">
        <v>72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58</v>
      </c>
      <c r="Y72" s="117">
        <v>70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72</v>
      </c>
      <c r="Y73" s="117">
        <v>53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27</v>
      </c>
      <c r="Y74" s="117">
        <v>41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16</v>
      </c>
      <c r="Y75" s="117">
        <v>17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7</v>
      </c>
      <c r="Y76" s="117">
        <v>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654</v>
      </c>
      <c r="Y80" s="117">
        <v>674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9.14'!S1</f>
        <v>Carpentaria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45</v>
      </c>
      <c r="Y83" s="117">
        <v>43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40</v>
      </c>
      <c r="Y84" s="117">
        <v>43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9.14'!AA4</f>
        <v>1,446</v>
      </c>
      <c r="D85" s="99">
        <f>'Table 9.14'!AC4</f>
        <v>4.7826086956521685E-2</v>
      </c>
      <c r="E85" s="100">
        <f>'Table 9.14'!AC4</f>
        <v>4.7826086956521685E-2</v>
      </c>
      <c r="F85" s="99">
        <f>'Table 9.14'!AE4</f>
        <v>8.152580403889309E-2</v>
      </c>
      <c r="G85" s="100">
        <f>'Table 9.14'!AE4</f>
        <v>8.152580403889309E-2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69</v>
      </c>
      <c r="Y85" s="117">
        <v>76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9.14'!AA5</f>
        <v>772</v>
      </c>
      <c r="D86" s="99">
        <f>'Table 9.14'!AC5</f>
        <v>5.464480874316946E-2</v>
      </c>
      <c r="E86" s="100">
        <f>'Table 9.14'!AC5</f>
        <v>5.464480874316946E-2</v>
      </c>
      <c r="F86" s="99">
        <f>'Table 9.14'!AE5</f>
        <v>0.12700729927007304</v>
      </c>
      <c r="G86" s="100">
        <f>'Table 9.14'!AE5</f>
        <v>0.12700729927007304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31</v>
      </c>
      <c r="Y86" s="117">
        <v>39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9.14'!AA6</f>
        <v>674</v>
      </c>
      <c r="D87" s="99">
        <f>'Table 9.14'!AC6</f>
        <v>3.3742331288343586E-2</v>
      </c>
      <c r="E87" s="100">
        <f>'Table 9.14'!AC6</f>
        <v>3.3742331288343586E-2</v>
      </c>
      <c r="F87" s="99">
        <f>'Table 9.14'!AE6</f>
        <v>3.5330261136712782E-2</v>
      </c>
      <c r="G87" s="100">
        <f>'Table 9.14'!AE6</f>
        <v>3.5330261136712782E-2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8</v>
      </c>
      <c r="Y87" s="117">
        <v>11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9.14'!AA7</f>
        <v>973</v>
      </c>
      <c r="D88" s="99">
        <f>'Table 9.14'!AC7</f>
        <v>5.8759521218715971E-2</v>
      </c>
      <c r="E88" s="100">
        <f>'Table 9.14'!AC7</f>
        <v>5.8759521218715971E-2</v>
      </c>
      <c r="F88" s="99">
        <f>'Table 9.14'!AE7</f>
        <v>8.4726867335563005E-2</v>
      </c>
      <c r="G88" s="100">
        <f>'Table 9.14'!AE7</f>
        <v>8.4726867335563005E-2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7</v>
      </c>
      <c r="Y88" s="117">
        <v>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9.14'!AA37</f>
        <v>789</v>
      </c>
      <c r="D89" s="99">
        <f>'Table 9.14'!AC37</f>
        <v>4.6419098143235971E-2</v>
      </c>
      <c r="E89" s="100">
        <f>'Table 9.14'!AC37</f>
        <v>4.6419098143235971E-2</v>
      </c>
      <c r="F89" s="99">
        <f>'Table 9.14'!AE37</f>
        <v>7.9343365253077947E-2</v>
      </c>
      <c r="G89" s="100">
        <f>'Table 9.14'!AE37</f>
        <v>7.9343365253077947E-2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62</v>
      </c>
      <c r="Y89" s="117">
        <v>62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9.14'!AA38</f>
        <v>184</v>
      </c>
      <c r="D90" s="99">
        <f>'Table 9.14'!AC38</f>
        <v>8.8757396449704151E-2</v>
      </c>
      <c r="E90" s="100">
        <f>'Table 9.14'!AC38</f>
        <v>8.8757396449704151E-2</v>
      </c>
      <c r="F90" s="99">
        <f>'Table 9.14'!AE38</f>
        <v>8.8757396449704151E-2</v>
      </c>
      <c r="G90" s="100">
        <f>'Table 9.14'!AE38</f>
        <v>8.8757396449704151E-2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108</v>
      </c>
      <c r="Y90" s="117">
        <v>138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9.14'!AA114</f>
        <v>87</v>
      </c>
      <c r="D91" s="99">
        <f>'Table 9.14'!AC114</f>
        <v>0.14473684210526305</v>
      </c>
      <c r="E91" s="100">
        <f>'Table 9.14'!AC114</f>
        <v>0.14473684210526305</v>
      </c>
      <c r="F91" s="99">
        <f>'Table 9.14'!AE114</f>
        <v>0.15999999999999992</v>
      </c>
      <c r="G91" s="100">
        <f>'Table 9.14'!AE114</f>
        <v>0.15999999999999992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507</v>
      </c>
      <c r="Y91" s="117">
        <v>539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9.14'!AA115</f>
        <v>97</v>
      </c>
      <c r="D92" s="99">
        <f>'Table 9.14'!AC115</f>
        <v>-1.0204081632653073E-2</v>
      </c>
      <c r="E92" s="100">
        <f>'Table 9.14'!AC115</f>
        <v>-1.0204081632653073E-2</v>
      </c>
      <c r="F92" s="99">
        <f>'Table 9.14'!AE115</f>
        <v>5.4347826086956541E-2</v>
      </c>
      <c r="G92" s="100">
        <f>'Table 9.14'!AE115</f>
        <v>5.4347826086956541E-2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9.14'!AA8</f>
        <v>$35,737</v>
      </c>
      <c r="D93" s="99">
        <f>'Table 9.14'!AC8</f>
        <v>-6.4410633825622732E-2</v>
      </c>
      <c r="E93" s="100">
        <f>'Table 9.14'!AC8</f>
        <v>-6.4410633825622732E-2</v>
      </c>
      <c r="F93" s="99">
        <f>'Table 9.14'!AE8</f>
        <v>0.26223840812129962</v>
      </c>
      <c r="G93" s="100">
        <f>'Table 9.14'!AE8</f>
        <v>0.26223840812129962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37</v>
      </c>
      <c r="Y93" s="117">
        <v>36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9.14'!AA9</f>
        <v>$46.0 mil</v>
      </c>
      <c r="D94" s="99">
        <f>'Table 9.14'!AC9</f>
        <v>2.560926791561946E-2</v>
      </c>
      <c r="E94" s="100">
        <f>'Table 9.14'!AC9</f>
        <v>2.560926791561946E-2</v>
      </c>
      <c r="F94" s="99">
        <f>'Table 9.14'!AE9</f>
        <v>0.2060350439918015</v>
      </c>
      <c r="G94" s="100">
        <f>'Table 9.14'!AE9</f>
        <v>0.2060350439918015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42</v>
      </c>
      <c r="Y94" s="117">
        <v>45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11</v>
      </c>
      <c r="Y95" s="117">
        <v>10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86</v>
      </c>
      <c r="Y96" s="117">
        <v>95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56</v>
      </c>
      <c r="Y97" s="117">
        <v>59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28</v>
      </c>
      <c r="Y98" s="117">
        <v>29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8</v>
      </c>
      <c r="Y99" s="117">
        <v>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53</v>
      </c>
      <c r="Y100" s="117">
        <v>56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418</v>
      </c>
      <c r="Y101" s="117">
        <v>434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784</v>
      </c>
      <c r="Y104" s="115">
        <v>982</v>
      </c>
      <c r="Z104" s="115"/>
      <c r="AA104" s="115" t="str">
        <f>TEXT(Y104,"###,###")</f>
        <v>982</v>
      </c>
      <c r="AB104" s="115"/>
      <c r="AC104" s="115">
        <f>Y104/($Y$4)*100</f>
        <v>67.911479944674966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475</v>
      </c>
      <c r="Y105" s="115">
        <v>356</v>
      </c>
      <c r="Z105" s="115"/>
      <c r="AA105" s="115" t="str">
        <f>TEXT(Y105,"###,###")</f>
        <v>356</v>
      </c>
      <c r="AB105" s="115"/>
      <c r="AC105" s="115">
        <f>Y105/($Y$4)*100</f>
        <v>24.619640387275243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1259</v>
      </c>
      <c r="Y106" s="115">
        <v>1338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163</v>
      </c>
      <c r="Y108" s="115">
        <v>180</v>
      </c>
      <c r="Z108" s="115"/>
      <c r="AA108" s="115" t="str">
        <f>TEXT(Y108,"###,###")</f>
        <v>180</v>
      </c>
      <c r="AB108" s="115"/>
      <c r="AC108" s="115">
        <f>Y108/($Y$4)*100</f>
        <v>12.448132780082988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260</v>
      </c>
      <c r="Y109" s="115">
        <v>258</v>
      </c>
      <c r="Z109" s="115"/>
      <c r="AA109" s="115" t="str">
        <f>TEXT(Y109,"###,###")</f>
        <v>258</v>
      </c>
      <c r="AB109" s="115"/>
      <c r="AC109" s="115">
        <f t="shared" ref="AC109:AC111" si="3">Y109/($Y$4)*100</f>
        <v>17.842323651452283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531</v>
      </c>
      <c r="Y110" s="115">
        <v>626</v>
      </c>
      <c r="Z110" s="115"/>
      <c r="AA110" s="115" t="str">
        <f>TEXT(Y110,"###,###")</f>
        <v>626</v>
      </c>
      <c r="AB110" s="115"/>
      <c r="AC110" s="115">
        <f t="shared" si="3"/>
        <v>43.291839557399726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309</v>
      </c>
      <c r="Y111" s="115">
        <v>274</v>
      </c>
      <c r="Z111" s="115"/>
      <c r="AA111" s="115" t="str">
        <f>TEXT(Y111,"###,###")</f>
        <v>274</v>
      </c>
      <c r="AB111" s="115"/>
      <c r="AC111" s="115">
        <f t="shared" si="3"/>
        <v>18.948824343015215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1381</v>
      </c>
      <c r="Y112" s="115">
        <v>1446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75</v>
      </c>
      <c r="U114" s="115">
        <v>80</v>
      </c>
      <c r="V114" s="115">
        <v>103</v>
      </c>
      <c r="W114" s="115">
        <v>103</v>
      </c>
      <c r="X114" s="115">
        <v>76</v>
      </c>
      <c r="Y114" s="115">
        <v>87</v>
      </c>
      <c r="Z114" s="115"/>
      <c r="AA114" s="115" t="str">
        <f>TEXT(Y114,"###,###")</f>
        <v>87</v>
      </c>
      <c r="AB114" s="115"/>
      <c r="AC114" s="115">
        <f>Y114/X114-1</f>
        <v>0.14473684210526305</v>
      </c>
      <c r="AD114" s="115"/>
      <c r="AE114" s="115">
        <f>Y114/T114-1</f>
        <v>0.15999999999999992</v>
      </c>
      <c r="AF114" s="115"/>
    </row>
    <row r="115" spans="19:32" x14ac:dyDescent="0.25">
      <c r="S115" s="115" t="s">
        <v>104</v>
      </c>
      <c r="T115" s="115">
        <v>92</v>
      </c>
      <c r="U115" s="115">
        <v>82</v>
      </c>
      <c r="V115" s="115">
        <v>102</v>
      </c>
      <c r="W115" s="115">
        <v>81</v>
      </c>
      <c r="X115" s="115">
        <v>98</v>
      </c>
      <c r="Y115" s="115">
        <v>97</v>
      </c>
      <c r="Z115" s="115"/>
      <c r="AA115" s="115" t="str">
        <f>TEXT(Y115,"###,###")</f>
        <v>97</v>
      </c>
      <c r="AB115" s="115"/>
      <c r="AC115" s="115">
        <f>Y115/X115-1</f>
        <v>-1.0204081632653073E-2</v>
      </c>
      <c r="AD115" s="115"/>
      <c r="AE115" s="115">
        <f>Y115/T115-1</f>
        <v>5.4347826086956541E-2</v>
      </c>
      <c r="AF115" s="115"/>
    </row>
    <row r="116" spans="19:32" x14ac:dyDescent="0.25">
      <c r="S116" s="115" t="s">
        <v>56</v>
      </c>
      <c r="T116" s="115">
        <v>167</v>
      </c>
      <c r="U116" s="115">
        <v>162</v>
      </c>
      <c r="V116" s="115">
        <v>205</v>
      </c>
      <c r="W116" s="115">
        <v>184</v>
      </c>
      <c r="X116" s="115">
        <v>174</v>
      </c>
      <c r="Y116" s="115">
        <v>184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41.24</v>
      </c>
      <c r="V118" s="115">
        <v>42.64</v>
      </c>
      <c r="W118" s="115">
        <v>40.68</v>
      </c>
      <c r="X118" s="115">
        <v>44.15</v>
      </c>
      <c r="Y118" s="115">
        <v>41.14</v>
      </c>
      <c r="Z118" s="115"/>
      <c r="AA118" s="115" t="str">
        <f>TEXT(Y118,"##.0")</f>
        <v>41.1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719</v>
      </c>
      <c r="V120" s="115">
        <v>754</v>
      </c>
      <c r="W120" s="115">
        <v>770</v>
      </c>
      <c r="X120" s="115">
        <v>801</v>
      </c>
      <c r="Y120" s="115">
        <v>829</v>
      </c>
      <c r="Z120" s="115"/>
      <c r="AA120" s="115" t="str">
        <f>TEXT(Y120,"###,###")</f>
        <v>829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91</v>
      </c>
      <c r="V121" s="115">
        <v>67</v>
      </c>
      <c r="W121" s="115">
        <v>67</v>
      </c>
      <c r="X121" s="115">
        <v>61</v>
      </c>
      <c r="Y121" s="115">
        <v>64</v>
      </c>
      <c r="Z121" s="115"/>
      <c r="AA121" s="115" t="str">
        <f t="shared" ref="AA121:AA128" si="4">TEXT(Y121,"###,###")</f>
        <v>64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56</v>
      </c>
      <c r="V122" s="115">
        <v>68</v>
      </c>
      <c r="W122" s="115">
        <v>65</v>
      </c>
      <c r="X122" s="115">
        <v>62</v>
      </c>
      <c r="Y122" s="115">
        <v>80</v>
      </c>
      <c r="Z122" s="115"/>
      <c r="AA122" s="115" t="str">
        <f t="shared" si="4"/>
        <v>80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775</v>
      </c>
      <c r="V124" s="115">
        <v>822</v>
      </c>
      <c r="W124" s="115">
        <v>835</v>
      </c>
      <c r="X124" s="115">
        <v>863</v>
      </c>
      <c r="Y124" s="115">
        <v>909</v>
      </c>
      <c r="Z124" s="115"/>
      <c r="AA124" s="115" t="str">
        <f t="shared" si="4"/>
        <v>909</v>
      </c>
      <c r="AB124" s="115"/>
      <c r="AC124" s="115">
        <f>Y124/$Y$7*100</f>
        <v>93.422404933196304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147</v>
      </c>
      <c r="V125" s="115">
        <v>135</v>
      </c>
      <c r="W125" s="115">
        <v>132</v>
      </c>
      <c r="X125" s="115">
        <v>123</v>
      </c>
      <c r="Y125" s="115">
        <v>144</v>
      </c>
      <c r="Z125" s="115"/>
      <c r="AA125" s="115" t="str">
        <f t="shared" si="4"/>
        <v>144</v>
      </c>
      <c r="AB125" s="115"/>
      <c r="AC125" s="115">
        <f>Y125/$Y$7*100</f>
        <v>14.799588900308326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468</v>
      </c>
      <c r="V127" s="115">
        <v>485</v>
      </c>
      <c r="W127" s="115">
        <v>504</v>
      </c>
      <c r="X127" s="115">
        <v>504</v>
      </c>
      <c r="Y127" s="115">
        <v>539</v>
      </c>
      <c r="Z127" s="115"/>
      <c r="AA127" s="115" t="str">
        <f t="shared" si="4"/>
        <v>539</v>
      </c>
      <c r="AB127" s="115"/>
      <c r="AC127" s="115">
        <f>Y127/$Y$7*100</f>
        <v>55.39568345323741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402</v>
      </c>
      <c r="V128" s="115">
        <v>406</v>
      </c>
      <c r="W128" s="115">
        <v>406</v>
      </c>
      <c r="X128" s="115">
        <v>415</v>
      </c>
      <c r="Y128" s="115">
        <v>434</v>
      </c>
      <c r="Z128" s="115"/>
      <c r="AA128" s="115" t="str">
        <f t="shared" si="4"/>
        <v>434</v>
      </c>
      <c r="AB128" s="115"/>
      <c r="AC128" s="115">
        <f>Y128/$Y$7*100</f>
        <v>44.60431654676259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9FD79CD-6CA9-48C0-8080-05A382C65D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DCDB246-6538-4CB5-9FB8-765C899E21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8281CEB-D61D-4487-9CA7-518CC9BB27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114AAED-9E1E-461A-A61F-2564938831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Cassowary Coast</v>
      </c>
      <c r="T1" s="115"/>
      <c r="U1" s="115"/>
      <c r="V1" s="115"/>
      <c r="W1" s="115"/>
      <c r="X1" s="115"/>
      <c r="Y1" s="115" t="str">
        <f>Y3</f>
        <v>9.15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126</v>
      </c>
      <c r="V3" s="115"/>
      <c r="W3" s="115"/>
      <c r="X3" s="115"/>
      <c r="Y3" s="115" t="s">
        <v>228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9.15'!$Y$3&amp;" "&amp;'Table 9.15'!$U$3&amp;", "&amp;'State data for spotlight'!$C$3&amp;", "&amp;'Table 9.15'!$Y$2</f>
        <v>Table 9.15 Cassowary Coast,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25626</v>
      </c>
      <c r="U4" s="117">
        <v>25667</v>
      </c>
      <c r="V4" s="117">
        <v>25485</v>
      </c>
      <c r="W4" s="117">
        <v>24919</v>
      </c>
      <c r="X4" s="117">
        <v>24400</v>
      </c>
      <c r="Y4" s="117">
        <v>24975</v>
      </c>
      <c r="Z4" s="115"/>
      <c r="AA4" s="115" t="str">
        <f>TEXT(Y4,"###,###")</f>
        <v>24,975</v>
      </c>
      <c r="AB4" s="115"/>
      <c r="AC4" s="115">
        <f t="shared" ref="AC4:AC9" si="0">Y4/X4-1</f>
        <v>2.3565573770491843E-2</v>
      </c>
      <c r="AD4" s="115"/>
      <c r="AE4" s="115">
        <f>Y4/T4-1</f>
        <v>-2.5403886677593079E-2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14285</v>
      </c>
      <c r="U5" s="117">
        <v>14498</v>
      </c>
      <c r="V5" s="117">
        <v>14394</v>
      </c>
      <c r="W5" s="117">
        <v>13834</v>
      </c>
      <c r="X5" s="117">
        <v>13651</v>
      </c>
      <c r="Y5" s="117">
        <v>14056</v>
      </c>
      <c r="Z5" s="115"/>
      <c r="AA5" s="115" t="str">
        <f>TEXT(Y5,"###,###")</f>
        <v>14,056</v>
      </c>
      <c r="AB5" s="115"/>
      <c r="AC5" s="115">
        <f t="shared" si="0"/>
        <v>2.9668156179034399E-2</v>
      </c>
      <c r="AD5" s="115"/>
      <c r="AE5" s="115">
        <f t="shared" ref="AE5:AE9" si="1">Y5/T5-1</f>
        <v>-1.6030801540076967E-2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11341</v>
      </c>
      <c r="U6" s="117">
        <v>11168</v>
      </c>
      <c r="V6" s="117">
        <v>11091</v>
      </c>
      <c r="W6" s="117">
        <v>11085</v>
      </c>
      <c r="X6" s="117">
        <v>10749</v>
      </c>
      <c r="Y6" s="117">
        <v>10919</v>
      </c>
      <c r="Z6" s="115"/>
      <c r="AA6" s="115" t="str">
        <f>TEXT(Y6,"###,###")</f>
        <v>10,919</v>
      </c>
      <c r="AB6" s="115"/>
      <c r="AC6" s="115">
        <f t="shared" si="0"/>
        <v>1.5815424690668989E-2</v>
      </c>
      <c r="AD6" s="115"/>
      <c r="AE6" s="115">
        <f t="shared" si="1"/>
        <v>-3.7210122564147796E-2</v>
      </c>
      <c r="AF6" s="115"/>
    </row>
    <row r="7" spans="1:32" ht="16.5" customHeight="1" thickBot="1" x14ac:dyDescent="0.3">
      <c r="A7" s="46" t="str">
        <f>"QUICK STATS for "&amp;'Table 9.15'!Y2&amp;"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16633</v>
      </c>
      <c r="U7" s="117">
        <v>16816</v>
      </c>
      <c r="V7" s="117">
        <v>16643</v>
      </c>
      <c r="W7" s="117">
        <v>16455</v>
      </c>
      <c r="X7" s="117">
        <v>16233</v>
      </c>
      <c r="Y7" s="117">
        <v>16640</v>
      </c>
      <c r="Z7" s="115"/>
      <c r="AA7" s="115" t="str">
        <f>TEXT(Y7,"###,###")</f>
        <v>16,640</v>
      </c>
      <c r="AB7" s="115"/>
      <c r="AC7" s="115">
        <f t="shared" si="0"/>
        <v>2.5072383416497201E-2</v>
      </c>
      <c r="AD7" s="115"/>
      <c r="AE7" s="115">
        <f t="shared" si="1"/>
        <v>4.2085011723691501E-4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24,975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9.15'!AA7</f>
        <v>16,640</v>
      </c>
      <c r="P8" s="51"/>
      <c r="S8" s="115" t="s">
        <v>96</v>
      </c>
      <c r="T8" s="115">
        <v>30440.49</v>
      </c>
      <c r="U8" s="115">
        <v>31105</v>
      </c>
      <c r="V8" s="115">
        <v>32296.86</v>
      </c>
      <c r="W8" s="115">
        <v>33274</v>
      </c>
      <c r="X8" s="115">
        <v>35337.699999999997</v>
      </c>
      <c r="Y8" s="115">
        <v>35665.4</v>
      </c>
      <c r="Z8" s="115"/>
      <c r="AA8" s="115" t="str">
        <f>TEXT(Y8,"$###,###")</f>
        <v>$35,665</v>
      </c>
      <c r="AB8" s="115"/>
      <c r="AC8" s="115">
        <f t="shared" si="0"/>
        <v>9.2733822518160647E-3</v>
      </c>
      <c r="AD8" s="115"/>
      <c r="AE8" s="115">
        <f t="shared" si="1"/>
        <v>0.17164342623919659</v>
      </c>
      <c r="AF8" s="115"/>
    </row>
    <row r="9" spans="1:32" x14ac:dyDescent="0.25">
      <c r="A9" s="55" t="s">
        <v>17</v>
      </c>
      <c r="B9" s="56"/>
      <c r="C9" s="57"/>
      <c r="D9" s="58">
        <f>'Table 9.15'!AC104</f>
        <v>74.910910910910914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55.588942307692314</v>
      </c>
      <c r="P9" s="59" t="s">
        <v>97</v>
      </c>
      <c r="S9" s="115" t="s">
        <v>9</v>
      </c>
      <c r="T9" s="115">
        <v>591433310</v>
      </c>
      <c r="U9" s="115">
        <v>616082885</v>
      </c>
      <c r="V9" s="115">
        <v>627990132</v>
      </c>
      <c r="W9" s="115">
        <v>650222544</v>
      </c>
      <c r="X9" s="115">
        <v>646560437</v>
      </c>
      <c r="Y9" s="115">
        <v>693206673</v>
      </c>
      <c r="Z9" s="115"/>
      <c r="AA9" s="115" t="str">
        <f>TEXT(Y9/1000000,"$#,###.0")&amp;" mil"</f>
        <v>$693.2 mil</v>
      </c>
      <c r="AB9" s="115"/>
      <c r="AC9" s="115">
        <f t="shared" si="0"/>
        <v>7.2145206125564298E-2</v>
      </c>
      <c r="AD9" s="115"/>
      <c r="AE9" s="115">
        <f t="shared" si="1"/>
        <v>0.17207918674719225</v>
      </c>
      <c r="AF9" s="115"/>
    </row>
    <row r="10" spans="1:32" x14ac:dyDescent="0.25">
      <c r="A10" s="55" t="s">
        <v>20</v>
      </c>
      <c r="B10" s="56"/>
      <c r="C10" s="57"/>
      <c r="D10" s="58">
        <f>'Table 9.15'!AC105</f>
        <v>14.49049049049049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44.411057692307693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88.395432692307693</v>
      </c>
      <c r="P11" s="59" t="s">
        <v>97</v>
      </c>
      <c r="S11" s="115" t="s">
        <v>32</v>
      </c>
      <c r="T11" s="117">
        <v>21764</v>
      </c>
      <c r="U11" s="117">
        <v>21848</v>
      </c>
      <c r="V11" s="117">
        <v>21822</v>
      </c>
      <c r="W11" s="117">
        <v>21356</v>
      </c>
      <c r="X11" s="117">
        <v>21067</v>
      </c>
      <c r="Y11" s="117">
        <v>21487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9.15'!AC108</f>
        <v>17.185185185185183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20.961538461538463</v>
      </c>
      <c r="P12" s="59" t="s">
        <v>97</v>
      </c>
      <c r="S12" s="115" t="s">
        <v>33</v>
      </c>
      <c r="T12" s="117">
        <v>3859</v>
      </c>
      <c r="U12" s="117">
        <v>3816</v>
      </c>
      <c r="V12" s="117">
        <v>3666</v>
      </c>
      <c r="W12" s="117">
        <v>3561</v>
      </c>
      <c r="X12" s="117">
        <v>3331</v>
      </c>
      <c r="Y12" s="117">
        <v>3488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9.15'!AC109</f>
        <v>15.911911911911911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9.15'!AA118</f>
        <v>41.4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9.15'!AC110</f>
        <v>25.113113113113112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16.153846153846153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9.15'!AC111</f>
        <v>31.191191191191191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83.846153846153854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4728</v>
      </c>
      <c r="Z15" s="115"/>
      <c r="AA15" s="118">
        <f t="shared" ref="AA15:AA34" si="2">IF(Y15="np",0,Y15/$Y$34)</f>
        <v>0.18930930930930931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275</v>
      </c>
      <c r="Z16" s="115"/>
      <c r="AA16" s="118">
        <f t="shared" si="2"/>
        <v>1.1011011011011011E-2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1580</v>
      </c>
      <c r="Z17" s="115"/>
      <c r="AA17" s="118">
        <f t="shared" si="2"/>
        <v>6.3263263263263259E-2</v>
      </c>
      <c r="AB17" s="115"/>
      <c r="AC17" s="115"/>
      <c r="AD17" s="115"/>
      <c r="AE17" s="115"/>
      <c r="AF17" s="115"/>
    </row>
    <row r="18" spans="1:32" x14ac:dyDescent="0.25">
      <c r="A18" s="85" t="str">
        <f>'Table 9.15'!$S$1&amp;" ("&amp;'Table 9.15'!$T$2&amp;" to "&amp;'Table 9.15'!$Y$2&amp;")"</f>
        <v>Cassowary Coast (2011-12 to 2016-17)</v>
      </c>
      <c r="B18" s="85"/>
      <c r="C18" s="85"/>
      <c r="D18" s="85"/>
      <c r="E18" s="85"/>
      <c r="F18" s="85"/>
      <c r="G18" s="85" t="str">
        <f>'Table 9.15'!$S$1&amp;" ("&amp;'Table 9.15'!$T$2&amp;" to "&amp;'Table 9.15'!$Y$2&amp;")"</f>
        <v>Cassowary Coast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149</v>
      </c>
      <c r="Z18" s="115"/>
      <c r="AA18" s="118">
        <f t="shared" si="2"/>
        <v>5.9659659659659662E-3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1362</v>
      </c>
      <c r="Z19" s="115"/>
      <c r="AA19" s="118">
        <f t="shared" si="2"/>
        <v>5.4534534534534537E-2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524</v>
      </c>
      <c r="Z20" s="115"/>
      <c r="AA20" s="118">
        <f t="shared" si="2"/>
        <v>2.098098098098098E-2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1824</v>
      </c>
      <c r="Z21" s="115"/>
      <c r="AA21" s="118">
        <f t="shared" si="2"/>
        <v>7.3033033033033032E-2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1567</v>
      </c>
      <c r="Z22" s="115"/>
      <c r="AA22" s="118">
        <f t="shared" si="2"/>
        <v>6.2742742742742746E-2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834</v>
      </c>
      <c r="Z23" s="115"/>
      <c r="AA23" s="118">
        <f t="shared" si="2"/>
        <v>3.3393393393393395E-2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61</v>
      </c>
      <c r="Z24" s="115"/>
      <c r="AA24" s="118">
        <f t="shared" si="2"/>
        <v>2.4424424424424425E-3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521</v>
      </c>
      <c r="Z25" s="115"/>
      <c r="AA25" s="118">
        <f t="shared" si="2"/>
        <v>2.086086086086086E-2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454</v>
      </c>
      <c r="Z26" s="115"/>
      <c r="AA26" s="118">
        <f t="shared" si="2"/>
        <v>1.8178178178178177E-2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706</v>
      </c>
      <c r="Z27" s="115"/>
      <c r="AA27" s="118">
        <f t="shared" si="2"/>
        <v>2.8268268268268268E-2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2545</v>
      </c>
      <c r="Z28" s="115"/>
      <c r="AA28" s="118">
        <f t="shared" si="2"/>
        <v>0.1019019019019019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946</v>
      </c>
      <c r="Z29" s="115"/>
      <c r="AA29" s="118">
        <f t="shared" si="2"/>
        <v>3.7877877877877879E-2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1540</v>
      </c>
      <c r="Z30" s="115"/>
      <c r="AA30" s="118">
        <f t="shared" si="2"/>
        <v>6.1661661661661663E-2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1642</v>
      </c>
      <c r="Z31" s="115"/>
      <c r="AA31" s="118">
        <f t="shared" si="2"/>
        <v>6.5745745745745751E-2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334</v>
      </c>
      <c r="Z32" s="115"/>
      <c r="AA32" s="118">
        <f t="shared" si="2"/>
        <v>1.3373373373373373E-2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670</v>
      </c>
      <c r="Z33" s="115"/>
      <c r="AA33" s="118">
        <f t="shared" si="2"/>
        <v>2.6826826826826827E-2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24975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13824</v>
      </c>
      <c r="U37" s="115">
        <v>13696</v>
      </c>
      <c r="V37" s="115">
        <v>13603</v>
      </c>
      <c r="W37" s="115">
        <v>13638</v>
      </c>
      <c r="X37" s="115">
        <v>13617</v>
      </c>
      <c r="Y37" s="115">
        <v>13952</v>
      </c>
      <c r="Z37" s="115"/>
      <c r="AA37" s="115" t="str">
        <f>TEXT(Y37,"###,###")</f>
        <v>13,952</v>
      </c>
      <c r="AB37" s="115"/>
      <c r="AC37" s="115">
        <f>Y37/X37-1</f>
        <v>2.4601600940001411E-2</v>
      </c>
      <c r="AD37" s="115"/>
      <c r="AE37" s="115">
        <f>Y37/T37-1</f>
        <v>9.2592592592593004E-3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2812</v>
      </c>
      <c r="U38" s="115">
        <v>3119</v>
      </c>
      <c r="V38" s="115">
        <v>3043</v>
      </c>
      <c r="W38" s="115">
        <v>2818</v>
      </c>
      <c r="X38" s="115">
        <v>2615</v>
      </c>
      <c r="Y38" s="115">
        <v>2688</v>
      </c>
      <c r="Z38" s="115"/>
      <c r="AA38" s="115" t="str">
        <f>TEXT(Y38,"###,###")</f>
        <v>2,688</v>
      </c>
      <c r="AB38" s="115"/>
      <c r="AC38" s="115">
        <f>Y38/X38-1</f>
        <v>2.7915869980879471E-2</v>
      </c>
      <c r="AD38" s="115"/>
      <c r="AE38" s="115">
        <f>Y38/T38-1</f>
        <v>-4.409672830725464E-2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16636</v>
      </c>
      <c r="U40" s="115">
        <v>16815</v>
      </c>
      <c r="V40" s="115">
        <v>16646</v>
      </c>
      <c r="W40" s="115">
        <v>16456</v>
      </c>
      <c r="X40" s="115">
        <v>16232</v>
      </c>
      <c r="Y40" s="115">
        <v>16640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83.846153846153854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16.153846153846153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24</v>
      </c>
      <c r="Y44" s="117">
        <v>23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364</v>
      </c>
      <c r="Y45" s="117">
        <v>318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884</v>
      </c>
      <c r="Y46" s="117">
        <v>941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2037</v>
      </c>
      <c r="Y47" s="117">
        <v>1820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2038</v>
      </c>
      <c r="Y48" s="117">
        <v>1971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9.15'!S1&amp;" ("&amp;'Table 9.15'!Y2&amp;") *"</f>
        <v>Number of jobs by age and sex of job holders in Cassowary Coast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1455</v>
      </c>
      <c r="Y49" s="117">
        <v>1439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934</v>
      </c>
      <c r="Y50" s="117">
        <v>1015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969</v>
      </c>
      <c r="Y51" s="117">
        <v>1006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1074</v>
      </c>
      <c r="Y52" s="117">
        <v>1181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1090</v>
      </c>
      <c r="Y53" s="117">
        <v>1190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1129</v>
      </c>
      <c r="Y54" s="117">
        <v>1273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851</v>
      </c>
      <c r="Y55" s="117">
        <v>959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461</v>
      </c>
      <c r="Y56" s="117">
        <v>509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181</v>
      </c>
      <c r="Y57" s="117">
        <v>215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106</v>
      </c>
      <c r="Y58" s="117">
        <v>118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47</v>
      </c>
      <c r="Y59" s="117">
        <v>49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22</v>
      </c>
      <c r="Y60" s="117">
        <v>29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13651</v>
      </c>
      <c r="Y61" s="117">
        <v>14056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19</v>
      </c>
      <c r="Y63" s="117">
        <v>33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9.15'!S1&amp;" ("&amp;'Table 9.15'!Y2&amp;") *"</f>
        <v>Number of employed persons per occupation of main job by sex in Cassowary Coast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303</v>
      </c>
      <c r="Y64" s="117">
        <v>280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819</v>
      </c>
      <c r="Y65" s="117">
        <v>811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1364</v>
      </c>
      <c r="Y66" s="117">
        <v>1164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1514</v>
      </c>
      <c r="Y67" s="117">
        <v>1481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968</v>
      </c>
      <c r="Y68" s="117">
        <v>963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760</v>
      </c>
      <c r="Y69" s="117">
        <v>851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852</v>
      </c>
      <c r="Y70" s="117">
        <v>848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1003</v>
      </c>
      <c r="Y71" s="117">
        <v>1097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1047</v>
      </c>
      <c r="Y72" s="117">
        <v>1078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938</v>
      </c>
      <c r="Y73" s="117">
        <v>1052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666</v>
      </c>
      <c r="Y74" s="117">
        <v>705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287</v>
      </c>
      <c r="Y75" s="117">
        <v>319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97</v>
      </c>
      <c r="Y76" s="117">
        <v>126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57</v>
      </c>
      <c r="Y77" s="117">
        <v>59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28</v>
      </c>
      <c r="Y78" s="117">
        <v>33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15</v>
      </c>
      <c r="Y79" s="117">
        <v>19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10749</v>
      </c>
      <c r="Y80" s="117">
        <v>10919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9.15'!S1</f>
        <v>Cassowary Coast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641</v>
      </c>
      <c r="Y83" s="117">
        <v>697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485</v>
      </c>
      <c r="Y84" s="117">
        <v>503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9.15'!AA4</f>
        <v>24,975</v>
      </c>
      <c r="D85" s="99">
        <f>'Table 9.15'!AC4</f>
        <v>2.3565573770491843E-2</v>
      </c>
      <c r="E85" s="100">
        <f>'Table 9.15'!AC4</f>
        <v>2.3565573770491843E-2</v>
      </c>
      <c r="F85" s="99">
        <f>'Table 9.15'!AE4</f>
        <v>-2.5403886677593079E-2</v>
      </c>
      <c r="G85" s="100">
        <f>'Table 9.15'!AE4</f>
        <v>-2.5403886677593079E-2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1340</v>
      </c>
      <c r="Y85" s="117">
        <v>1387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9.15'!AA5</f>
        <v>14,056</v>
      </c>
      <c r="D86" s="99">
        <f>'Table 9.15'!AC5</f>
        <v>2.9668156179034399E-2</v>
      </c>
      <c r="E86" s="100">
        <f>'Table 9.15'!AC5</f>
        <v>2.9668156179034399E-2</v>
      </c>
      <c r="F86" s="99">
        <f>'Table 9.15'!AE5</f>
        <v>-1.6030801540076967E-2</v>
      </c>
      <c r="G86" s="100">
        <f>'Table 9.15'!AE5</f>
        <v>-1.6030801540076967E-2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314</v>
      </c>
      <c r="Y86" s="117">
        <v>320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9.15'!AA6</f>
        <v>10,919</v>
      </c>
      <c r="D87" s="99">
        <f>'Table 9.15'!AC6</f>
        <v>1.5815424690668989E-2</v>
      </c>
      <c r="E87" s="100">
        <f>'Table 9.15'!AC6</f>
        <v>1.5815424690668989E-2</v>
      </c>
      <c r="F87" s="99">
        <f>'Table 9.15'!AE6</f>
        <v>-3.7210122564147796E-2</v>
      </c>
      <c r="G87" s="100">
        <f>'Table 9.15'!AE6</f>
        <v>-3.7210122564147796E-2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143</v>
      </c>
      <c r="Y87" s="117">
        <v>151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9.15'!AA7</f>
        <v>16,640</v>
      </c>
      <c r="D88" s="99">
        <f>'Table 9.15'!AC7</f>
        <v>2.5072383416497201E-2</v>
      </c>
      <c r="E88" s="100">
        <f>'Table 9.15'!AC7</f>
        <v>2.5072383416497201E-2</v>
      </c>
      <c r="F88" s="99">
        <f>'Table 9.15'!AE7</f>
        <v>4.2085011723691501E-4</v>
      </c>
      <c r="G88" s="100">
        <f>'Table 9.15'!AE7</f>
        <v>4.2085011723691501E-4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237</v>
      </c>
      <c r="Y88" s="117">
        <v>250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9.15'!AA37</f>
        <v>13,952</v>
      </c>
      <c r="D89" s="99">
        <f>'Table 9.15'!AC37</f>
        <v>2.4601600940001411E-2</v>
      </c>
      <c r="E89" s="100">
        <f>'Table 9.15'!AC37</f>
        <v>2.4601600940001411E-2</v>
      </c>
      <c r="F89" s="99">
        <f>'Table 9.15'!AE37</f>
        <v>9.2592592592593004E-3</v>
      </c>
      <c r="G89" s="100">
        <f>'Table 9.15'!AE37</f>
        <v>9.2592592592593004E-3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919</v>
      </c>
      <c r="Y89" s="117">
        <v>992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9.15'!AA38</f>
        <v>2,688</v>
      </c>
      <c r="D90" s="99">
        <f>'Table 9.15'!AC38</f>
        <v>2.7915869980879471E-2</v>
      </c>
      <c r="E90" s="100">
        <f>'Table 9.15'!AC38</f>
        <v>2.7915869980879471E-2</v>
      </c>
      <c r="F90" s="99">
        <f>'Table 9.15'!AE38</f>
        <v>-4.409672830725464E-2</v>
      </c>
      <c r="G90" s="100">
        <f>'Table 9.15'!AE38</f>
        <v>-4.409672830725464E-2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2213</v>
      </c>
      <c r="Y90" s="117">
        <v>2031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9.15'!AA114</f>
        <v>1,406</v>
      </c>
      <c r="D91" s="99">
        <f>'Table 9.15'!AC114</f>
        <v>1.4430014430014459E-2</v>
      </c>
      <c r="E91" s="100">
        <f>'Table 9.15'!AC114</f>
        <v>1.4430014430014459E-2</v>
      </c>
      <c r="F91" s="99">
        <f>'Table 9.15'!AE114</f>
        <v>-3.1013094417642995E-2</v>
      </c>
      <c r="G91" s="100">
        <f>'Table 9.15'!AE114</f>
        <v>-3.1013094417642995E-2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8992</v>
      </c>
      <c r="Y91" s="117">
        <v>9250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9.15'!AA115</f>
        <v>1,282</v>
      </c>
      <c r="D92" s="99">
        <f>'Table 9.15'!AC115</f>
        <v>3.9740470397404692E-2</v>
      </c>
      <c r="E92" s="100">
        <f>'Table 9.15'!AC115</f>
        <v>3.9740470397404692E-2</v>
      </c>
      <c r="F92" s="99">
        <f>'Table 9.15'!AE115</f>
        <v>-5.7352941176470607E-2</v>
      </c>
      <c r="G92" s="100">
        <f>'Table 9.15'!AE115</f>
        <v>-5.7352941176470607E-2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9.15'!AA8</f>
        <v>$35,665</v>
      </c>
      <c r="D93" s="99">
        <f>'Table 9.15'!AC8</f>
        <v>9.2733822518160647E-3</v>
      </c>
      <c r="E93" s="100">
        <f>'Table 9.15'!AC8</f>
        <v>9.2733822518160647E-3</v>
      </c>
      <c r="F93" s="99">
        <f>'Table 9.15'!AE8</f>
        <v>0.17164342623919659</v>
      </c>
      <c r="G93" s="100">
        <f>'Table 9.15'!AE8</f>
        <v>0.17164342623919659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388</v>
      </c>
      <c r="Y93" s="117">
        <v>427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9.15'!AA9</f>
        <v>$693.2 mil</v>
      </c>
      <c r="D94" s="99">
        <f>'Table 9.15'!AC9</f>
        <v>7.2145206125564298E-2</v>
      </c>
      <c r="E94" s="100">
        <f>'Table 9.15'!AC9</f>
        <v>7.2145206125564298E-2</v>
      </c>
      <c r="F94" s="99">
        <f>'Table 9.15'!AE9</f>
        <v>0.17207918674719225</v>
      </c>
      <c r="G94" s="100">
        <f>'Table 9.15'!AE9</f>
        <v>0.17207918674719225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843</v>
      </c>
      <c r="Y94" s="117">
        <v>897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181</v>
      </c>
      <c r="Y95" s="117">
        <v>188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987</v>
      </c>
      <c r="Y96" s="117">
        <v>1055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981</v>
      </c>
      <c r="Y97" s="117">
        <v>1080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682</v>
      </c>
      <c r="Y98" s="117">
        <v>706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84</v>
      </c>
      <c r="Y99" s="117">
        <v>84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1329</v>
      </c>
      <c r="Y100" s="117">
        <v>1220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7236</v>
      </c>
      <c r="Y101" s="117">
        <v>7390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18219</v>
      </c>
      <c r="Y104" s="115">
        <v>18709</v>
      </c>
      <c r="Z104" s="115"/>
      <c r="AA104" s="115" t="str">
        <f>TEXT(Y104,"###,###")</f>
        <v>18,709</v>
      </c>
      <c r="AB104" s="115"/>
      <c r="AC104" s="115">
        <f>Y104/($Y$4)*100</f>
        <v>74.910910910910914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3335</v>
      </c>
      <c r="Y105" s="115">
        <v>3619</v>
      </c>
      <c r="Z105" s="115"/>
      <c r="AA105" s="115" t="str">
        <f>TEXT(Y105,"###,###")</f>
        <v>3,619</v>
      </c>
      <c r="AB105" s="115"/>
      <c r="AC105" s="115">
        <f>Y105/($Y$4)*100</f>
        <v>14.49049049049049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21554</v>
      </c>
      <c r="Y106" s="115">
        <v>22328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3688</v>
      </c>
      <c r="Y108" s="115">
        <v>4292</v>
      </c>
      <c r="Z108" s="115"/>
      <c r="AA108" s="115" t="str">
        <f>TEXT(Y108,"###,###")</f>
        <v>4,292</v>
      </c>
      <c r="AB108" s="115"/>
      <c r="AC108" s="115">
        <f>Y108/($Y$4)*100</f>
        <v>17.185185185185183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4270</v>
      </c>
      <c r="Y109" s="115">
        <v>3974</v>
      </c>
      <c r="Z109" s="115"/>
      <c r="AA109" s="115" t="str">
        <f>TEXT(Y109,"###,###")</f>
        <v>3,974</v>
      </c>
      <c r="AB109" s="115"/>
      <c r="AC109" s="115">
        <f t="shared" ref="AC109:AC111" si="3">Y109/($Y$4)*100</f>
        <v>15.911911911911911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6642</v>
      </c>
      <c r="Y110" s="115">
        <v>6272</v>
      </c>
      <c r="Z110" s="115"/>
      <c r="AA110" s="115" t="str">
        <f>TEXT(Y110,"###,###")</f>
        <v>6,272</v>
      </c>
      <c r="AB110" s="115"/>
      <c r="AC110" s="115">
        <f t="shared" si="3"/>
        <v>25.113113113113112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6950</v>
      </c>
      <c r="Y111" s="115">
        <v>7790</v>
      </c>
      <c r="Z111" s="115"/>
      <c r="AA111" s="115" t="str">
        <f>TEXT(Y111,"###,###")</f>
        <v>7,790</v>
      </c>
      <c r="AB111" s="115"/>
      <c r="AC111" s="115">
        <f t="shared" si="3"/>
        <v>31.191191191191191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24400</v>
      </c>
      <c r="Y112" s="115">
        <v>24975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1451</v>
      </c>
      <c r="U114" s="115">
        <v>1694</v>
      </c>
      <c r="V114" s="115">
        <v>1626</v>
      </c>
      <c r="W114" s="115">
        <v>1491</v>
      </c>
      <c r="X114" s="115">
        <v>1386</v>
      </c>
      <c r="Y114" s="115">
        <v>1406</v>
      </c>
      <c r="Z114" s="115"/>
      <c r="AA114" s="115" t="str">
        <f>TEXT(Y114,"###,###")</f>
        <v>1,406</v>
      </c>
      <c r="AB114" s="115"/>
      <c r="AC114" s="115">
        <f>Y114/X114-1</f>
        <v>1.4430014430014459E-2</v>
      </c>
      <c r="AD114" s="115"/>
      <c r="AE114" s="115">
        <f>Y114/T114-1</f>
        <v>-3.1013094417642995E-2</v>
      </c>
      <c r="AF114" s="115"/>
    </row>
    <row r="115" spans="19:32" x14ac:dyDescent="0.25">
      <c r="S115" s="115" t="s">
        <v>104</v>
      </c>
      <c r="T115" s="115">
        <v>1360</v>
      </c>
      <c r="U115" s="115">
        <v>1423</v>
      </c>
      <c r="V115" s="115">
        <v>1414</v>
      </c>
      <c r="W115" s="115">
        <v>1330</v>
      </c>
      <c r="X115" s="115">
        <v>1233</v>
      </c>
      <c r="Y115" s="115">
        <v>1282</v>
      </c>
      <c r="Z115" s="115"/>
      <c r="AA115" s="115" t="str">
        <f>TEXT(Y115,"###,###")</f>
        <v>1,282</v>
      </c>
      <c r="AB115" s="115"/>
      <c r="AC115" s="115">
        <f>Y115/X115-1</f>
        <v>3.9740470397404692E-2</v>
      </c>
      <c r="AD115" s="115"/>
      <c r="AE115" s="115">
        <f>Y115/T115-1</f>
        <v>-5.7352941176470607E-2</v>
      </c>
      <c r="AF115" s="115"/>
    </row>
    <row r="116" spans="19:32" x14ac:dyDescent="0.25">
      <c r="S116" s="115" t="s">
        <v>56</v>
      </c>
      <c r="T116" s="115">
        <v>2811</v>
      </c>
      <c r="U116" s="115">
        <v>3117</v>
      </c>
      <c r="V116" s="115">
        <v>3040</v>
      </c>
      <c r="W116" s="115">
        <v>2821</v>
      </c>
      <c r="X116" s="115">
        <v>2619</v>
      </c>
      <c r="Y116" s="115">
        <v>2688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38.39</v>
      </c>
      <c r="V118" s="115">
        <v>38.72</v>
      </c>
      <c r="W118" s="115">
        <v>41.85</v>
      </c>
      <c r="X118" s="115">
        <v>42.59</v>
      </c>
      <c r="Y118" s="115">
        <v>41.41</v>
      </c>
      <c r="Z118" s="115"/>
      <c r="AA118" s="115" t="str">
        <f>TEXT(Y118,"##.0")</f>
        <v>41.4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12999</v>
      </c>
      <c r="V120" s="115">
        <v>12980</v>
      </c>
      <c r="W120" s="115">
        <v>12892</v>
      </c>
      <c r="X120" s="115">
        <v>12900</v>
      </c>
      <c r="Y120" s="115">
        <v>13152</v>
      </c>
      <c r="Z120" s="115"/>
      <c r="AA120" s="115" t="str">
        <f>TEXT(Y120,"###,###")</f>
        <v>13,152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2187</v>
      </c>
      <c r="V121" s="115">
        <v>2132</v>
      </c>
      <c r="W121" s="115">
        <v>2021</v>
      </c>
      <c r="X121" s="115">
        <v>1853</v>
      </c>
      <c r="Y121" s="115">
        <v>1931</v>
      </c>
      <c r="Z121" s="115"/>
      <c r="AA121" s="115" t="str">
        <f t="shared" ref="AA121:AA128" si="4">TEXT(Y121,"###,###")</f>
        <v>1,931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1632</v>
      </c>
      <c r="V122" s="115">
        <v>1525</v>
      </c>
      <c r="W122" s="115">
        <v>1542</v>
      </c>
      <c r="X122" s="115">
        <v>1474</v>
      </c>
      <c r="Y122" s="115">
        <v>1557</v>
      </c>
      <c r="Z122" s="115"/>
      <c r="AA122" s="115" t="str">
        <f t="shared" si="4"/>
        <v>1,557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14631</v>
      </c>
      <c r="V124" s="115">
        <v>14505</v>
      </c>
      <c r="W124" s="115">
        <v>14434</v>
      </c>
      <c r="X124" s="115">
        <v>14374</v>
      </c>
      <c r="Y124" s="115">
        <v>14709</v>
      </c>
      <c r="Z124" s="115"/>
      <c r="AA124" s="115" t="str">
        <f t="shared" si="4"/>
        <v>14,709</v>
      </c>
      <c r="AB124" s="115"/>
      <c r="AC124" s="115">
        <f>Y124/$Y$7*100</f>
        <v>88.395432692307693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3819</v>
      </c>
      <c r="V125" s="115">
        <v>3657</v>
      </c>
      <c r="W125" s="115">
        <v>3563</v>
      </c>
      <c r="X125" s="115">
        <v>3327</v>
      </c>
      <c r="Y125" s="115">
        <v>3488</v>
      </c>
      <c r="Z125" s="115"/>
      <c r="AA125" s="115" t="str">
        <f t="shared" si="4"/>
        <v>3,488</v>
      </c>
      <c r="AB125" s="115"/>
      <c r="AC125" s="115">
        <f>Y125/$Y$7*100</f>
        <v>20.961538461538463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9385</v>
      </c>
      <c r="V127" s="115">
        <v>9268</v>
      </c>
      <c r="W127" s="115">
        <v>9080</v>
      </c>
      <c r="X127" s="115">
        <v>8993</v>
      </c>
      <c r="Y127" s="115">
        <v>9250</v>
      </c>
      <c r="Z127" s="115"/>
      <c r="AA127" s="115" t="str">
        <f t="shared" si="4"/>
        <v>9,250</v>
      </c>
      <c r="AB127" s="115"/>
      <c r="AC127" s="115">
        <f>Y127/$Y$7*100</f>
        <v>55.588942307692314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7430</v>
      </c>
      <c r="V128" s="115">
        <v>7370</v>
      </c>
      <c r="W128" s="115">
        <v>7373</v>
      </c>
      <c r="X128" s="115">
        <v>7241</v>
      </c>
      <c r="Y128" s="115">
        <v>7390</v>
      </c>
      <c r="Z128" s="115"/>
      <c r="AA128" s="115" t="str">
        <f t="shared" si="4"/>
        <v>7,390</v>
      </c>
      <c r="AB128" s="115"/>
      <c r="AC128" s="115">
        <f>Y128/$Y$7*100</f>
        <v>44.411057692307693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84F5488-EDDF-43B8-9095-977BECA523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AC21147-A950-41FE-9D53-6C2EFB38B7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49AEE8E-19CC-4B7B-B542-352A7F57C8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59DBF45-44E7-4963-96AF-CA6DAA8FF4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Central Highlands</v>
      </c>
      <c r="T1" s="115"/>
      <c r="U1" s="115"/>
      <c r="V1" s="115"/>
      <c r="W1" s="115"/>
      <c r="X1" s="115"/>
      <c r="Y1" s="115" t="str">
        <f>Y3</f>
        <v>9.16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127</v>
      </c>
      <c r="V3" s="115"/>
      <c r="W3" s="115"/>
      <c r="X3" s="115"/>
      <c r="Y3" s="115" t="s">
        <v>229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9.16'!$Y$3&amp;" "&amp;'Table 9.16'!$U$3&amp;", "&amp;'State data for spotlight'!$C$3&amp;", "&amp;'Table 9.16'!$Y$2</f>
        <v>Table 9.16 Central Highlands,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25411</v>
      </c>
      <c r="U4" s="117">
        <v>23925</v>
      </c>
      <c r="V4" s="117">
        <v>22544</v>
      </c>
      <c r="W4" s="117">
        <v>21784</v>
      </c>
      <c r="X4" s="117">
        <v>20343</v>
      </c>
      <c r="Y4" s="117">
        <v>22147</v>
      </c>
      <c r="Z4" s="115"/>
      <c r="AA4" s="115" t="str">
        <f>TEXT(Y4,"###,###")</f>
        <v>22,147</v>
      </c>
      <c r="AB4" s="115"/>
      <c r="AC4" s="115">
        <f t="shared" ref="AC4:AC9" si="0">Y4/X4-1</f>
        <v>8.8679152534041128E-2</v>
      </c>
      <c r="AD4" s="115"/>
      <c r="AE4" s="115">
        <f>Y4/T4-1</f>
        <v>-0.12844830978710009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13908</v>
      </c>
      <c r="U5" s="117">
        <v>13207</v>
      </c>
      <c r="V5" s="117">
        <v>12506</v>
      </c>
      <c r="W5" s="117">
        <v>12010</v>
      </c>
      <c r="X5" s="117">
        <v>11235</v>
      </c>
      <c r="Y5" s="117">
        <v>12283</v>
      </c>
      <c r="Z5" s="115"/>
      <c r="AA5" s="115" t="str">
        <f>TEXT(Y5,"###,###")</f>
        <v>12,283</v>
      </c>
      <c r="AB5" s="115"/>
      <c r="AC5" s="115">
        <f t="shared" si="0"/>
        <v>9.327992879394742E-2</v>
      </c>
      <c r="AD5" s="115"/>
      <c r="AE5" s="115">
        <f t="shared" ref="AE5:AE9" si="1">Y5/T5-1</f>
        <v>-0.11683922922059242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11503</v>
      </c>
      <c r="U6" s="117">
        <v>10718</v>
      </c>
      <c r="V6" s="117">
        <v>10038</v>
      </c>
      <c r="W6" s="117">
        <v>9775</v>
      </c>
      <c r="X6" s="117">
        <v>9107</v>
      </c>
      <c r="Y6" s="117">
        <v>9864</v>
      </c>
      <c r="Z6" s="115"/>
      <c r="AA6" s="115" t="str">
        <f>TEXT(Y6,"###,###")</f>
        <v>9,864</v>
      </c>
      <c r="AB6" s="115"/>
      <c r="AC6" s="115">
        <f t="shared" si="0"/>
        <v>8.3122872515647206E-2</v>
      </c>
      <c r="AD6" s="115"/>
      <c r="AE6" s="115">
        <f t="shared" si="1"/>
        <v>-0.14248456924280617</v>
      </c>
      <c r="AF6" s="115"/>
    </row>
    <row r="7" spans="1:32" ht="16.5" customHeight="1" thickBot="1" x14ac:dyDescent="0.3">
      <c r="A7" s="46" t="str">
        <f>"QUICK STATS for "&amp;'Table 9.16'!Y2&amp;"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16732</v>
      </c>
      <c r="U7" s="117">
        <v>16426</v>
      </c>
      <c r="V7" s="117">
        <v>15833</v>
      </c>
      <c r="W7" s="117">
        <v>15112</v>
      </c>
      <c r="X7" s="117">
        <v>14209</v>
      </c>
      <c r="Y7" s="117">
        <v>15122</v>
      </c>
      <c r="Z7" s="115"/>
      <c r="AA7" s="115" t="str">
        <f>TEXT(Y7,"###,###")</f>
        <v>15,122</v>
      </c>
      <c r="AB7" s="115"/>
      <c r="AC7" s="115">
        <f t="shared" si="0"/>
        <v>6.4255049616440241E-2</v>
      </c>
      <c r="AD7" s="115"/>
      <c r="AE7" s="115">
        <f t="shared" si="1"/>
        <v>-9.6222806598135313E-2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22,147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9.16'!AA7</f>
        <v>15,122</v>
      </c>
      <c r="P8" s="51"/>
      <c r="S8" s="115" t="s">
        <v>96</v>
      </c>
      <c r="T8" s="115">
        <v>47529.17</v>
      </c>
      <c r="U8" s="115">
        <v>49178.09</v>
      </c>
      <c r="V8" s="115">
        <v>48797</v>
      </c>
      <c r="W8" s="115">
        <v>48760.68</v>
      </c>
      <c r="X8" s="115">
        <v>50346</v>
      </c>
      <c r="Y8" s="115">
        <v>48511.96</v>
      </c>
      <c r="Z8" s="115"/>
      <c r="AA8" s="115" t="str">
        <f>TEXT(Y8,"$###,###")</f>
        <v>$48,512</v>
      </c>
      <c r="AB8" s="115"/>
      <c r="AC8" s="115">
        <f t="shared" si="0"/>
        <v>-3.6428713303936822E-2</v>
      </c>
      <c r="AD8" s="115"/>
      <c r="AE8" s="115">
        <f t="shared" si="1"/>
        <v>2.0677617555703076E-2</v>
      </c>
      <c r="AF8" s="115"/>
    </row>
    <row r="9" spans="1:32" x14ac:dyDescent="0.25">
      <c r="A9" s="55" t="s">
        <v>17</v>
      </c>
      <c r="B9" s="56"/>
      <c r="C9" s="57"/>
      <c r="D9" s="58">
        <f>'Table 9.16'!AC104</f>
        <v>78.231814692734901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56.083851342415024</v>
      </c>
      <c r="P9" s="59" t="s">
        <v>97</v>
      </c>
      <c r="S9" s="115" t="s">
        <v>9</v>
      </c>
      <c r="T9" s="115">
        <v>1122816446</v>
      </c>
      <c r="U9" s="115">
        <v>1149220071</v>
      </c>
      <c r="V9" s="115">
        <v>1084522348</v>
      </c>
      <c r="W9" s="115">
        <v>1060604964</v>
      </c>
      <c r="X9" s="115">
        <v>991499225</v>
      </c>
      <c r="Y9" s="115">
        <v>1046034216</v>
      </c>
      <c r="Z9" s="115"/>
      <c r="AA9" s="115" t="str">
        <f>TEXT(Y9/1000000,"$#,###.0")&amp;" mil"</f>
        <v>$1,046.0 mil</v>
      </c>
      <c r="AB9" s="115"/>
      <c r="AC9" s="115">
        <f t="shared" si="0"/>
        <v>5.500255534743359E-2</v>
      </c>
      <c r="AD9" s="115"/>
      <c r="AE9" s="115">
        <f t="shared" si="1"/>
        <v>-6.8383599361707237E-2</v>
      </c>
      <c r="AF9" s="115"/>
    </row>
    <row r="10" spans="1:32" x14ac:dyDescent="0.25">
      <c r="A10" s="55" t="s">
        <v>20</v>
      </c>
      <c r="B10" s="56"/>
      <c r="C10" s="57"/>
      <c r="D10" s="58">
        <f>'Table 9.16'!AC105</f>
        <v>13.410394184313903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43.916148657584976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93.268086231979893</v>
      </c>
      <c r="P11" s="59" t="s">
        <v>97</v>
      </c>
      <c r="S11" s="115" t="s">
        <v>32</v>
      </c>
      <c r="T11" s="117">
        <v>23132</v>
      </c>
      <c r="U11" s="117">
        <v>21656</v>
      </c>
      <c r="V11" s="117">
        <v>20318</v>
      </c>
      <c r="W11" s="117">
        <v>19589</v>
      </c>
      <c r="X11" s="117">
        <v>18373</v>
      </c>
      <c r="Y11" s="117">
        <v>19874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9.16'!AC108</f>
        <v>13.509730437531042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15.031080544901467</v>
      </c>
      <c r="P12" s="59" t="s">
        <v>97</v>
      </c>
      <c r="S12" s="115" t="s">
        <v>33</v>
      </c>
      <c r="T12" s="117">
        <v>2282</v>
      </c>
      <c r="U12" s="117">
        <v>2272</v>
      </c>
      <c r="V12" s="117">
        <v>2226</v>
      </c>
      <c r="W12" s="117">
        <v>2195</v>
      </c>
      <c r="X12" s="117">
        <v>1973</v>
      </c>
      <c r="Y12" s="117">
        <v>2273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9.16'!AC109</f>
        <v>17.383844312999504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9.16'!AA118</f>
        <v>39.0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9.16'!AC110</f>
        <v>19.704700410890865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15.950271128157651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9.16'!AC111</f>
        <v>41.043933715627404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84.049728871842348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1787</v>
      </c>
      <c r="Z15" s="115"/>
      <c r="AA15" s="118">
        <f t="shared" ref="AA15:AA34" si="2">IF(Y15="np",0,Y15/$Y$34)</f>
        <v>8.0688129317740553E-2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2280</v>
      </c>
      <c r="Z16" s="115"/>
      <c r="AA16" s="118">
        <f t="shared" si="2"/>
        <v>0.1029484806068542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748</v>
      </c>
      <c r="Z17" s="115"/>
      <c r="AA17" s="118">
        <f t="shared" si="2"/>
        <v>3.3774326093827606E-2</v>
      </c>
      <c r="AB17" s="115"/>
      <c r="AC17" s="115"/>
      <c r="AD17" s="115"/>
      <c r="AE17" s="115"/>
      <c r="AF17" s="115"/>
    </row>
    <row r="18" spans="1:32" x14ac:dyDescent="0.25">
      <c r="A18" s="85" t="str">
        <f>'Table 9.16'!$S$1&amp;" ("&amp;'Table 9.16'!$T$2&amp;" to "&amp;'Table 9.16'!$Y$2&amp;")"</f>
        <v>Central Highlands (2011-12 to 2016-17)</v>
      </c>
      <c r="B18" s="85"/>
      <c r="C18" s="85"/>
      <c r="D18" s="85"/>
      <c r="E18" s="85"/>
      <c r="F18" s="85"/>
      <c r="G18" s="85" t="str">
        <f>'Table 9.16'!$S$1&amp;" ("&amp;'Table 9.16'!$T$2&amp;" to "&amp;'Table 9.16'!$Y$2&amp;")"</f>
        <v>Central Highlands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162</v>
      </c>
      <c r="Z18" s="115"/>
      <c r="AA18" s="118">
        <f t="shared" si="2"/>
        <v>7.3147604641712197E-3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1497</v>
      </c>
      <c r="Z19" s="115"/>
      <c r="AA19" s="118">
        <f t="shared" si="2"/>
        <v>6.7593805030026641E-2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757</v>
      </c>
      <c r="Z20" s="115"/>
      <c r="AA20" s="118">
        <f t="shared" si="2"/>
        <v>3.4180701675170455E-2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1951</v>
      </c>
      <c r="Z21" s="115"/>
      <c r="AA21" s="118">
        <f t="shared" si="2"/>
        <v>8.8093195466654631E-2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1739</v>
      </c>
      <c r="Z22" s="115"/>
      <c r="AA22" s="118">
        <f t="shared" si="2"/>
        <v>7.8520792883912047E-2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721</v>
      </c>
      <c r="Z23" s="115"/>
      <c r="AA23" s="118">
        <f t="shared" si="2"/>
        <v>3.2555199349799072E-2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66</v>
      </c>
      <c r="Z24" s="115"/>
      <c r="AA24" s="118">
        <f t="shared" si="2"/>
        <v>2.9800875965142006E-3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387</v>
      </c>
      <c r="Z25" s="115"/>
      <c r="AA25" s="118">
        <f t="shared" si="2"/>
        <v>1.7474149997742359E-2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751</v>
      </c>
      <c r="Z26" s="115"/>
      <c r="AA26" s="118">
        <f t="shared" si="2"/>
        <v>3.3909784620941887E-2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967</v>
      </c>
      <c r="Z27" s="115"/>
      <c r="AA27" s="118">
        <f t="shared" si="2"/>
        <v>4.3662798573170181E-2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1915</v>
      </c>
      <c r="Z28" s="115"/>
      <c r="AA28" s="118">
        <f t="shared" si="2"/>
        <v>8.6467693141283247E-2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951</v>
      </c>
      <c r="Z29" s="115"/>
      <c r="AA29" s="118">
        <f t="shared" si="2"/>
        <v>4.2940353095227347E-2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1471</v>
      </c>
      <c r="Z30" s="115"/>
      <c r="AA30" s="118">
        <f t="shared" si="2"/>
        <v>6.6419831128369536E-2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1027</v>
      </c>
      <c r="Z31" s="115"/>
      <c r="AA31" s="118">
        <f t="shared" si="2"/>
        <v>4.6371969115455818E-2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108</v>
      </c>
      <c r="Z32" s="115"/>
      <c r="AA32" s="118">
        <f t="shared" si="2"/>
        <v>4.8765069761141462E-3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933</v>
      </c>
      <c r="Z33" s="115"/>
      <c r="AA33" s="118">
        <f t="shared" si="2"/>
        <v>4.2127601932541656E-2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22147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14132</v>
      </c>
      <c r="U37" s="115">
        <v>13953</v>
      </c>
      <c r="V37" s="115">
        <v>13601</v>
      </c>
      <c r="W37" s="115">
        <v>12763</v>
      </c>
      <c r="X37" s="115">
        <v>12113</v>
      </c>
      <c r="Y37" s="115">
        <v>12710</v>
      </c>
      <c r="Z37" s="115"/>
      <c r="AA37" s="115" t="str">
        <f>TEXT(Y37,"###,###")</f>
        <v>12,710</v>
      </c>
      <c r="AB37" s="115"/>
      <c r="AC37" s="115">
        <f>Y37/X37-1</f>
        <v>4.9285891191282127E-2</v>
      </c>
      <c r="AD37" s="115"/>
      <c r="AE37" s="115">
        <f>Y37/T37-1</f>
        <v>-0.10062270025474096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2597</v>
      </c>
      <c r="U38" s="115">
        <v>2472</v>
      </c>
      <c r="V38" s="115">
        <v>2229</v>
      </c>
      <c r="W38" s="115">
        <v>2351</v>
      </c>
      <c r="X38" s="115">
        <v>2094</v>
      </c>
      <c r="Y38" s="115">
        <v>2412</v>
      </c>
      <c r="Z38" s="115"/>
      <c r="AA38" s="115" t="str">
        <f>TEXT(Y38,"###,###")</f>
        <v>2,412</v>
      </c>
      <c r="AB38" s="115"/>
      <c r="AC38" s="115">
        <f>Y38/X38-1</f>
        <v>0.15186246418338101</v>
      </c>
      <c r="AD38" s="115"/>
      <c r="AE38" s="115">
        <f>Y38/T38-1</f>
        <v>-7.123604158644592E-2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16729</v>
      </c>
      <c r="U40" s="115">
        <v>16425</v>
      </c>
      <c r="V40" s="115">
        <v>15830</v>
      </c>
      <c r="W40" s="115">
        <v>15114</v>
      </c>
      <c r="X40" s="115">
        <v>14207</v>
      </c>
      <c r="Y40" s="115">
        <v>15122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84.049728871842348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15.950271128157651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18</v>
      </c>
      <c r="Y44" s="117">
        <v>19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293</v>
      </c>
      <c r="Y45" s="117">
        <v>360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665</v>
      </c>
      <c r="Y46" s="117">
        <v>756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1091</v>
      </c>
      <c r="Y47" s="117">
        <v>1200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1453</v>
      </c>
      <c r="Y48" s="117">
        <v>1567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9.16'!S1&amp;" ("&amp;'Table 9.16'!Y2&amp;") *"</f>
        <v>Number of jobs by age and sex of job holders in Central Highlands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1538</v>
      </c>
      <c r="Y49" s="117">
        <v>1605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1209</v>
      </c>
      <c r="Y50" s="117">
        <v>1434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1241</v>
      </c>
      <c r="Y51" s="117">
        <v>1236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1116</v>
      </c>
      <c r="Y52" s="117">
        <v>1187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992</v>
      </c>
      <c r="Y53" s="117">
        <v>1029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793</v>
      </c>
      <c r="Y54" s="117">
        <v>916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475</v>
      </c>
      <c r="Y55" s="117">
        <v>547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209</v>
      </c>
      <c r="Y56" s="117">
        <v>240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81</v>
      </c>
      <c r="Y57" s="117">
        <v>118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34</v>
      </c>
      <c r="Y58" s="117">
        <v>43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14</v>
      </c>
      <c r="Y59" s="117">
        <v>20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3</v>
      </c>
      <c r="Y60" s="117">
        <v>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11235</v>
      </c>
      <c r="Y61" s="117">
        <v>12283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36</v>
      </c>
      <c r="Y63" s="117">
        <v>45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9.16'!S1&amp;" ("&amp;'Table 9.16'!Y2&amp;") *"</f>
        <v>Number of employed persons per occupation of main job by sex in Central Highlands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318</v>
      </c>
      <c r="Y64" s="117">
        <v>330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596</v>
      </c>
      <c r="Y65" s="117">
        <v>687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1000</v>
      </c>
      <c r="Y66" s="117">
        <v>1000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1177</v>
      </c>
      <c r="Y67" s="117">
        <v>1234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1250</v>
      </c>
      <c r="Y68" s="117">
        <v>1298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1005</v>
      </c>
      <c r="Y69" s="117">
        <v>1117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939</v>
      </c>
      <c r="Y70" s="117">
        <v>996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882</v>
      </c>
      <c r="Y71" s="117">
        <v>982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793</v>
      </c>
      <c r="Y72" s="117">
        <v>855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595</v>
      </c>
      <c r="Y73" s="117">
        <v>705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298</v>
      </c>
      <c r="Y74" s="117">
        <v>346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137</v>
      </c>
      <c r="Y75" s="117">
        <v>158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45</v>
      </c>
      <c r="Y76" s="117">
        <v>59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19</v>
      </c>
      <c r="Y77" s="117">
        <v>23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17</v>
      </c>
      <c r="Y78" s="117">
        <v>20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6</v>
      </c>
      <c r="Y79" s="117">
        <v>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9107</v>
      </c>
      <c r="Y80" s="117">
        <v>9864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9.16'!S1</f>
        <v>Central Highlands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507</v>
      </c>
      <c r="Y83" s="117">
        <v>513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519</v>
      </c>
      <c r="Y84" s="117">
        <v>544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9.16'!AA4</f>
        <v>22,147</v>
      </c>
      <c r="D85" s="99">
        <f>'Table 9.16'!AC4</f>
        <v>8.8679152534041128E-2</v>
      </c>
      <c r="E85" s="100">
        <f>'Table 9.16'!AC4</f>
        <v>8.8679152534041128E-2</v>
      </c>
      <c r="F85" s="99">
        <f>'Table 9.16'!AE4</f>
        <v>-0.12844830978710009</v>
      </c>
      <c r="G85" s="100">
        <f>'Table 9.16'!AE4</f>
        <v>-0.12844830978710009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1960</v>
      </c>
      <c r="Y85" s="117">
        <v>1983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9.16'!AA5</f>
        <v>12,283</v>
      </c>
      <c r="D86" s="99">
        <f>'Table 9.16'!AC5</f>
        <v>9.327992879394742E-2</v>
      </c>
      <c r="E86" s="100">
        <f>'Table 9.16'!AC5</f>
        <v>9.327992879394742E-2</v>
      </c>
      <c r="F86" s="99">
        <f>'Table 9.16'!AE5</f>
        <v>-0.11683922922059242</v>
      </c>
      <c r="G86" s="100">
        <f>'Table 9.16'!AE5</f>
        <v>-0.11683922922059242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171</v>
      </c>
      <c r="Y86" s="117">
        <v>200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9.16'!AA6</f>
        <v>9,864</v>
      </c>
      <c r="D87" s="99">
        <f>'Table 9.16'!AC6</f>
        <v>8.3122872515647206E-2</v>
      </c>
      <c r="E87" s="100">
        <f>'Table 9.16'!AC6</f>
        <v>8.3122872515647206E-2</v>
      </c>
      <c r="F87" s="99">
        <f>'Table 9.16'!AE6</f>
        <v>-0.14248456924280617</v>
      </c>
      <c r="G87" s="100">
        <f>'Table 9.16'!AE6</f>
        <v>-0.14248456924280617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140</v>
      </c>
      <c r="Y87" s="117">
        <v>157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9.16'!AA7</f>
        <v>15,122</v>
      </c>
      <c r="D88" s="99">
        <f>'Table 9.16'!AC7</f>
        <v>6.4255049616440241E-2</v>
      </c>
      <c r="E88" s="100">
        <f>'Table 9.16'!AC7</f>
        <v>6.4255049616440241E-2</v>
      </c>
      <c r="F88" s="99">
        <f>'Table 9.16'!AE7</f>
        <v>-9.6222806598135313E-2</v>
      </c>
      <c r="G88" s="100">
        <f>'Table 9.16'!AE7</f>
        <v>-9.6222806598135313E-2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191</v>
      </c>
      <c r="Y88" s="117">
        <v>203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9.16'!AA37</f>
        <v>12,710</v>
      </c>
      <c r="D89" s="99">
        <f>'Table 9.16'!AC37</f>
        <v>4.9285891191282127E-2</v>
      </c>
      <c r="E89" s="100">
        <f>'Table 9.16'!AC37</f>
        <v>4.9285891191282127E-2</v>
      </c>
      <c r="F89" s="99">
        <f>'Table 9.16'!AE37</f>
        <v>-0.10062270025474096</v>
      </c>
      <c r="G89" s="100">
        <f>'Table 9.16'!AE37</f>
        <v>-0.10062270025474096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1989</v>
      </c>
      <c r="Y89" s="117">
        <v>2065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9.16'!AA38</f>
        <v>2,412</v>
      </c>
      <c r="D90" s="99">
        <f>'Table 9.16'!AC38</f>
        <v>0.15186246418338101</v>
      </c>
      <c r="E90" s="100">
        <f>'Table 9.16'!AC38</f>
        <v>0.15186246418338101</v>
      </c>
      <c r="F90" s="99">
        <f>'Table 9.16'!AE38</f>
        <v>-7.123604158644592E-2</v>
      </c>
      <c r="G90" s="100">
        <f>'Table 9.16'!AE38</f>
        <v>-7.123604158644592E-2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888</v>
      </c>
      <c r="Y90" s="117">
        <v>967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9.16'!AA114</f>
        <v>1,160</v>
      </c>
      <c r="D91" s="99">
        <f>'Table 9.16'!AC114</f>
        <v>0.1417322834645669</v>
      </c>
      <c r="E91" s="100">
        <f>'Table 9.16'!AC114</f>
        <v>0.1417322834645669</v>
      </c>
      <c r="F91" s="99">
        <f>'Table 9.16'!AE114</f>
        <v>-2.8475711892797295E-2</v>
      </c>
      <c r="G91" s="100">
        <f>'Table 9.16'!AE114</f>
        <v>-2.8475711892797295E-2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7906</v>
      </c>
      <c r="Y91" s="117">
        <v>8481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9.16'!AA115</f>
        <v>1,252</v>
      </c>
      <c r="D92" s="99">
        <f>'Table 9.16'!AC115</f>
        <v>0.15925925925925921</v>
      </c>
      <c r="E92" s="100">
        <f>'Table 9.16'!AC115</f>
        <v>0.15925925925925921</v>
      </c>
      <c r="F92" s="99">
        <f>'Table 9.16'!AE115</f>
        <v>-0.1095305832147937</v>
      </c>
      <c r="G92" s="100">
        <f>'Table 9.16'!AE115</f>
        <v>-0.1095305832147937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9.16'!AA8</f>
        <v>$48,512</v>
      </c>
      <c r="D93" s="99">
        <f>'Table 9.16'!AC8</f>
        <v>-3.6428713303936822E-2</v>
      </c>
      <c r="E93" s="100">
        <f>'Table 9.16'!AC8</f>
        <v>-3.6428713303936822E-2</v>
      </c>
      <c r="F93" s="99">
        <f>'Table 9.16'!AE8</f>
        <v>2.0677617555703076E-2</v>
      </c>
      <c r="G93" s="100">
        <f>'Table 9.16'!AE8</f>
        <v>2.0677617555703076E-2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344</v>
      </c>
      <c r="Y93" s="117">
        <v>390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9.16'!AA9</f>
        <v>$1,046.0 mil</v>
      </c>
      <c r="D94" s="99">
        <f>'Table 9.16'!AC9</f>
        <v>5.500255534743359E-2</v>
      </c>
      <c r="E94" s="100">
        <f>'Table 9.16'!AC9</f>
        <v>5.500255534743359E-2</v>
      </c>
      <c r="F94" s="99">
        <f>'Table 9.16'!AE9</f>
        <v>-6.8383599361707237E-2</v>
      </c>
      <c r="G94" s="100">
        <f>'Table 9.16'!AE9</f>
        <v>-6.8383599361707237E-2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896</v>
      </c>
      <c r="Y94" s="117">
        <v>922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226</v>
      </c>
      <c r="Y95" s="117">
        <v>265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703</v>
      </c>
      <c r="Y96" s="117">
        <v>756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1114</v>
      </c>
      <c r="Y97" s="117">
        <v>1237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701</v>
      </c>
      <c r="Y98" s="117">
        <v>734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216</v>
      </c>
      <c r="Y99" s="117">
        <v>248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697</v>
      </c>
      <c r="Y100" s="117">
        <v>721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6301</v>
      </c>
      <c r="Y101" s="117">
        <v>6641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15539</v>
      </c>
      <c r="Y104" s="115">
        <v>17326</v>
      </c>
      <c r="Z104" s="115"/>
      <c r="AA104" s="115" t="str">
        <f>TEXT(Y104,"###,###")</f>
        <v>17,326</v>
      </c>
      <c r="AB104" s="115"/>
      <c r="AC104" s="115">
        <f>Y104/($Y$4)*100</f>
        <v>78.231814692734901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2906</v>
      </c>
      <c r="Y105" s="115">
        <v>2970</v>
      </c>
      <c r="Z105" s="115"/>
      <c r="AA105" s="115" t="str">
        <f>TEXT(Y105,"###,###")</f>
        <v>2,970</v>
      </c>
      <c r="AB105" s="115"/>
      <c r="AC105" s="115">
        <f>Y105/($Y$4)*100</f>
        <v>13.410394184313903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18445</v>
      </c>
      <c r="Y106" s="115">
        <v>20296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2527</v>
      </c>
      <c r="Y108" s="115">
        <v>2992</v>
      </c>
      <c r="Z108" s="115"/>
      <c r="AA108" s="115" t="str">
        <f>TEXT(Y108,"###,###")</f>
        <v>2,992</v>
      </c>
      <c r="AB108" s="115"/>
      <c r="AC108" s="115">
        <f>Y108/($Y$4)*100</f>
        <v>13.509730437531042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3158</v>
      </c>
      <c r="Y109" s="115">
        <v>3850</v>
      </c>
      <c r="Z109" s="115"/>
      <c r="AA109" s="115" t="str">
        <f>TEXT(Y109,"###,###")</f>
        <v>3,850</v>
      </c>
      <c r="AB109" s="115"/>
      <c r="AC109" s="115">
        <f t="shared" ref="AC109:AC111" si="3">Y109/($Y$4)*100</f>
        <v>17.383844312999504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4067</v>
      </c>
      <c r="Y110" s="115">
        <v>4364</v>
      </c>
      <c r="Z110" s="115"/>
      <c r="AA110" s="115" t="str">
        <f>TEXT(Y110,"###,###")</f>
        <v>4,364</v>
      </c>
      <c r="AB110" s="115"/>
      <c r="AC110" s="115">
        <f t="shared" si="3"/>
        <v>19.704700410890865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8689</v>
      </c>
      <c r="Y111" s="115">
        <v>9090</v>
      </c>
      <c r="Z111" s="115"/>
      <c r="AA111" s="115" t="str">
        <f>TEXT(Y111,"###,###")</f>
        <v>9,090</v>
      </c>
      <c r="AB111" s="115"/>
      <c r="AC111" s="115">
        <f t="shared" si="3"/>
        <v>41.043933715627404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20343</v>
      </c>
      <c r="Y112" s="115">
        <v>22147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1194</v>
      </c>
      <c r="U114" s="115">
        <v>1207</v>
      </c>
      <c r="V114" s="115">
        <v>1058</v>
      </c>
      <c r="W114" s="115">
        <v>1111</v>
      </c>
      <c r="X114" s="115">
        <v>1016</v>
      </c>
      <c r="Y114" s="115">
        <v>1160</v>
      </c>
      <c r="Z114" s="115"/>
      <c r="AA114" s="115" t="str">
        <f>TEXT(Y114,"###,###")</f>
        <v>1,160</v>
      </c>
      <c r="AB114" s="115"/>
      <c r="AC114" s="115">
        <f>Y114/X114-1</f>
        <v>0.1417322834645669</v>
      </c>
      <c r="AD114" s="115"/>
      <c r="AE114" s="115">
        <f>Y114/T114-1</f>
        <v>-2.8475711892797295E-2</v>
      </c>
      <c r="AF114" s="115"/>
    </row>
    <row r="115" spans="19:32" x14ac:dyDescent="0.25">
      <c r="S115" s="115" t="s">
        <v>104</v>
      </c>
      <c r="T115" s="115">
        <v>1406</v>
      </c>
      <c r="U115" s="115">
        <v>1263</v>
      </c>
      <c r="V115" s="115">
        <v>1170</v>
      </c>
      <c r="W115" s="115">
        <v>1237</v>
      </c>
      <c r="X115" s="115">
        <v>1080</v>
      </c>
      <c r="Y115" s="115">
        <v>1252</v>
      </c>
      <c r="Z115" s="115"/>
      <c r="AA115" s="115" t="str">
        <f>TEXT(Y115,"###,###")</f>
        <v>1,252</v>
      </c>
      <c r="AB115" s="115"/>
      <c r="AC115" s="115">
        <f>Y115/X115-1</f>
        <v>0.15925925925925921</v>
      </c>
      <c r="AD115" s="115"/>
      <c r="AE115" s="115">
        <f>Y115/T115-1</f>
        <v>-0.1095305832147937</v>
      </c>
      <c r="AF115" s="115"/>
    </row>
    <row r="116" spans="19:32" x14ac:dyDescent="0.25">
      <c r="S116" s="115" t="s">
        <v>56</v>
      </c>
      <c r="T116" s="115">
        <v>2600</v>
      </c>
      <c r="U116" s="115">
        <v>2470</v>
      </c>
      <c r="V116" s="115">
        <v>2228</v>
      </c>
      <c r="W116" s="115">
        <v>2348</v>
      </c>
      <c r="X116" s="115">
        <v>2096</v>
      </c>
      <c r="Y116" s="115">
        <v>2412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40.35</v>
      </c>
      <c r="V118" s="115">
        <v>39.729999999999997</v>
      </c>
      <c r="W118" s="115">
        <v>35.28</v>
      </c>
      <c r="X118" s="115">
        <v>41.68</v>
      </c>
      <c r="Y118" s="115">
        <v>38.99</v>
      </c>
      <c r="Z118" s="115"/>
      <c r="AA118" s="115" t="str">
        <f>TEXT(Y118,"##.0")</f>
        <v>39.0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14157</v>
      </c>
      <c r="V120" s="115">
        <v>13607</v>
      </c>
      <c r="W120" s="115">
        <v>12917</v>
      </c>
      <c r="X120" s="115">
        <v>12239</v>
      </c>
      <c r="Y120" s="115">
        <v>12849</v>
      </c>
      <c r="Z120" s="115"/>
      <c r="AA120" s="115" t="str">
        <f>TEXT(Y120,"###,###")</f>
        <v>12,849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963</v>
      </c>
      <c r="V121" s="115">
        <v>982</v>
      </c>
      <c r="W121" s="115">
        <v>943</v>
      </c>
      <c r="X121" s="115">
        <v>806</v>
      </c>
      <c r="Y121" s="115">
        <v>1018</v>
      </c>
      <c r="Z121" s="115"/>
      <c r="AA121" s="115" t="str">
        <f t="shared" ref="AA121:AA128" si="4">TEXT(Y121,"###,###")</f>
        <v>1,018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1302</v>
      </c>
      <c r="V122" s="115">
        <v>1244</v>
      </c>
      <c r="W122" s="115">
        <v>1249</v>
      </c>
      <c r="X122" s="115">
        <v>1167</v>
      </c>
      <c r="Y122" s="115">
        <v>1255</v>
      </c>
      <c r="Z122" s="115"/>
      <c r="AA122" s="115" t="str">
        <f t="shared" si="4"/>
        <v>1,255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15459</v>
      </c>
      <c r="V124" s="115">
        <v>14851</v>
      </c>
      <c r="W124" s="115">
        <v>14166</v>
      </c>
      <c r="X124" s="115">
        <v>13406</v>
      </c>
      <c r="Y124" s="115">
        <v>14104</v>
      </c>
      <c r="Z124" s="115"/>
      <c r="AA124" s="115" t="str">
        <f t="shared" si="4"/>
        <v>14,104</v>
      </c>
      <c r="AB124" s="115"/>
      <c r="AC124" s="115">
        <f>Y124/$Y$7*100</f>
        <v>93.268086231979893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2265</v>
      </c>
      <c r="V125" s="115">
        <v>2226</v>
      </c>
      <c r="W125" s="115">
        <v>2192</v>
      </c>
      <c r="X125" s="115">
        <v>1973</v>
      </c>
      <c r="Y125" s="115">
        <v>2273</v>
      </c>
      <c r="Z125" s="115"/>
      <c r="AA125" s="115" t="str">
        <f t="shared" si="4"/>
        <v>2,273</v>
      </c>
      <c r="AB125" s="115"/>
      <c r="AC125" s="115">
        <f>Y125/$Y$7*100</f>
        <v>15.031080544901467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9277</v>
      </c>
      <c r="V127" s="115">
        <v>8944</v>
      </c>
      <c r="W127" s="115">
        <v>8424</v>
      </c>
      <c r="X127" s="115">
        <v>7904</v>
      </c>
      <c r="Y127" s="115">
        <v>8481</v>
      </c>
      <c r="Z127" s="115"/>
      <c r="AA127" s="115" t="str">
        <f t="shared" si="4"/>
        <v>8,481</v>
      </c>
      <c r="AB127" s="115"/>
      <c r="AC127" s="115">
        <f>Y127/$Y$7*100</f>
        <v>56.083851342415024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7147</v>
      </c>
      <c r="V128" s="115">
        <v>6890</v>
      </c>
      <c r="W128" s="115">
        <v>6686</v>
      </c>
      <c r="X128" s="115">
        <v>6301</v>
      </c>
      <c r="Y128" s="115">
        <v>6641</v>
      </c>
      <c r="Z128" s="115"/>
      <c r="AA128" s="115" t="str">
        <f t="shared" si="4"/>
        <v>6,641</v>
      </c>
      <c r="AB128" s="115"/>
      <c r="AC128" s="115">
        <f>Y128/$Y$7*100</f>
        <v>43.916148657584976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39BDC52-A44B-4742-ACE7-0C23E317D5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15CDB6C-F95B-4BA8-BBB7-E7C9E14716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6E5E55B-99AE-4BB1-81B7-0028CCAD57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F638491-3D3D-4862-BBD5-1A807C47A3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Charters Towers</v>
      </c>
      <c r="T1" s="115"/>
      <c r="U1" s="115"/>
      <c r="V1" s="115"/>
      <c r="W1" s="115"/>
      <c r="X1" s="115"/>
      <c r="Y1" s="115" t="str">
        <f>Y3</f>
        <v>9.17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128</v>
      </c>
      <c r="V3" s="115"/>
      <c r="W3" s="115"/>
      <c r="X3" s="115"/>
      <c r="Y3" s="115" t="s">
        <v>230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9.17'!$Y$3&amp;" "&amp;'Table 9.17'!$U$3&amp;", "&amp;'State data for spotlight'!$C$3&amp;", "&amp;'Table 9.17'!$Y$2</f>
        <v>Table 9.17 Charters Towers,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8132</v>
      </c>
      <c r="U4" s="117">
        <v>7684</v>
      </c>
      <c r="V4" s="117">
        <v>7316</v>
      </c>
      <c r="W4" s="117">
        <v>7400</v>
      </c>
      <c r="X4" s="117">
        <v>6582</v>
      </c>
      <c r="Y4" s="117">
        <v>7324</v>
      </c>
      <c r="Z4" s="115"/>
      <c r="AA4" s="115" t="str">
        <f>TEXT(Y4,"###,###")</f>
        <v>7,324</v>
      </c>
      <c r="AB4" s="115"/>
      <c r="AC4" s="115">
        <f t="shared" ref="AC4:AC9" si="0">Y4/X4-1</f>
        <v>0.1127316924946824</v>
      </c>
      <c r="AD4" s="115"/>
      <c r="AE4" s="115">
        <f>Y4/T4-1</f>
        <v>-9.936055090998519E-2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4452</v>
      </c>
      <c r="U5" s="117">
        <v>4171</v>
      </c>
      <c r="V5" s="117">
        <v>3930</v>
      </c>
      <c r="W5" s="117">
        <v>3953</v>
      </c>
      <c r="X5" s="117">
        <v>3431</v>
      </c>
      <c r="Y5" s="117">
        <v>3825</v>
      </c>
      <c r="Z5" s="115"/>
      <c r="AA5" s="115" t="str">
        <f>TEXT(Y5,"###,###")</f>
        <v>3,825</v>
      </c>
      <c r="AB5" s="115"/>
      <c r="AC5" s="115">
        <f t="shared" si="0"/>
        <v>0.11483532497814042</v>
      </c>
      <c r="AD5" s="115"/>
      <c r="AE5" s="115">
        <f t="shared" ref="AE5:AE9" si="1">Y5/T5-1</f>
        <v>-0.14083557951482484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3685</v>
      </c>
      <c r="U6" s="117">
        <v>3514</v>
      </c>
      <c r="V6" s="117">
        <v>3383</v>
      </c>
      <c r="W6" s="117">
        <v>3442</v>
      </c>
      <c r="X6" s="117">
        <v>3153</v>
      </c>
      <c r="Y6" s="117">
        <v>3499</v>
      </c>
      <c r="Z6" s="115"/>
      <c r="AA6" s="115" t="str">
        <f>TEXT(Y6,"###,###")</f>
        <v>3,499</v>
      </c>
      <c r="AB6" s="115"/>
      <c r="AC6" s="115">
        <f t="shared" si="0"/>
        <v>0.1097367586425626</v>
      </c>
      <c r="AD6" s="115"/>
      <c r="AE6" s="115">
        <f t="shared" si="1"/>
        <v>-5.0474898236092303E-2</v>
      </c>
      <c r="AF6" s="115"/>
    </row>
    <row r="7" spans="1:32" ht="16.5" customHeight="1" thickBot="1" x14ac:dyDescent="0.3">
      <c r="A7" s="46" t="str">
        <f>"QUICK STATS for "&amp;'Table 9.17'!Y2&amp;"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5520</v>
      </c>
      <c r="U7" s="117">
        <v>5419</v>
      </c>
      <c r="V7" s="117">
        <v>5268</v>
      </c>
      <c r="W7" s="117">
        <v>5188</v>
      </c>
      <c r="X7" s="117">
        <v>4794</v>
      </c>
      <c r="Y7" s="117">
        <v>5135</v>
      </c>
      <c r="Z7" s="115"/>
      <c r="AA7" s="115" t="str">
        <f>TEXT(Y7,"###,###")</f>
        <v>5,135</v>
      </c>
      <c r="AB7" s="115"/>
      <c r="AC7" s="115">
        <f t="shared" si="0"/>
        <v>7.1130579891531154E-2</v>
      </c>
      <c r="AD7" s="115"/>
      <c r="AE7" s="115">
        <f t="shared" si="1"/>
        <v>-6.9746376811594235E-2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7,324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9.17'!AA7</f>
        <v>5,135</v>
      </c>
      <c r="P8" s="51"/>
      <c r="S8" s="115" t="s">
        <v>96</v>
      </c>
      <c r="T8" s="115">
        <v>41673.89</v>
      </c>
      <c r="U8" s="115">
        <v>42172.24</v>
      </c>
      <c r="V8" s="115">
        <v>41688</v>
      </c>
      <c r="W8" s="115">
        <v>42679</v>
      </c>
      <c r="X8" s="115">
        <v>42367.62</v>
      </c>
      <c r="Y8" s="115">
        <v>43025</v>
      </c>
      <c r="Z8" s="115"/>
      <c r="AA8" s="115" t="str">
        <f>TEXT(Y8,"$###,###")</f>
        <v>$43,025</v>
      </c>
      <c r="AB8" s="115"/>
      <c r="AC8" s="115">
        <f t="shared" si="0"/>
        <v>1.5516094602434638E-2</v>
      </c>
      <c r="AD8" s="115"/>
      <c r="AE8" s="115">
        <f t="shared" si="1"/>
        <v>3.2421019492060887E-2</v>
      </c>
      <c r="AF8" s="115"/>
    </row>
    <row r="9" spans="1:32" x14ac:dyDescent="0.25">
      <c r="A9" s="55" t="s">
        <v>17</v>
      </c>
      <c r="B9" s="56"/>
      <c r="C9" s="57"/>
      <c r="D9" s="58">
        <f>'Table 9.17'!AC104</f>
        <v>63.831239759694157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51.665043816942543</v>
      </c>
      <c r="P9" s="59" t="s">
        <v>97</v>
      </c>
      <c r="S9" s="115" t="s">
        <v>9</v>
      </c>
      <c r="T9" s="115">
        <v>269233961</v>
      </c>
      <c r="U9" s="115">
        <v>269288281</v>
      </c>
      <c r="V9" s="115">
        <v>257961402</v>
      </c>
      <c r="W9" s="115">
        <v>262871063</v>
      </c>
      <c r="X9" s="115">
        <v>244552753</v>
      </c>
      <c r="Y9" s="115">
        <v>270679757</v>
      </c>
      <c r="Z9" s="115"/>
      <c r="AA9" s="115" t="str">
        <f>TEXT(Y9/1000000,"$#,###.0")&amp;" mil"</f>
        <v>$270.7 mil</v>
      </c>
      <c r="AB9" s="115"/>
      <c r="AC9" s="115">
        <f t="shared" si="0"/>
        <v>0.10683586129983169</v>
      </c>
      <c r="AD9" s="115"/>
      <c r="AE9" s="115">
        <f t="shared" si="1"/>
        <v>5.3700357660302345E-3</v>
      </c>
      <c r="AF9" s="115"/>
    </row>
    <row r="10" spans="1:32" x14ac:dyDescent="0.25">
      <c r="A10" s="55" t="s">
        <v>20</v>
      </c>
      <c r="B10" s="56"/>
      <c r="C10" s="57"/>
      <c r="D10" s="58">
        <f>'Table 9.17'!AC105</f>
        <v>25.081922446750411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48.33495618305745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89.91236611489775</v>
      </c>
      <c r="P11" s="59" t="s">
        <v>97</v>
      </c>
      <c r="S11" s="115" t="s">
        <v>32</v>
      </c>
      <c r="T11" s="117">
        <v>6951</v>
      </c>
      <c r="U11" s="117">
        <v>6521</v>
      </c>
      <c r="V11" s="117">
        <v>6196</v>
      </c>
      <c r="W11" s="117">
        <v>6305</v>
      </c>
      <c r="X11" s="117">
        <v>5629</v>
      </c>
      <c r="Y11" s="117">
        <v>6305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9.17'!AC108</f>
        <v>15.469688694702349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19.844206426484909</v>
      </c>
      <c r="P12" s="59" t="s">
        <v>97</v>
      </c>
      <c r="S12" s="115" t="s">
        <v>33</v>
      </c>
      <c r="T12" s="117">
        <v>1188</v>
      </c>
      <c r="U12" s="117">
        <v>1160</v>
      </c>
      <c r="V12" s="117">
        <v>1117</v>
      </c>
      <c r="W12" s="117">
        <v>1094</v>
      </c>
      <c r="X12" s="117">
        <v>954</v>
      </c>
      <c r="Y12" s="117">
        <v>1019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9.17'!AC109</f>
        <v>15.811032222829056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9.17'!AA118</f>
        <v>42.2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9.17'!AC110</f>
        <v>21.723102129983616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15.092502434274586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9.17'!AC111</f>
        <v>35.909339158929548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84.907497565725407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486</v>
      </c>
      <c r="Z15" s="115"/>
      <c r="AA15" s="118">
        <f t="shared" ref="AA15:AA34" si="2">IF(Y15="np",0,Y15/$Y$34)</f>
        <v>6.635718186783178E-2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529</v>
      </c>
      <c r="Z16" s="115"/>
      <c r="AA16" s="118">
        <f t="shared" si="2"/>
        <v>7.2228290551611146E-2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231</v>
      </c>
      <c r="Z17" s="115"/>
      <c r="AA17" s="118">
        <f t="shared" si="2"/>
        <v>3.15401419989077E-2</v>
      </c>
      <c r="AB17" s="115"/>
      <c r="AC17" s="115"/>
      <c r="AD17" s="115"/>
      <c r="AE17" s="115"/>
      <c r="AF17" s="115"/>
    </row>
    <row r="18" spans="1:32" x14ac:dyDescent="0.25">
      <c r="A18" s="85" t="str">
        <f>'Table 9.17'!$S$1&amp;" ("&amp;'Table 9.17'!$T$2&amp;" to "&amp;'Table 9.17'!$Y$2&amp;")"</f>
        <v>Charters Towers (2011-12 to 2016-17)</v>
      </c>
      <c r="B18" s="85"/>
      <c r="C18" s="85"/>
      <c r="D18" s="85"/>
      <c r="E18" s="85"/>
      <c r="F18" s="85"/>
      <c r="G18" s="85" t="str">
        <f>'Table 9.17'!$S$1&amp;" ("&amp;'Table 9.17'!$T$2&amp;" to "&amp;'Table 9.17'!$Y$2&amp;")"</f>
        <v>Charters Towers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27</v>
      </c>
      <c r="Z18" s="115"/>
      <c r="AA18" s="118">
        <f t="shared" si="2"/>
        <v>3.6865101037684327E-3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448</v>
      </c>
      <c r="Z19" s="115"/>
      <c r="AA19" s="118">
        <f t="shared" si="2"/>
        <v>6.1168760240305847E-2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131</v>
      </c>
      <c r="Z20" s="115"/>
      <c r="AA20" s="118">
        <f t="shared" si="2"/>
        <v>1.7886400873839432E-2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691</v>
      </c>
      <c r="Z21" s="115"/>
      <c r="AA21" s="118">
        <f t="shared" si="2"/>
        <v>9.434735117422173E-2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492</v>
      </c>
      <c r="Z22" s="115"/>
      <c r="AA22" s="118">
        <f t="shared" si="2"/>
        <v>6.7176406335335878E-2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218</v>
      </c>
      <c r="Z23" s="115"/>
      <c r="AA23" s="118">
        <f t="shared" si="2"/>
        <v>2.9765155652648825E-2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32</v>
      </c>
      <c r="Z24" s="115"/>
      <c r="AA24" s="118">
        <f t="shared" si="2"/>
        <v>4.3691971600218456E-3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128</v>
      </c>
      <c r="Z25" s="115"/>
      <c r="AA25" s="118">
        <f t="shared" si="2"/>
        <v>1.7476788640087382E-2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104</v>
      </c>
      <c r="Z26" s="115"/>
      <c r="AA26" s="118">
        <f t="shared" si="2"/>
        <v>1.4199890770071E-2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179</v>
      </c>
      <c r="Z27" s="115"/>
      <c r="AA27" s="118">
        <f t="shared" si="2"/>
        <v>2.44401966138722E-2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427</v>
      </c>
      <c r="Z28" s="115"/>
      <c r="AA28" s="118">
        <f t="shared" si="2"/>
        <v>5.830147460404151E-2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477</v>
      </c>
      <c r="Z29" s="115"/>
      <c r="AA29" s="118">
        <f t="shared" si="2"/>
        <v>6.5128345166575646E-2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811</v>
      </c>
      <c r="Z30" s="115"/>
      <c r="AA30" s="118">
        <f t="shared" si="2"/>
        <v>0.11073184052430365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793</v>
      </c>
      <c r="Z31" s="115"/>
      <c r="AA31" s="118">
        <f t="shared" si="2"/>
        <v>0.10827416712179137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62</v>
      </c>
      <c r="Z32" s="115"/>
      <c r="AA32" s="118">
        <f t="shared" si="2"/>
        <v>8.4653194975423274E-3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231</v>
      </c>
      <c r="Z33" s="115"/>
      <c r="AA33" s="118">
        <f t="shared" si="2"/>
        <v>3.15401419989077E-2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7324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4781</v>
      </c>
      <c r="U37" s="115">
        <v>4724</v>
      </c>
      <c r="V37" s="115">
        <v>4614</v>
      </c>
      <c r="W37" s="115">
        <v>4479</v>
      </c>
      <c r="X37" s="115">
        <v>4175</v>
      </c>
      <c r="Y37" s="115">
        <v>4360</v>
      </c>
      <c r="Z37" s="115"/>
      <c r="AA37" s="115" t="str">
        <f>TEXT(Y37,"###,###")</f>
        <v>4,360</v>
      </c>
      <c r="AB37" s="115"/>
      <c r="AC37" s="115">
        <f>Y37/X37-1</f>
        <v>4.4311377245509043E-2</v>
      </c>
      <c r="AD37" s="115"/>
      <c r="AE37" s="115">
        <f>Y37/T37-1</f>
        <v>-8.8056891863626863E-2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742</v>
      </c>
      <c r="U38" s="115">
        <v>692</v>
      </c>
      <c r="V38" s="115">
        <v>655</v>
      </c>
      <c r="W38" s="115">
        <v>707</v>
      </c>
      <c r="X38" s="115">
        <v>622</v>
      </c>
      <c r="Y38" s="115">
        <v>775</v>
      </c>
      <c r="Z38" s="115"/>
      <c r="AA38" s="115" t="str">
        <f>TEXT(Y38,"###,###")</f>
        <v>775</v>
      </c>
      <c r="AB38" s="115"/>
      <c r="AC38" s="115">
        <f>Y38/X38-1</f>
        <v>0.24598070739549849</v>
      </c>
      <c r="AD38" s="115"/>
      <c r="AE38" s="115">
        <f>Y38/T38-1</f>
        <v>4.4474393530997247E-2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5523</v>
      </c>
      <c r="U40" s="115">
        <v>5416</v>
      </c>
      <c r="V40" s="115">
        <v>5269</v>
      </c>
      <c r="W40" s="115">
        <v>5186</v>
      </c>
      <c r="X40" s="115">
        <v>4797</v>
      </c>
      <c r="Y40" s="115">
        <v>5135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84.907497565725407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15.092502434274586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8</v>
      </c>
      <c r="Y44" s="117">
        <v>12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91</v>
      </c>
      <c r="Y45" s="117">
        <v>124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212</v>
      </c>
      <c r="Y46" s="117">
        <v>220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263</v>
      </c>
      <c r="Y47" s="117">
        <v>334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296</v>
      </c>
      <c r="Y48" s="117">
        <v>353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9.17'!S1&amp;" ("&amp;'Table 9.17'!Y2&amp;") *"</f>
        <v>Number of jobs by age and sex of job holders in Charters Towers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342</v>
      </c>
      <c r="Y49" s="117">
        <v>398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340</v>
      </c>
      <c r="Y50" s="117">
        <v>339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406</v>
      </c>
      <c r="Y51" s="117">
        <v>422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377</v>
      </c>
      <c r="Y52" s="117">
        <v>408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297</v>
      </c>
      <c r="Y53" s="117">
        <v>337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355</v>
      </c>
      <c r="Y54" s="117">
        <v>357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213</v>
      </c>
      <c r="Y55" s="117">
        <v>245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134</v>
      </c>
      <c r="Y56" s="117">
        <v>174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49</v>
      </c>
      <c r="Y57" s="117">
        <v>64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22</v>
      </c>
      <c r="Y58" s="117">
        <v>23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14</v>
      </c>
      <c r="Y59" s="117">
        <v>11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6</v>
      </c>
      <c r="Y60" s="117">
        <v>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3428</v>
      </c>
      <c r="Y61" s="117">
        <v>3825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10</v>
      </c>
      <c r="Y63" s="117">
        <v>13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9.17'!S1&amp;" ("&amp;'Table 9.17'!Y2&amp;") *"</f>
        <v>Number of employed persons per occupation of main job by sex in Charters Towers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94</v>
      </c>
      <c r="Y64" s="117">
        <v>123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243</v>
      </c>
      <c r="Y65" s="117">
        <v>238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254</v>
      </c>
      <c r="Y66" s="117">
        <v>322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265</v>
      </c>
      <c r="Y67" s="117">
        <v>298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287</v>
      </c>
      <c r="Y68" s="117">
        <v>281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297</v>
      </c>
      <c r="Y69" s="117">
        <v>349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354</v>
      </c>
      <c r="Y70" s="117">
        <v>355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334</v>
      </c>
      <c r="Y71" s="117">
        <v>429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374</v>
      </c>
      <c r="Y72" s="117">
        <v>339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269</v>
      </c>
      <c r="Y73" s="117">
        <v>351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220</v>
      </c>
      <c r="Y74" s="117">
        <v>222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84</v>
      </c>
      <c r="Y75" s="117">
        <v>110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40</v>
      </c>
      <c r="Y76" s="117">
        <v>34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17</v>
      </c>
      <c r="Y77" s="117">
        <v>18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12</v>
      </c>
      <c r="Y78" s="117">
        <v>10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3</v>
      </c>
      <c r="Y79" s="117">
        <v>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3153</v>
      </c>
      <c r="Y80" s="117">
        <v>3499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9.17'!S1</f>
        <v>Charters Towers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170</v>
      </c>
      <c r="Y83" s="117">
        <v>173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187</v>
      </c>
      <c r="Y84" s="117">
        <v>214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9.17'!AA4</f>
        <v>7,324</v>
      </c>
      <c r="D85" s="99">
        <f>'Table 9.17'!AC4</f>
        <v>0.1127316924946824</v>
      </c>
      <c r="E85" s="100">
        <f>'Table 9.17'!AC4</f>
        <v>0.1127316924946824</v>
      </c>
      <c r="F85" s="99">
        <f>'Table 9.17'!AE4</f>
        <v>-9.936055090998519E-2</v>
      </c>
      <c r="G85" s="100">
        <f>'Table 9.17'!AE4</f>
        <v>-9.936055090998519E-2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488</v>
      </c>
      <c r="Y85" s="117">
        <v>497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9.17'!AA5</f>
        <v>3,825</v>
      </c>
      <c r="D86" s="99">
        <f>'Table 9.17'!AC5</f>
        <v>0.11483532497814042</v>
      </c>
      <c r="E86" s="100">
        <f>'Table 9.17'!AC5</f>
        <v>0.11483532497814042</v>
      </c>
      <c r="F86" s="99">
        <f>'Table 9.17'!AE5</f>
        <v>-0.14083557951482484</v>
      </c>
      <c r="G86" s="100">
        <f>'Table 9.17'!AE5</f>
        <v>-0.14083557951482484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118</v>
      </c>
      <c r="Y86" s="117">
        <v>125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9.17'!AA6</f>
        <v>3,499</v>
      </c>
      <c r="D87" s="99">
        <f>'Table 9.17'!AC6</f>
        <v>0.1097367586425626</v>
      </c>
      <c r="E87" s="100">
        <f>'Table 9.17'!AC6</f>
        <v>0.1097367586425626</v>
      </c>
      <c r="F87" s="99">
        <f>'Table 9.17'!AE6</f>
        <v>-5.0474898236092303E-2</v>
      </c>
      <c r="G87" s="100">
        <f>'Table 9.17'!AE6</f>
        <v>-5.0474898236092303E-2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36</v>
      </c>
      <c r="Y87" s="117">
        <v>33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9.17'!AA7</f>
        <v>5,135</v>
      </c>
      <c r="D88" s="99">
        <f>'Table 9.17'!AC7</f>
        <v>7.1130579891531154E-2</v>
      </c>
      <c r="E88" s="100">
        <f>'Table 9.17'!AC7</f>
        <v>7.1130579891531154E-2</v>
      </c>
      <c r="F88" s="99">
        <f>'Table 9.17'!AE7</f>
        <v>-6.9746376811594235E-2</v>
      </c>
      <c r="G88" s="100">
        <f>'Table 9.17'!AE7</f>
        <v>-6.9746376811594235E-2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76</v>
      </c>
      <c r="Y88" s="117">
        <v>87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9.17'!AA37</f>
        <v>4,360</v>
      </c>
      <c r="D89" s="99">
        <f>'Table 9.17'!AC37</f>
        <v>4.4311377245509043E-2</v>
      </c>
      <c r="E89" s="100">
        <f>'Table 9.17'!AC37</f>
        <v>4.4311377245509043E-2</v>
      </c>
      <c r="F89" s="99">
        <f>'Table 9.17'!AE37</f>
        <v>-8.8056891863626863E-2</v>
      </c>
      <c r="G89" s="100">
        <f>'Table 9.17'!AE37</f>
        <v>-8.8056891863626863E-2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470</v>
      </c>
      <c r="Y89" s="117">
        <v>495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9.17'!AA38</f>
        <v>775</v>
      </c>
      <c r="D90" s="99">
        <f>'Table 9.17'!AC38</f>
        <v>0.24598070739549849</v>
      </c>
      <c r="E90" s="100">
        <f>'Table 9.17'!AC38</f>
        <v>0.24598070739549849</v>
      </c>
      <c r="F90" s="99">
        <f>'Table 9.17'!AE38</f>
        <v>4.4474393530997247E-2</v>
      </c>
      <c r="G90" s="100">
        <f>'Table 9.17'!AE38</f>
        <v>4.4474393530997247E-2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348</v>
      </c>
      <c r="Y90" s="117">
        <v>394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9.17'!AA114</f>
        <v>372</v>
      </c>
      <c r="D91" s="99">
        <f>'Table 9.17'!AC114</f>
        <v>0.26530612244897966</v>
      </c>
      <c r="E91" s="100">
        <f>'Table 9.17'!AC114</f>
        <v>0.26530612244897966</v>
      </c>
      <c r="F91" s="99">
        <f>'Table 9.17'!AE114</f>
        <v>3.0470914127423754E-2</v>
      </c>
      <c r="G91" s="100">
        <f>'Table 9.17'!AE114</f>
        <v>3.0470914127423754E-2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2453</v>
      </c>
      <c r="Y91" s="117">
        <v>2653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9.17'!AA115</f>
        <v>403</v>
      </c>
      <c r="D92" s="99">
        <f>'Table 9.17'!AC115</f>
        <v>0.24</v>
      </c>
      <c r="E92" s="100">
        <f>'Table 9.17'!AC115</f>
        <v>0.24</v>
      </c>
      <c r="F92" s="99">
        <f>'Table 9.17'!AE115</f>
        <v>5.2219321148825104E-2</v>
      </c>
      <c r="G92" s="100">
        <f>'Table 9.17'!AE115</f>
        <v>5.2219321148825104E-2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9.17'!AA8</f>
        <v>$43,025</v>
      </c>
      <c r="D93" s="99">
        <f>'Table 9.17'!AC8</f>
        <v>1.5516094602434638E-2</v>
      </c>
      <c r="E93" s="100">
        <f>'Table 9.17'!AC8</f>
        <v>1.5516094602434638E-2</v>
      </c>
      <c r="F93" s="99">
        <f>'Table 9.17'!AE8</f>
        <v>3.2421019492060887E-2</v>
      </c>
      <c r="G93" s="100">
        <f>'Table 9.17'!AE8</f>
        <v>3.2421019492060887E-2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140</v>
      </c>
      <c r="Y93" s="117">
        <v>156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9.17'!AA9</f>
        <v>$270.7 mil</v>
      </c>
      <c r="D94" s="99">
        <f>'Table 9.17'!AC9</f>
        <v>0.10683586129983169</v>
      </c>
      <c r="E94" s="100">
        <f>'Table 9.17'!AC9</f>
        <v>0.10683586129983169</v>
      </c>
      <c r="F94" s="99">
        <f>'Table 9.17'!AE9</f>
        <v>5.3700357660302345E-3</v>
      </c>
      <c r="G94" s="100">
        <f>'Table 9.17'!AE9</f>
        <v>5.3700357660302345E-3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405</v>
      </c>
      <c r="Y94" s="117">
        <v>443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81</v>
      </c>
      <c r="Y95" s="117">
        <v>80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316</v>
      </c>
      <c r="Y96" s="117">
        <v>382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342</v>
      </c>
      <c r="Y97" s="117">
        <v>393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238</v>
      </c>
      <c r="Y98" s="117">
        <v>227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46</v>
      </c>
      <c r="Y99" s="117">
        <v>48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250</v>
      </c>
      <c r="Y100" s="117">
        <v>246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2339</v>
      </c>
      <c r="Y101" s="117">
        <v>2482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4105</v>
      </c>
      <c r="Y104" s="115">
        <v>4675</v>
      </c>
      <c r="Z104" s="115"/>
      <c r="AA104" s="115" t="str">
        <f>TEXT(Y104,"###,###")</f>
        <v>4,675</v>
      </c>
      <c r="AB104" s="115"/>
      <c r="AC104" s="115">
        <f>Y104/($Y$4)*100</f>
        <v>63.831239759694157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1635</v>
      </c>
      <c r="Y105" s="115">
        <v>1837</v>
      </c>
      <c r="Z105" s="115"/>
      <c r="AA105" s="115" t="str">
        <f>TEXT(Y105,"###,###")</f>
        <v>1,837</v>
      </c>
      <c r="AB105" s="115"/>
      <c r="AC105" s="115">
        <f>Y105/($Y$4)*100</f>
        <v>25.081922446750411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5740</v>
      </c>
      <c r="Y106" s="115">
        <v>6512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985</v>
      </c>
      <c r="Y108" s="115">
        <v>1133</v>
      </c>
      <c r="Z108" s="115"/>
      <c r="AA108" s="115" t="str">
        <f>TEXT(Y108,"###,###")</f>
        <v>1,133</v>
      </c>
      <c r="AB108" s="115"/>
      <c r="AC108" s="115">
        <f>Y108/($Y$4)*100</f>
        <v>15.469688694702349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1043</v>
      </c>
      <c r="Y109" s="115">
        <v>1158</v>
      </c>
      <c r="Z109" s="115"/>
      <c r="AA109" s="115" t="str">
        <f>TEXT(Y109,"###,###")</f>
        <v>1,158</v>
      </c>
      <c r="AB109" s="115"/>
      <c r="AC109" s="115">
        <f t="shared" ref="AC109:AC111" si="3">Y109/($Y$4)*100</f>
        <v>15.811032222829056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1359</v>
      </c>
      <c r="Y110" s="115">
        <v>1591</v>
      </c>
      <c r="Z110" s="115"/>
      <c r="AA110" s="115" t="str">
        <f>TEXT(Y110,"###,###")</f>
        <v>1,591</v>
      </c>
      <c r="AB110" s="115"/>
      <c r="AC110" s="115">
        <f t="shared" si="3"/>
        <v>21.723102129983616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2349</v>
      </c>
      <c r="Y111" s="115">
        <v>2630</v>
      </c>
      <c r="Z111" s="115"/>
      <c r="AA111" s="115" t="str">
        <f>TEXT(Y111,"###,###")</f>
        <v>2,630</v>
      </c>
      <c r="AB111" s="115"/>
      <c r="AC111" s="115">
        <f t="shared" si="3"/>
        <v>35.909339158929548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6582</v>
      </c>
      <c r="Y112" s="115">
        <v>7324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361</v>
      </c>
      <c r="U114" s="115">
        <v>329</v>
      </c>
      <c r="V114" s="115">
        <v>312</v>
      </c>
      <c r="W114" s="115">
        <v>352</v>
      </c>
      <c r="X114" s="115">
        <v>294</v>
      </c>
      <c r="Y114" s="115">
        <v>372</v>
      </c>
      <c r="Z114" s="115"/>
      <c r="AA114" s="115" t="str">
        <f>TEXT(Y114,"###,###")</f>
        <v>372</v>
      </c>
      <c r="AB114" s="115"/>
      <c r="AC114" s="115">
        <f>Y114/X114-1</f>
        <v>0.26530612244897966</v>
      </c>
      <c r="AD114" s="115"/>
      <c r="AE114" s="115">
        <f>Y114/T114-1</f>
        <v>3.0470914127423754E-2</v>
      </c>
      <c r="AF114" s="115"/>
    </row>
    <row r="115" spans="19:32" x14ac:dyDescent="0.25">
      <c r="S115" s="115" t="s">
        <v>104</v>
      </c>
      <c r="T115" s="115">
        <v>383</v>
      </c>
      <c r="U115" s="115">
        <v>367</v>
      </c>
      <c r="V115" s="115">
        <v>340</v>
      </c>
      <c r="W115" s="115">
        <v>354</v>
      </c>
      <c r="X115" s="115">
        <v>325</v>
      </c>
      <c r="Y115" s="115">
        <v>403</v>
      </c>
      <c r="Z115" s="115"/>
      <c r="AA115" s="115" t="str">
        <f>TEXT(Y115,"###,###")</f>
        <v>403</v>
      </c>
      <c r="AB115" s="115"/>
      <c r="AC115" s="115">
        <f>Y115/X115-1</f>
        <v>0.24</v>
      </c>
      <c r="AD115" s="115"/>
      <c r="AE115" s="115">
        <f>Y115/T115-1</f>
        <v>5.2219321148825104E-2</v>
      </c>
      <c r="AF115" s="115"/>
    </row>
    <row r="116" spans="19:32" x14ac:dyDescent="0.25">
      <c r="S116" s="115" t="s">
        <v>56</v>
      </c>
      <c r="T116" s="115">
        <v>744</v>
      </c>
      <c r="U116" s="115">
        <v>696</v>
      </c>
      <c r="V116" s="115">
        <v>652</v>
      </c>
      <c r="W116" s="115">
        <v>706</v>
      </c>
      <c r="X116" s="115">
        <v>619</v>
      </c>
      <c r="Y116" s="115">
        <v>775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44.4</v>
      </c>
      <c r="V118" s="115">
        <v>42.72</v>
      </c>
      <c r="W118" s="115">
        <v>44.84</v>
      </c>
      <c r="X118" s="115">
        <v>43.14</v>
      </c>
      <c r="Y118" s="115">
        <v>42.15</v>
      </c>
      <c r="Z118" s="115"/>
      <c r="AA118" s="115" t="str">
        <f>TEXT(Y118,"##.0")</f>
        <v>42.2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4260</v>
      </c>
      <c r="V120" s="115">
        <v>4143</v>
      </c>
      <c r="W120" s="115">
        <v>4091</v>
      </c>
      <c r="X120" s="115">
        <v>3839</v>
      </c>
      <c r="Y120" s="115">
        <v>4116</v>
      </c>
      <c r="Z120" s="115"/>
      <c r="AA120" s="115" t="str">
        <f>TEXT(Y120,"###,###")</f>
        <v>4,116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566</v>
      </c>
      <c r="V121" s="115">
        <v>561</v>
      </c>
      <c r="W121" s="115">
        <v>525</v>
      </c>
      <c r="X121" s="115">
        <v>477</v>
      </c>
      <c r="Y121" s="115">
        <v>518</v>
      </c>
      <c r="Z121" s="115"/>
      <c r="AA121" s="115" t="str">
        <f t="shared" ref="AA121:AA128" si="4">TEXT(Y121,"###,###")</f>
        <v>518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591</v>
      </c>
      <c r="V122" s="115">
        <v>558</v>
      </c>
      <c r="W122" s="115">
        <v>563</v>
      </c>
      <c r="X122" s="115">
        <v>476</v>
      </c>
      <c r="Y122" s="115">
        <v>501</v>
      </c>
      <c r="Z122" s="115"/>
      <c r="AA122" s="115" t="str">
        <f t="shared" si="4"/>
        <v>501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4851</v>
      </c>
      <c r="V124" s="115">
        <v>4701</v>
      </c>
      <c r="W124" s="115">
        <v>4654</v>
      </c>
      <c r="X124" s="115">
        <v>4315</v>
      </c>
      <c r="Y124" s="115">
        <v>4617</v>
      </c>
      <c r="Z124" s="115"/>
      <c r="AA124" s="115" t="str">
        <f t="shared" si="4"/>
        <v>4,617</v>
      </c>
      <c r="AB124" s="115"/>
      <c r="AC124" s="115">
        <f>Y124/$Y$7*100</f>
        <v>89.91236611489775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1157</v>
      </c>
      <c r="V125" s="115">
        <v>1119</v>
      </c>
      <c r="W125" s="115">
        <v>1088</v>
      </c>
      <c r="X125" s="115">
        <v>953</v>
      </c>
      <c r="Y125" s="115">
        <v>1019</v>
      </c>
      <c r="Z125" s="115"/>
      <c r="AA125" s="115" t="str">
        <f t="shared" si="4"/>
        <v>1,019</v>
      </c>
      <c r="AB125" s="115"/>
      <c r="AC125" s="115">
        <f>Y125/$Y$7*100</f>
        <v>19.844206426484909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2894</v>
      </c>
      <c r="V127" s="115">
        <v>2792</v>
      </c>
      <c r="W127" s="115">
        <v>2720</v>
      </c>
      <c r="X127" s="115">
        <v>2455</v>
      </c>
      <c r="Y127" s="115">
        <v>2653</v>
      </c>
      <c r="Z127" s="115"/>
      <c r="AA127" s="115" t="str">
        <f t="shared" si="4"/>
        <v>2,653</v>
      </c>
      <c r="AB127" s="115"/>
      <c r="AC127" s="115">
        <f>Y127/$Y$7*100</f>
        <v>51.665043816942543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2522</v>
      </c>
      <c r="V128" s="115">
        <v>2470</v>
      </c>
      <c r="W128" s="115">
        <v>2461</v>
      </c>
      <c r="X128" s="115">
        <v>2341</v>
      </c>
      <c r="Y128" s="115">
        <v>2482</v>
      </c>
      <c r="Z128" s="115"/>
      <c r="AA128" s="115" t="str">
        <f t="shared" si="4"/>
        <v>2,482</v>
      </c>
      <c r="AB128" s="115"/>
      <c r="AC128" s="115">
        <f>Y128/$Y$7*100</f>
        <v>48.33495618305745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83198AC-1D62-4CA1-A75B-628FEE9F46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8A50C9A-7FCA-4FC6-8F4D-CD7BF4597D0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4B8FAF3-BD0C-44D3-8A2C-C36C26B2CA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6CF98E5-A0C5-484A-AEB5-239949F8F5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Cherbourg</v>
      </c>
      <c r="T1" s="115"/>
      <c r="U1" s="115"/>
      <c r="V1" s="115"/>
      <c r="W1" s="115"/>
      <c r="X1" s="115"/>
      <c r="Y1" s="115" t="str">
        <f>Y3</f>
        <v>9.18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129</v>
      </c>
      <c r="V3" s="115"/>
      <c r="W3" s="115"/>
      <c r="X3" s="115"/>
      <c r="Y3" s="115" t="s">
        <v>231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9.18'!$Y$3&amp;" "&amp;'Table 9.18'!$U$3&amp;", "&amp;'State data for spotlight'!$C$3&amp;", "&amp;'Table 9.18'!$Y$2</f>
        <v>Table 9.18 Cherbourg,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452</v>
      </c>
      <c r="U4" s="117">
        <v>353</v>
      </c>
      <c r="V4" s="117">
        <v>365</v>
      </c>
      <c r="W4" s="117">
        <v>336</v>
      </c>
      <c r="X4" s="117">
        <v>298</v>
      </c>
      <c r="Y4" s="117">
        <v>350</v>
      </c>
      <c r="Z4" s="115"/>
      <c r="AA4" s="115" t="str">
        <f>TEXT(Y4,"###,###")</f>
        <v>350</v>
      </c>
      <c r="AB4" s="115"/>
      <c r="AC4" s="115">
        <f t="shared" ref="AC4:AC9" si="0">Y4/X4-1</f>
        <v>0.17449664429530198</v>
      </c>
      <c r="AD4" s="115"/>
      <c r="AE4" s="115">
        <f>Y4/T4-1</f>
        <v>-0.22566371681415931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235</v>
      </c>
      <c r="U5" s="117">
        <v>174</v>
      </c>
      <c r="V5" s="117">
        <v>195</v>
      </c>
      <c r="W5" s="117">
        <v>169</v>
      </c>
      <c r="X5" s="117">
        <v>140</v>
      </c>
      <c r="Y5" s="117">
        <v>175</v>
      </c>
      <c r="Z5" s="115"/>
      <c r="AA5" s="115" t="str">
        <f>TEXT(Y5,"###,###")</f>
        <v>175</v>
      </c>
      <c r="AB5" s="115"/>
      <c r="AC5" s="115">
        <f t="shared" si="0"/>
        <v>0.25</v>
      </c>
      <c r="AD5" s="115"/>
      <c r="AE5" s="115">
        <f t="shared" ref="AE5:AE9" si="1">Y5/T5-1</f>
        <v>-0.25531914893617025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216</v>
      </c>
      <c r="U6" s="117">
        <v>179</v>
      </c>
      <c r="V6" s="117">
        <v>171</v>
      </c>
      <c r="W6" s="117">
        <v>171</v>
      </c>
      <c r="X6" s="117">
        <v>156</v>
      </c>
      <c r="Y6" s="117">
        <v>175</v>
      </c>
      <c r="Z6" s="115"/>
      <c r="AA6" s="115" t="str">
        <f>TEXT(Y6,"###,###")</f>
        <v>175</v>
      </c>
      <c r="AB6" s="115"/>
      <c r="AC6" s="115">
        <f t="shared" si="0"/>
        <v>0.12179487179487181</v>
      </c>
      <c r="AD6" s="115"/>
      <c r="AE6" s="115">
        <f t="shared" si="1"/>
        <v>-0.18981481481481477</v>
      </c>
      <c r="AF6" s="115"/>
    </row>
    <row r="7" spans="1:32" ht="16.5" customHeight="1" thickBot="1" x14ac:dyDescent="0.3">
      <c r="A7" s="46" t="str">
        <f>"QUICK STATS for "&amp;'Table 9.18'!Y2&amp;"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336</v>
      </c>
      <c r="U7" s="117">
        <v>282</v>
      </c>
      <c r="V7" s="117">
        <v>278</v>
      </c>
      <c r="W7" s="117">
        <v>253</v>
      </c>
      <c r="X7" s="117">
        <v>250</v>
      </c>
      <c r="Y7" s="117">
        <v>268</v>
      </c>
      <c r="Z7" s="115"/>
      <c r="AA7" s="115" t="str">
        <f>TEXT(Y7,"###,###")</f>
        <v>268</v>
      </c>
      <c r="AB7" s="115"/>
      <c r="AC7" s="115">
        <f t="shared" si="0"/>
        <v>7.2000000000000064E-2</v>
      </c>
      <c r="AD7" s="115"/>
      <c r="AE7" s="115">
        <f t="shared" si="1"/>
        <v>-0.20238095238095233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350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9.18'!AA7</f>
        <v>268</v>
      </c>
      <c r="P8" s="51"/>
      <c r="S8" s="115" t="s">
        <v>96</v>
      </c>
      <c r="T8" s="115">
        <v>24828.42</v>
      </c>
      <c r="U8" s="115">
        <v>25193.97</v>
      </c>
      <c r="V8" s="115">
        <v>27233.75</v>
      </c>
      <c r="W8" s="115">
        <v>28301.73</v>
      </c>
      <c r="X8" s="115">
        <v>24108</v>
      </c>
      <c r="Y8" s="115">
        <v>21192.98</v>
      </c>
      <c r="Z8" s="115"/>
      <c r="AA8" s="115" t="str">
        <f>TEXT(Y8,"$###,###")</f>
        <v>$21,193</v>
      </c>
      <c r="AB8" s="115"/>
      <c r="AC8" s="115">
        <f t="shared" si="0"/>
        <v>-0.12091504894640781</v>
      </c>
      <c r="AD8" s="115"/>
      <c r="AE8" s="115">
        <f t="shared" si="1"/>
        <v>-0.1464225270879097</v>
      </c>
      <c r="AF8" s="115"/>
    </row>
    <row r="9" spans="1:32" x14ac:dyDescent="0.25">
      <c r="A9" s="55" t="s">
        <v>17</v>
      </c>
      <c r="B9" s="56"/>
      <c r="C9" s="57"/>
      <c r="D9" s="58">
        <f>'Table 9.18'!AC104</f>
        <v>49.428571428571431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50.373134328358205</v>
      </c>
      <c r="P9" s="59" t="s">
        <v>97</v>
      </c>
      <c r="S9" s="115" t="s">
        <v>9</v>
      </c>
      <c r="T9" s="115">
        <v>8191130</v>
      </c>
      <c r="U9" s="115">
        <v>8022619</v>
      </c>
      <c r="V9" s="115">
        <v>7688547</v>
      </c>
      <c r="W9" s="115">
        <v>7766933</v>
      </c>
      <c r="X9" s="115">
        <v>6814294</v>
      </c>
      <c r="Y9" s="115">
        <v>7326109</v>
      </c>
      <c r="Z9" s="115"/>
      <c r="AA9" s="115" t="str">
        <f>TEXT(Y9/1000000,"$#,###.0")&amp;" mil"</f>
        <v>$7.3 mil</v>
      </c>
      <c r="AB9" s="115"/>
      <c r="AC9" s="115">
        <f t="shared" si="0"/>
        <v>7.5109028169315861E-2</v>
      </c>
      <c r="AD9" s="115"/>
      <c r="AE9" s="115">
        <f t="shared" si="1"/>
        <v>-0.10560459912124454</v>
      </c>
      <c r="AF9" s="115"/>
    </row>
    <row r="10" spans="1:32" x14ac:dyDescent="0.25">
      <c r="A10" s="55" t="s">
        <v>20</v>
      </c>
      <c r="B10" s="56"/>
      <c r="C10" s="57"/>
      <c r="D10" s="58">
        <f>'Table 9.18'!AC105</f>
        <v>48.857142857142854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49.626865671641788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99.253731343283576</v>
      </c>
      <c r="P11" s="59" t="s">
        <v>97</v>
      </c>
      <c r="S11" s="115" t="s">
        <v>32</v>
      </c>
      <c r="T11" s="117">
        <v>452</v>
      </c>
      <c r="U11" s="117">
        <v>354</v>
      </c>
      <c r="V11" s="117">
        <v>364</v>
      </c>
      <c r="W11" s="117">
        <v>338</v>
      </c>
      <c r="X11" s="117">
        <v>294</v>
      </c>
      <c r="Y11" s="117">
        <v>348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9.18'!AC108</f>
        <v>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1.8656716417910446</v>
      </c>
      <c r="P12" s="59" t="s">
        <v>97</v>
      </c>
      <c r="S12" s="115" t="s">
        <v>33</v>
      </c>
      <c r="T12" s="117">
        <v>0</v>
      </c>
      <c r="U12" s="117">
        <v>0</v>
      </c>
      <c r="V12" s="117">
        <v>0</v>
      </c>
      <c r="W12" s="117">
        <v>0</v>
      </c>
      <c r="X12" s="117">
        <v>0</v>
      </c>
      <c r="Y12" s="117">
        <v>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9.18'!AC109</f>
        <v>10.571428571428571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9.18'!AA118</f>
        <v>39.9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9.18'!AC110</f>
        <v>30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18.656716417910449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9.18'!AC111</f>
        <v>51.714285714285715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81.343283582089555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</v>
      </c>
      <c r="Z15" s="115"/>
      <c r="AA15" s="118">
        <f t="shared" ref="AA15:AA34" si="2">IF(Y15="np",0,Y15/$Y$34)</f>
        <v>1.7142857142857144E-2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</v>
      </c>
      <c r="Z17" s="115"/>
      <c r="AA17" s="118">
        <f t="shared" si="2"/>
        <v>0.02</v>
      </c>
      <c r="AB17" s="115"/>
      <c r="AC17" s="115"/>
      <c r="AD17" s="115"/>
      <c r="AE17" s="115"/>
      <c r="AF17" s="115"/>
    </row>
    <row r="18" spans="1:32" x14ac:dyDescent="0.25">
      <c r="A18" s="85" t="str">
        <f>'Table 9.18'!$S$1&amp;" ("&amp;'Table 9.18'!$T$2&amp;" to "&amp;'Table 9.18'!$Y$2&amp;")"</f>
        <v>Cherbourg (2011-12 to 2016-17)</v>
      </c>
      <c r="B18" s="85"/>
      <c r="C18" s="85"/>
      <c r="D18" s="85"/>
      <c r="E18" s="85"/>
      <c r="F18" s="85"/>
      <c r="G18" s="85" t="str">
        <f>'Table 9.18'!$S$1&amp;" ("&amp;'Table 9.18'!$T$2&amp;" to "&amp;'Table 9.18'!$Y$2&amp;")"</f>
        <v>Cherbourg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</v>
      </c>
      <c r="Z19" s="115"/>
      <c r="AA19" s="118">
        <f t="shared" si="2"/>
        <v>0.02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0</v>
      </c>
      <c r="Z21" s="115"/>
      <c r="AA21" s="118">
        <f t="shared" si="2"/>
        <v>0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</v>
      </c>
      <c r="Z22" s="115"/>
      <c r="AA22" s="118">
        <f t="shared" si="2"/>
        <v>1.1428571428571429E-2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</v>
      </c>
      <c r="Z24" s="115"/>
      <c r="AA24" s="118">
        <f t="shared" si="2"/>
        <v>1.4285714285714285E-2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19</v>
      </c>
      <c r="Z27" s="115"/>
      <c r="AA27" s="118">
        <f t="shared" si="2"/>
        <v>5.4285714285714284E-2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</v>
      </c>
      <c r="Z28" s="115"/>
      <c r="AA28" s="118">
        <f t="shared" si="2"/>
        <v>4.8571428571428571E-2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86</v>
      </c>
      <c r="Z29" s="115"/>
      <c r="AA29" s="118">
        <f t="shared" si="2"/>
        <v>0.24571428571428572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41</v>
      </c>
      <c r="Z30" s="115"/>
      <c r="AA30" s="118">
        <f t="shared" si="2"/>
        <v>0.11714285714285715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87</v>
      </c>
      <c r="Z31" s="115"/>
      <c r="AA31" s="118">
        <f t="shared" si="2"/>
        <v>0.24857142857142858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41</v>
      </c>
      <c r="Z32" s="115"/>
      <c r="AA32" s="118">
        <f t="shared" si="2"/>
        <v>0.11714285714285715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16</v>
      </c>
      <c r="Z33" s="115"/>
      <c r="AA33" s="118">
        <f t="shared" si="2"/>
        <v>4.5714285714285714E-2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350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279</v>
      </c>
      <c r="U37" s="115">
        <v>247</v>
      </c>
      <c r="V37" s="115">
        <v>241</v>
      </c>
      <c r="W37" s="115">
        <v>216</v>
      </c>
      <c r="X37" s="115">
        <v>217</v>
      </c>
      <c r="Y37" s="115">
        <v>218</v>
      </c>
      <c r="Z37" s="115"/>
      <c r="AA37" s="115" t="str">
        <f>TEXT(Y37,"###,###")</f>
        <v>218</v>
      </c>
      <c r="AB37" s="115"/>
      <c r="AC37" s="115">
        <f>Y37/X37-1</f>
        <v>4.6082949308756671E-3</v>
      </c>
      <c r="AD37" s="115"/>
      <c r="AE37" s="115">
        <f>Y37/T37-1</f>
        <v>-0.21863799283154117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59</v>
      </c>
      <c r="U38" s="115">
        <v>38</v>
      </c>
      <c r="V38" s="115">
        <v>37</v>
      </c>
      <c r="W38" s="115">
        <v>39</v>
      </c>
      <c r="X38" s="115">
        <v>29</v>
      </c>
      <c r="Y38" s="115">
        <v>50</v>
      </c>
      <c r="Z38" s="115"/>
      <c r="AA38" s="115" t="str">
        <f>TEXT(Y38,"###,###")</f>
        <v>50</v>
      </c>
      <c r="AB38" s="115"/>
      <c r="AC38" s="115">
        <f>Y38/X38-1</f>
        <v>0.72413793103448265</v>
      </c>
      <c r="AD38" s="115"/>
      <c r="AE38" s="115">
        <f>Y38/T38-1</f>
        <v>-0.15254237288135597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338</v>
      </c>
      <c r="U40" s="115">
        <v>285</v>
      </c>
      <c r="V40" s="115">
        <v>278</v>
      </c>
      <c r="W40" s="115">
        <v>255</v>
      </c>
      <c r="X40" s="115">
        <v>246</v>
      </c>
      <c r="Y40" s="115">
        <v>268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81.343283582089555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18.656716417910449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</v>
      </c>
      <c r="Y46" s="117">
        <v>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7</v>
      </c>
      <c r="Y47" s="117">
        <v>18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12</v>
      </c>
      <c r="Y48" s="117">
        <v>17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9.18'!S1&amp;" ("&amp;'Table 9.18'!Y2&amp;") *"</f>
        <v>Number of jobs by age and sex of job holders in Cherbourg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13</v>
      </c>
      <c r="Y49" s="117">
        <v>21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17</v>
      </c>
      <c r="Y50" s="117">
        <v>14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13</v>
      </c>
      <c r="Y51" s="117">
        <v>16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19</v>
      </c>
      <c r="Y52" s="117">
        <v>29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11</v>
      </c>
      <c r="Y53" s="117">
        <v>12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20</v>
      </c>
      <c r="Y54" s="117">
        <v>24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4</v>
      </c>
      <c r="Y55" s="117">
        <v>11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138</v>
      </c>
      <c r="Y61" s="117">
        <v>175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9.18'!S1&amp;" ("&amp;'Table 9.18'!Y2&amp;") *"</f>
        <v>Number of employed persons per occupation of main job by sex in Cherbourg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16</v>
      </c>
      <c r="Y65" s="117">
        <v>11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14</v>
      </c>
      <c r="Y66" s="117">
        <v>22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25</v>
      </c>
      <c r="Y67" s="117">
        <v>19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9</v>
      </c>
      <c r="Y68" s="117">
        <v>14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23</v>
      </c>
      <c r="Y69" s="117">
        <v>16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21</v>
      </c>
      <c r="Y70" s="117">
        <v>31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17</v>
      </c>
      <c r="Y71" s="117">
        <v>14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9</v>
      </c>
      <c r="Y72" s="117">
        <v>12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11</v>
      </c>
      <c r="Y73" s="117">
        <v>13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5</v>
      </c>
      <c r="Y74" s="117">
        <v>11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5</v>
      </c>
      <c r="Y75" s="117">
        <v>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161</v>
      </c>
      <c r="Y80" s="117">
        <v>175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9.18'!S1</f>
        <v>Cherbourg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</v>
      </c>
      <c r="Y83" s="117">
        <v>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</v>
      </c>
      <c r="Y84" s="117">
        <v>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9.18'!AA4</f>
        <v>350</v>
      </c>
      <c r="D85" s="99">
        <f>'Table 9.18'!AC4</f>
        <v>0.17449664429530198</v>
      </c>
      <c r="E85" s="100">
        <f>'Table 9.18'!AC4</f>
        <v>0.17449664429530198</v>
      </c>
      <c r="F85" s="99">
        <f>'Table 9.18'!AE4</f>
        <v>-0.22566371681415931</v>
      </c>
      <c r="G85" s="100">
        <f>'Table 9.18'!AE4</f>
        <v>-0.22566371681415931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14</v>
      </c>
      <c r="Y85" s="117">
        <v>15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9.18'!AA5</f>
        <v>175</v>
      </c>
      <c r="D86" s="99">
        <f>'Table 9.18'!AC5</f>
        <v>0.25</v>
      </c>
      <c r="E86" s="100">
        <f>'Table 9.18'!AC5</f>
        <v>0.25</v>
      </c>
      <c r="F86" s="99">
        <f>'Table 9.18'!AE5</f>
        <v>-0.25531914893617025</v>
      </c>
      <c r="G86" s="100">
        <f>'Table 9.18'!AE5</f>
        <v>-0.25531914893617025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13</v>
      </c>
      <c r="Y86" s="117">
        <v>20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9.18'!AA6</f>
        <v>175</v>
      </c>
      <c r="D87" s="99">
        <f>'Table 9.18'!AC6</f>
        <v>0.12179487179487181</v>
      </c>
      <c r="E87" s="100">
        <f>'Table 9.18'!AC6</f>
        <v>0.12179487179487181</v>
      </c>
      <c r="F87" s="99">
        <f>'Table 9.18'!AE6</f>
        <v>-0.18981481481481477</v>
      </c>
      <c r="G87" s="100">
        <f>'Table 9.18'!AE6</f>
        <v>-0.18981481481481477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9.18'!AA7</f>
        <v>268</v>
      </c>
      <c r="D88" s="99">
        <f>'Table 9.18'!AC7</f>
        <v>7.2000000000000064E-2</v>
      </c>
      <c r="E88" s="100">
        <f>'Table 9.18'!AC7</f>
        <v>7.2000000000000064E-2</v>
      </c>
      <c r="F88" s="99">
        <f>'Table 9.18'!AE7</f>
        <v>-0.20238095238095233</v>
      </c>
      <c r="G88" s="100">
        <f>'Table 9.18'!AE7</f>
        <v>-0.20238095238095233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9.18'!AA37</f>
        <v>218</v>
      </c>
      <c r="D89" s="99">
        <f>'Table 9.18'!AC37</f>
        <v>4.6082949308756671E-3</v>
      </c>
      <c r="E89" s="100">
        <f>'Table 9.18'!AC37</f>
        <v>4.6082949308756671E-3</v>
      </c>
      <c r="F89" s="99">
        <f>'Table 9.18'!AE37</f>
        <v>-0.21863799283154117</v>
      </c>
      <c r="G89" s="100">
        <f>'Table 9.18'!AE37</f>
        <v>-0.21863799283154117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9.18'!AA38</f>
        <v>50</v>
      </c>
      <c r="D90" s="99">
        <f>'Table 9.18'!AC38</f>
        <v>0.72413793103448265</v>
      </c>
      <c r="E90" s="100">
        <f>'Table 9.18'!AC38</f>
        <v>0.72413793103448265</v>
      </c>
      <c r="F90" s="99">
        <f>'Table 9.18'!AE38</f>
        <v>-0.15254237288135597</v>
      </c>
      <c r="G90" s="100">
        <f>'Table 9.18'!AE38</f>
        <v>-0.15254237288135597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18</v>
      </c>
      <c r="Y90" s="117">
        <v>34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9.18'!AA114</f>
        <v>24</v>
      </c>
      <c r="D91" s="99">
        <f>'Table 9.18'!AC114</f>
        <v>0.26315789473684204</v>
      </c>
      <c r="E91" s="100">
        <f>'Table 9.18'!AC114</f>
        <v>0.26315789473684204</v>
      </c>
      <c r="F91" s="99">
        <f>'Table 9.18'!AE114</f>
        <v>0</v>
      </c>
      <c r="G91" s="100">
        <f>'Table 9.18'!AE114</f>
        <v>0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119</v>
      </c>
      <c r="Y91" s="117">
        <v>135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9.18'!AA115</f>
        <v>26</v>
      </c>
      <c r="D92" s="99">
        <f>'Table 9.18'!AC115</f>
        <v>1</v>
      </c>
      <c r="E92" s="100">
        <f>'Table 9.18'!AC115</f>
        <v>1</v>
      </c>
      <c r="F92" s="99">
        <f>'Table 9.18'!AE115</f>
        <v>-0.23529411764705888</v>
      </c>
      <c r="G92" s="100">
        <f>'Table 9.18'!AE115</f>
        <v>-0.23529411764705888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9.18'!AA8</f>
        <v>$21,193</v>
      </c>
      <c r="D93" s="99">
        <f>'Table 9.18'!AC8</f>
        <v>-0.12091504894640781</v>
      </c>
      <c r="E93" s="100">
        <f>'Table 9.18'!AC8</f>
        <v>-0.12091504894640781</v>
      </c>
      <c r="F93" s="99">
        <f>'Table 9.18'!AE8</f>
        <v>-0.1464225270879097</v>
      </c>
      <c r="G93" s="100">
        <f>'Table 9.18'!AE8</f>
        <v>-0.1464225270879097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5</v>
      </c>
      <c r="Y93" s="117">
        <v>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9.18'!AA9</f>
        <v>$7.3 mil</v>
      </c>
      <c r="D94" s="99">
        <f>'Table 9.18'!AC9</f>
        <v>7.5109028169315861E-2</v>
      </c>
      <c r="E94" s="100">
        <f>'Table 9.18'!AC9</f>
        <v>7.5109028169315861E-2</v>
      </c>
      <c r="F94" s="99">
        <f>'Table 9.18'!AE9</f>
        <v>-0.10560459912124454</v>
      </c>
      <c r="G94" s="100">
        <f>'Table 9.18'!AE9</f>
        <v>-0.10560459912124454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</v>
      </c>
      <c r="Y94" s="117">
        <v>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34</v>
      </c>
      <c r="Y96" s="117">
        <v>38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13</v>
      </c>
      <c r="Y97" s="117">
        <v>15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7</v>
      </c>
      <c r="Y100" s="117">
        <v>7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130</v>
      </c>
      <c r="Y101" s="117">
        <v>133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148</v>
      </c>
      <c r="Y104" s="115">
        <v>173</v>
      </c>
      <c r="Z104" s="115"/>
      <c r="AA104" s="115" t="str">
        <f>TEXT(Y104,"###,###")</f>
        <v>173</v>
      </c>
      <c r="AB104" s="115"/>
      <c r="AC104" s="115">
        <f>Y104/($Y$4)*100</f>
        <v>49.428571428571431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146</v>
      </c>
      <c r="Y105" s="115">
        <v>171</v>
      </c>
      <c r="Z105" s="115"/>
      <c r="AA105" s="115" t="str">
        <f>TEXT(Y105,"###,###")</f>
        <v>171</v>
      </c>
      <c r="AB105" s="115"/>
      <c r="AC105" s="115">
        <f>Y105/($Y$4)*100</f>
        <v>48.857142857142854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294</v>
      </c>
      <c r="Y106" s="115">
        <v>344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15</v>
      </c>
      <c r="Y108" s="115">
        <v>21</v>
      </c>
      <c r="Z108" s="115"/>
      <c r="AA108" s="115" t="str">
        <f>TEXT(Y108,"###,###")</f>
        <v>21</v>
      </c>
      <c r="AB108" s="115"/>
      <c r="AC108" s="115">
        <f>Y108/($Y$4)*100</f>
        <v>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37</v>
      </c>
      <c r="Y109" s="115">
        <v>37</v>
      </c>
      <c r="Z109" s="115"/>
      <c r="AA109" s="115" t="str">
        <f>TEXT(Y109,"###,###")</f>
        <v>37</v>
      </c>
      <c r="AB109" s="115"/>
      <c r="AC109" s="115">
        <f t="shared" ref="AC109:AC111" si="3">Y109/($Y$4)*100</f>
        <v>10.571428571428571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83</v>
      </c>
      <c r="Y110" s="115">
        <v>105</v>
      </c>
      <c r="Z110" s="115"/>
      <c r="AA110" s="115" t="str">
        <f>TEXT(Y110,"###,###")</f>
        <v>105</v>
      </c>
      <c r="AB110" s="115"/>
      <c r="AC110" s="115">
        <f t="shared" si="3"/>
        <v>30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156</v>
      </c>
      <c r="Y111" s="115">
        <v>181</v>
      </c>
      <c r="Z111" s="115"/>
      <c r="AA111" s="115" t="str">
        <f>TEXT(Y111,"###,###")</f>
        <v>181</v>
      </c>
      <c r="AB111" s="115"/>
      <c r="AC111" s="115">
        <f t="shared" si="3"/>
        <v>51.714285714285715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299</v>
      </c>
      <c r="Y112" s="115">
        <v>350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24</v>
      </c>
      <c r="U114" s="115">
        <v>23</v>
      </c>
      <c r="V114" s="115">
        <v>25</v>
      </c>
      <c r="W114" s="115">
        <v>21</v>
      </c>
      <c r="X114" s="115">
        <v>19</v>
      </c>
      <c r="Y114" s="115">
        <v>24</v>
      </c>
      <c r="Z114" s="115"/>
      <c r="AA114" s="115" t="str">
        <f>TEXT(Y114,"###,###")</f>
        <v>24</v>
      </c>
      <c r="AB114" s="115"/>
      <c r="AC114" s="115">
        <f>Y114/X114-1</f>
        <v>0.26315789473684204</v>
      </c>
      <c r="AD114" s="115"/>
      <c r="AE114" s="115">
        <f>Y114/T114-1</f>
        <v>0</v>
      </c>
      <c r="AF114" s="115"/>
    </row>
    <row r="115" spans="19:32" x14ac:dyDescent="0.25">
      <c r="S115" s="115" t="s">
        <v>104</v>
      </c>
      <c r="T115" s="115">
        <v>34</v>
      </c>
      <c r="U115" s="115">
        <v>19</v>
      </c>
      <c r="V115" s="115">
        <v>13</v>
      </c>
      <c r="W115" s="115">
        <v>15</v>
      </c>
      <c r="X115" s="115">
        <v>13</v>
      </c>
      <c r="Y115" s="115">
        <v>26</v>
      </c>
      <c r="Z115" s="115"/>
      <c r="AA115" s="115" t="str">
        <f>TEXT(Y115,"###,###")</f>
        <v>26</v>
      </c>
      <c r="AB115" s="115"/>
      <c r="AC115" s="115">
        <f>Y115/X115-1</f>
        <v>1</v>
      </c>
      <c r="AD115" s="115"/>
      <c r="AE115" s="115">
        <f>Y115/T115-1</f>
        <v>-0.23529411764705888</v>
      </c>
      <c r="AF115" s="115"/>
    </row>
    <row r="116" spans="19:32" x14ac:dyDescent="0.25">
      <c r="S116" s="115" t="s">
        <v>56</v>
      </c>
      <c r="T116" s="115">
        <v>58</v>
      </c>
      <c r="U116" s="115">
        <v>42</v>
      </c>
      <c r="V116" s="115">
        <v>38</v>
      </c>
      <c r="W116" s="115">
        <v>36</v>
      </c>
      <c r="X116" s="115">
        <v>32</v>
      </c>
      <c r="Y116" s="115">
        <v>50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39.590000000000003</v>
      </c>
      <c r="V118" s="115">
        <v>40.479999999999997</v>
      </c>
      <c r="W118" s="115">
        <v>39.020000000000003</v>
      </c>
      <c r="X118" s="115">
        <v>38.36</v>
      </c>
      <c r="Y118" s="115">
        <v>39.93</v>
      </c>
      <c r="Z118" s="115"/>
      <c r="AA118" s="115" t="str">
        <f>TEXT(Y118,"##.0")</f>
        <v>39.9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285</v>
      </c>
      <c r="V120" s="115">
        <v>281</v>
      </c>
      <c r="W120" s="115">
        <v>256</v>
      </c>
      <c r="X120" s="115">
        <v>247</v>
      </c>
      <c r="Y120" s="115">
        <v>266</v>
      </c>
      <c r="Z120" s="115"/>
      <c r="AA120" s="115" t="str">
        <f>TEXT(Y120,"###,###")</f>
        <v>266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5</v>
      </c>
      <c r="Z121" s="115"/>
      <c r="AA121" s="115" t="str">
        <f t="shared" ref="AA121:AA128" si="4">TEXT(Y121,"###,###")</f>
        <v>5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0</v>
      </c>
      <c r="W122" s="115">
        <v>0</v>
      </c>
      <c r="X122" s="115">
        <v>0</v>
      </c>
      <c r="Y122" s="115">
        <v>0</v>
      </c>
      <c r="Z122" s="115"/>
      <c r="AA122" s="115" t="str">
        <f t="shared" si="4"/>
        <v/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285</v>
      </c>
      <c r="V124" s="115">
        <v>281</v>
      </c>
      <c r="W124" s="115">
        <v>256</v>
      </c>
      <c r="X124" s="115">
        <v>247</v>
      </c>
      <c r="Y124" s="115">
        <v>266</v>
      </c>
      <c r="Z124" s="115"/>
      <c r="AA124" s="115" t="str">
        <f t="shared" si="4"/>
        <v>266</v>
      </c>
      <c r="AB124" s="115"/>
      <c r="AC124" s="115">
        <f>Y124/$Y$7*100</f>
        <v>99.253731343283576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0</v>
      </c>
      <c r="W125" s="115">
        <v>0</v>
      </c>
      <c r="X125" s="115">
        <v>0</v>
      </c>
      <c r="Y125" s="115">
        <v>5</v>
      </c>
      <c r="Z125" s="115"/>
      <c r="AA125" s="115" t="str">
        <f t="shared" si="4"/>
        <v>5</v>
      </c>
      <c r="AB125" s="115"/>
      <c r="AC125" s="115">
        <f>Y125/$Y$7*100</f>
        <v>1.8656716417910446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137</v>
      </c>
      <c r="V127" s="115">
        <v>146</v>
      </c>
      <c r="W127" s="115">
        <v>127</v>
      </c>
      <c r="X127" s="115">
        <v>117</v>
      </c>
      <c r="Y127" s="115">
        <v>135</v>
      </c>
      <c r="Z127" s="115"/>
      <c r="AA127" s="115" t="str">
        <f t="shared" si="4"/>
        <v>135</v>
      </c>
      <c r="AB127" s="115"/>
      <c r="AC127" s="115">
        <f>Y127/$Y$7*100</f>
        <v>50.373134328358205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150</v>
      </c>
      <c r="V128" s="115">
        <v>137</v>
      </c>
      <c r="W128" s="115">
        <v>133</v>
      </c>
      <c r="X128" s="115">
        <v>132</v>
      </c>
      <c r="Y128" s="115">
        <v>133</v>
      </c>
      <c r="Z128" s="115"/>
      <c r="AA128" s="115" t="str">
        <f t="shared" si="4"/>
        <v>133</v>
      </c>
      <c r="AB128" s="115"/>
      <c r="AC128" s="115">
        <f>Y128/$Y$7*100</f>
        <v>49.626865671641788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AD4B2CF-E053-40DA-B912-ECCBB28D8C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566858A-827C-4FA1-89FF-F69A7868FF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F9E3216-7EA8-4006-BDC2-CC65DC6994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961AECF-B26F-45F5-B44E-13A529D98B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Aurukun</v>
      </c>
      <c r="T1" s="115"/>
      <c r="U1" s="115"/>
      <c r="V1" s="115"/>
      <c r="W1" s="115"/>
      <c r="X1" s="115"/>
      <c r="Y1" s="115" t="str">
        <f>Y3</f>
        <v>9.1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112</v>
      </c>
      <c r="V3" s="115"/>
      <c r="W3" s="115"/>
      <c r="X3" s="115"/>
      <c r="Y3" s="115" t="s">
        <v>215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9.1'!$Y$3&amp;" "&amp;'Table 9.1'!$U$3&amp;", "&amp;'State data for spotlight'!$C$3&amp;", "&amp;'Table 9.1'!$Y$2</f>
        <v>Table 9.1 Aurukun,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639</v>
      </c>
      <c r="U4" s="117">
        <v>368</v>
      </c>
      <c r="V4" s="117">
        <v>363</v>
      </c>
      <c r="W4" s="117">
        <v>448</v>
      </c>
      <c r="X4" s="117">
        <v>362</v>
      </c>
      <c r="Y4" s="117">
        <v>590</v>
      </c>
      <c r="Z4" s="115"/>
      <c r="AA4" s="115" t="str">
        <f>TEXT(Y4,"###,###")</f>
        <v>590</v>
      </c>
      <c r="AB4" s="115"/>
      <c r="AC4" s="115">
        <f t="shared" ref="AC4:AC9" si="0">Y4/X4-1</f>
        <v>0.62983425414364635</v>
      </c>
      <c r="AD4" s="115"/>
      <c r="AE4" s="115">
        <f>Y4/T4-1</f>
        <v>-7.6682316118935834E-2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358</v>
      </c>
      <c r="U5" s="117">
        <v>197</v>
      </c>
      <c r="V5" s="117">
        <v>184</v>
      </c>
      <c r="W5" s="117">
        <v>222</v>
      </c>
      <c r="X5" s="117">
        <v>175</v>
      </c>
      <c r="Y5" s="117">
        <v>311</v>
      </c>
      <c r="Z5" s="115"/>
      <c r="AA5" s="115" t="str">
        <f>TEXT(Y5,"###,###")</f>
        <v>311</v>
      </c>
      <c r="AB5" s="115"/>
      <c r="AC5" s="115">
        <f t="shared" si="0"/>
        <v>0.77714285714285714</v>
      </c>
      <c r="AD5" s="115"/>
      <c r="AE5" s="115">
        <f t="shared" ref="AE5:AE9" si="1">Y5/T5-1</f>
        <v>-0.13128491620111726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278</v>
      </c>
      <c r="U6" s="117">
        <v>170</v>
      </c>
      <c r="V6" s="117">
        <v>181</v>
      </c>
      <c r="W6" s="117">
        <v>228</v>
      </c>
      <c r="X6" s="117">
        <v>188</v>
      </c>
      <c r="Y6" s="117">
        <v>279</v>
      </c>
      <c r="Z6" s="115"/>
      <c r="AA6" s="115" t="str">
        <f>TEXT(Y6,"###,###")</f>
        <v>279</v>
      </c>
      <c r="AB6" s="115"/>
      <c r="AC6" s="115">
        <f t="shared" si="0"/>
        <v>0.48404255319148937</v>
      </c>
      <c r="AD6" s="115"/>
      <c r="AE6" s="115">
        <f t="shared" si="1"/>
        <v>3.597122302158251E-3</v>
      </c>
      <c r="AF6" s="115"/>
    </row>
    <row r="7" spans="1:32" ht="16.5" customHeight="1" thickBot="1" x14ac:dyDescent="0.3">
      <c r="A7" s="46" t="str">
        <f>"QUICK STATS for "&amp;'Table 9.1'!Y2&amp;"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379</v>
      </c>
      <c r="U7" s="117">
        <v>254</v>
      </c>
      <c r="V7" s="117">
        <v>280</v>
      </c>
      <c r="W7" s="117">
        <v>322</v>
      </c>
      <c r="X7" s="117">
        <v>251</v>
      </c>
      <c r="Y7" s="117">
        <v>410</v>
      </c>
      <c r="Z7" s="115"/>
      <c r="AA7" s="115" t="str">
        <f>TEXT(Y7,"###,###")</f>
        <v>410</v>
      </c>
      <c r="AB7" s="115"/>
      <c r="AC7" s="115">
        <f t="shared" si="0"/>
        <v>0.63346613545816743</v>
      </c>
      <c r="AD7" s="115"/>
      <c r="AE7" s="115">
        <f t="shared" si="1"/>
        <v>8.1794195250659563E-2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590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9.1'!AA7</f>
        <v>410</v>
      </c>
      <c r="P8" s="51"/>
      <c r="S8" s="115" t="s">
        <v>96</v>
      </c>
      <c r="T8" s="115">
        <v>18271</v>
      </c>
      <c r="U8" s="115">
        <v>18340</v>
      </c>
      <c r="V8" s="115">
        <v>20356.75</v>
      </c>
      <c r="W8" s="115">
        <v>27812.07</v>
      </c>
      <c r="X8" s="115">
        <v>28765.119999999999</v>
      </c>
      <c r="Y8" s="115">
        <v>26033</v>
      </c>
      <c r="Z8" s="115"/>
      <c r="AA8" s="115" t="str">
        <f>TEXT(Y8,"$###,###")</f>
        <v>$26,033</v>
      </c>
      <c r="AB8" s="115"/>
      <c r="AC8" s="115">
        <f t="shared" si="0"/>
        <v>-9.4980309485932946E-2</v>
      </c>
      <c r="AD8" s="115"/>
      <c r="AE8" s="115">
        <f t="shared" si="1"/>
        <v>0.42482622735482467</v>
      </c>
      <c r="AF8" s="115"/>
    </row>
    <row r="9" spans="1:32" x14ac:dyDescent="0.25">
      <c r="A9" s="55" t="s">
        <v>17</v>
      </c>
      <c r="B9" s="56"/>
      <c r="C9" s="57"/>
      <c r="D9" s="58">
        <f>'Table 9.1'!AC104</f>
        <v>50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53.41463414634147</v>
      </c>
      <c r="P9" s="59" t="s">
        <v>97</v>
      </c>
      <c r="S9" s="115" t="s">
        <v>9</v>
      </c>
      <c r="T9" s="115">
        <v>9161168</v>
      </c>
      <c r="U9" s="115">
        <v>7182372</v>
      </c>
      <c r="V9" s="115">
        <v>7928552</v>
      </c>
      <c r="W9" s="115">
        <v>9715120</v>
      </c>
      <c r="X9" s="115">
        <v>8446345</v>
      </c>
      <c r="Y9" s="115">
        <v>13178960</v>
      </c>
      <c r="Z9" s="115"/>
      <c r="AA9" s="115" t="str">
        <f>TEXT(Y9/1000000,"$#,###.0")&amp;" mil"</f>
        <v>$13.2 mil</v>
      </c>
      <c r="AB9" s="115"/>
      <c r="AC9" s="115">
        <f t="shared" si="0"/>
        <v>0.56031514223015999</v>
      </c>
      <c r="AD9" s="115"/>
      <c r="AE9" s="115">
        <f t="shared" si="1"/>
        <v>0.43856765862169533</v>
      </c>
      <c r="AF9" s="115"/>
    </row>
    <row r="10" spans="1:32" x14ac:dyDescent="0.25">
      <c r="A10" s="55" t="s">
        <v>20</v>
      </c>
      <c r="B10" s="56"/>
      <c r="C10" s="57"/>
      <c r="D10" s="58">
        <f>'Table 9.1'!AC105</f>
        <v>48.644067796610166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46.585365853658537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99.512195121951223</v>
      </c>
      <c r="P11" s="59" t="s">
        <v>97</v>
      </c>
      <c r="S11" s="115" t="s">
        <v>32</v>
      </c>
      <c r="T11" s="117">
        <v>615</v>
      </c>
      <c r="U11" s="117">
        <v>365</v>
      </c>
      <c r="V11" s="117">
        <v>360</v>
      </c>
      <c r="W11" s="117">
        <v>446</v>
      </c>
      <c r="X11" s="117">
        <v>353</v>
      </c>
      <c r="Y11" s="117">
        <v>584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9.1'!AC108</f>
        <v>2.8813559322033897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0.97560975609756095</v>
      </c>
      <c r="P12" s="59" t="s">
        <v>97</v>
      </c>
      <c r="S12" s="115" t="s">
        <v>33</v>
      </c>
      <c r="T12" s="117">
        <v>15</v>
      </c>
      <c r="U12" s="117">
        <v>4</v>
      </c>
      <c r="V12" s="117">
        <v>4</v>
      </c>
      <c r="W12" s="117">
        <v>5</v>
      </c>
      <c r="X12" s="117">
        <v>7</v>
      </c>
      <c r="Y12" s="117">
        <v>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9.1'!AC109</f>
        <v>6.4406779661016946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9.1'!AA118</f>
        <v>38.6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9.1'!AC110</f>
        <v>57.288135593220332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15.609756097560975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9.1'!AC111</f>
        <v>32.033898305084747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84.390243902439025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12</v>
      </c>
      <c r="Z15" s="115"/>
      <c r="AA15" s="118">
        <f t="shared" ref="AA15:AA34" si="2">IF(Y15="np",0,Y15/$Y$34)</f>
        <v>2.0338983050847456E-2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</v>
      </c>
      <c r="Z17" s="115"/>
      <c r="AA17" s="118">
        <f t="shared" si="2"/>
        <v>6.7796610169491523E-3</v>
      </c>
      <c r="AB17" s="115"/>
      <c r="AC17" s="115"/>
      <c r="AD17" s="115"/>
      <c r="AE17" s="115"/>
      <c r="AF17" s="115"/>
    </row>
    <row r="18" spans="1:32" x14ac:dyDescent="0.25">
      <c r="A18" s="85" t="str">
        <f>'Table 9.1'!$S$1&amp;" ("&amp;'Table 9.1'!$T$2&amp;" to "&amp;'Table 9.1'!$Y$2&amp;")"</f>
        <v>Aurukun (2011-12 to 2016-17)</v>
      </c>
      <c r="B18" s="85"/>
      <c r="C18" s="85"/>
      <c r="D18" s="85"/>
      <c r="E18" s="85"/>
      <c r="F18" s="85"/>
      <c r="G18" s="85" t="str">
        <f>'Table 9.1'!$S$1&amp;" ("&amp;'Table 9.1'!$T$2&amp;" to "&amp;'Table 9.1'!$Y$2&amp;")"</f>
        <v>Aurukun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</v>
      </c>
      <c r="Z18" s="115"/>
      <c r="AA18" s="118">
        <f t="shared" si="2"/>
        <v>6.7796610169491523E-3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63</v>
      </c>
      <c r="Z19" s="115"/>
      <c r="AA19" s="118">
        <f t="shared" si="2"/>
        <v>0.10677966101694915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69</v>
      </c>
      <c r="Z21" s="115"/>
      <c r="AA21" s="118">
        <f t="shared" si="2"/>
        <v>0.11694915254237288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0</v>
      </c>
      <c r="Z22" s="115"/>
      <c r="AA22" s="118">
        <f t="shared" si="2"/>
        <v>0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</v>
      </c>
      <c r="Z25" s="115"/>
      <c r="AA25" s="118">
        <f t="shared" si="2"/>
        <v>8.4745762711864406E-3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</v>
      </c>
      <c r="Z26" s="115"/>
      <c r="AA26" s="118">
        <f t="shared" si="2"/>
        <v>1.0169491525423728E-2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</v>
      </c>
      <c r="Z27" s="115"/>
      <c r="AA27" s="118">
        <f t="shared" si="2"/>
        <v>2.2033898305084745E-2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36</v>
      </c>
      <c r="Z28" s="115"/>
      <c r="AA28" s="118">
        <f t="shared" si="2"/>
        <v>6.1016949152542375E-2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163</v>
      </c>
      <c r="Z29" s="115"/>
      <c r="AA29" s="118">
        <f t="shared" si="2"/>
        <v>0.27627118644067794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103</v>
      </c>
      <c r="Z30" s="115"/>
      <c r="AA30" s="118">
        <f t="shared" si="2"/>
        <v>0.17457627118644067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50</v>
      </c>
      <c r="Z31" s="115"/>
      <c r="AA31" s="118">
        <f t="shared" si="2"/>
        <v>8.4745762711864403E-2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</v>
      </c>
      <c r="Z32" s="115"/>
      <c r="AA32" s="118">
        <f t="shared" si="2"/>
        <v>1.0169491525423728E-2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51</v>
      </c>
      <c r="Z33" s="115"/>
      <c r="AA33" s="118">
        <f t="shared" si="2"/>
        <v>8.6440677966101692E-2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590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266</v>
      </c>
      <c r="U37" s="115">
        <v>201</v>
      </c>
      <c r="V37" s="115">
        <v>236</v>
      </c>
      <c r="W37" s="115">
        <v>274</v>
      </c>
      <c r="X37" s="115">
        <v>205</v>
      </c>
      <c r="Y37" s="115">
        <v>346</v>
      </c>
      <c r="Z37" s="115"/>
      <c r="AA37" s="115" t="str">
        <f>TEXT(Y37,"###,###")</f>
        <v>346</v>
      </c>
      <c r="AB37" s="115"/>
      <c r="AC37" s="115">
        <f>Y37/X37-1</f>
        <v>0.68780487804878043</v>
      </c>
      <c r="AD37" s="115"/>
      <c r="AE37" s="115">
        <f>Y37/T37-1</f>
        <v>0.3007518796992481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115</v>
      </c>
      <c r="U38" s="115">
        <v>44</v>
      </c>
      <c r="V38" s="115">
        <v>43</v>
      </c>
      <c r="W38" s="115">
        <v>51</v>
      </c>
      <c r="X38" s="115">
        <v>44</v>
      </c>
      <c r="Y38" s="115">
        <v>64</v>
      </c>
      <c r="Z38" s="115"/>
      <c r="AA38" s="115" t="str">
        <f>TEXT(Y38,"###,###")</f>
        <v>64</v>
      </c>
      <c r="AB38" s="115"/>
      <c r="AC38" s="115">
        <f>Y38/X38-1</f>
        <v>0.45454545454545459</v>
      </c>
      <c r="AD38" s="115"/>
      <c r="AE38" s="115">
        <f>Y38/T38-1</f>
        <v>-0.44347826086956521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381</v>
      </c>
      <c r="U40" s="115">
        <v>245</v>
      </c>
      <c r="V40" s="115">
        <v>279</v>
      </c>
      <c r="W40" s="115">
        <v>325</v>
      </c>
      <c r="X40" s="115">
        <v>249</v>
      </c>
      <c r="Y40" s="115">
        <v>410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84.390243902439025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15.609756097560975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</v>
      </c>
      <c r="Y46" s="117">
        <v>19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21</v>
      </c>
      <c r="Y47" s="117">
        <v>33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20</v>
      </c>
      <c r="Y48" s="117">
        <v>36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9.1'!S1&amp;" ("&amp;'Table 9.1'!Y2&amp;") *"</f>
        <v>Number of jobs by age and sex of job holders in Aurukun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22</v>
      </c>
      <c r="Y49" s="117">
        <v>31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19</v>
      </c>
      <c r="Y50" s="117">
        <v>35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27</v>
      </c>
      <c r="Y51" s="117">
        <v>37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25</v>
      </c>
      <c r="Y52" s="117">
        <v>42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12</v>
      </c>
      <c r="Y53" s="117">
        <v>26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</v>
      </c>
      <c r="Y54" s="117">
        <v>24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14</v>
      </c>
      <c r="Y55" s="117">
        <v>16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8</v>
      </c>
      <c r="Y56" s="117">
        <v>10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177</v>
      </c>
      <c r="Y61" s="117">
        <v>311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9.1'!S1&amp;" ("&amp;'Table 9.1'!Y2&amp;") *"</f>
        <v>Number of employed persons per occupation of main job by sex in Aurukun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8</v>
      </c>
      <c r="Y65" s="117">
        <v>17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29</v>
      </c>
      <c r="Y66" s="117">
        <v>34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31</v>
      </c>
      <c r="Y67" s="117">
        <v>42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22</v>
      </c>
      <c r="Y68" s="117">
        <v>35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12</v>
      </c>
      <c r="Y69" s="117">
        <v>28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24</v>
      </c>
      <c r="Y70" s="117">
        <v>26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23</v>
      </c>
      <c r="Y71" s="117">
        <v>26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18</v>
      </c>
      <c r="Y72" s="117">
        <v>14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13</v>
      </c>
      <c r="Y73" s="117">
        <v>28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</v>
      </c>
      <c r="Y74" s="117">
        <v>14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190</v>
      </c>
      <c r="Y80" s="117">
        <v>279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9.1'!S1</f>
        <v>Aurukun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7</v>
      </c>
      <c r="Y83" s="117">
        <v>11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17</v>
      </c>
      <c r="Y84" s="117">
        <v>23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9.1'!AA4</f>
        <v>590</v>
      </c>
      <c r="D85" s="99">
        <f>'Table 9.1'!AC4</f>
        <v>0.62983425414364635</v>
      </c>
      <c r="E85" s="100">
        <f>'Table 9.1'!AC4</f>
        <v>0.62983425414364635</v>
      </c>
      <c r="F85" s="99">
        <f>'Table 9.1'!AE4</f>
        <v>-7.6682316118935834E-2</v>
      </c>
      <c r="G85" s="100">
        <f>'Table 9.1'!AE4</f>
        <v>-7.6682316118935834E-2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14</v>
      </c>
      <c r="Y85" s="117">
        <v>33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9.1'!AA5</f>
        <v>311</v>
      </c>
      <c r="D86" s="99">
        <f>'Table 9.1'!AC5</f>
        <v>0.77714285714285714</v>
      </c>
      <c r="E86" s="100">
        <f>'Table 9.1'!AC5</f>
        <v>0.77714285714285714</v>
      </c>
      <c r="F86" s="99">
        <f>'Table 9.1'!AE5</f>
        <v>-0.13128491620111726</v>
      </c>
      <c r="G86" s="100">
        <f>'Table 9.1'!AE5</f>
        <v>-0.13128491620111726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19</v>
      </c>
      <c r="Y86" s="117">
        <v>30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9.1'!AA6</f>
        <v>279</v>
      </c>
      <c r="D87" s="99">
        <f>'Table 9.1'!AC6</f>
        <v>0.48404255319148937</v>
      </c>
      <c r="E87" s="100">
        <f>'Table 9.1'!AC6</f>
        <v>0.48404255319148937</v>
      </c>
      <c r="F87" s="99">
        <f>'Table 9.1'!AE6</f>
        <v>3.597122302158251E-3</v>
      </c>
      <c r="G87" s="100">
        <f>'Table 9.1'!AE6</f>
        <v>3.597122302158251E-3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</v>
      </c>
      <c r="Y87" s="117">
        <v>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9.1'!AA7</f>
        <v>410</v>
      </c>
      <c r="D88" s="99">
        <f>'Table 9.1'!AC7</f>
        <v>0.63346613545816743</v>
      </c>
      <c r="E88" s="100">
        <f>'Table 9.1'!AC7</f>
        <v>0.63346613545816743</v>
      </c>
      <c r="F88" s="99">
        <f>'Table 9.1'!AE7</f>
        <v>8.1794195250659563E-2</v>
      </c>
      <c r="G88" s="100">
        <f>'Table 9.1'!AE7</f>
        <v>8.1794195250659563E-2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9.1'!AA37</f>
        <v>346</v>
      </c>
      <c r="D89" s="99">
        <f>'Table 9.1'!AC37</f>
        <v>0.68780487804878043</v>
      </c>
      <c r="E89" s="100">
        <f>'Table 9.1'!AC37</f>
        <v>0.68780487804878043</v>
      </c>
      <c r="F89" s="99">
        <f>'Table 9.1'!AE37</f>
        <v>0.3007518796992481</v>
      </c>
      <c r="G89" s="100">
        <f>'Table 9.1'!AE37</f>
        <v>0.3007518796992481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10</v>
      </c>
      <c r="Y89" s="117">
        <v>14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9.1'!AA38</f>
        <v>64</v>
      </c>
      <c r="D90" s="99">
        <f>'Table 9.1'!AC38</f>
        <v>0.45454545454545459</v>
      </c>
      <c r="E90" s="100">
        <f>'Table 9.1'!AC38</f>
        <v>0.45454545454545459</v>
      </c>
      <c r="F90" s="99">
        <f>'Table 9.1'!AE38</f>
        <v>-0.44347826086956521</v>
      </c>
      <c r="G90" s="100">
        <f>'Table 9.1'!AE38</f>
        <v>-0.44347826086956521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31</v>
      </c>
      <c r="Y90" s="117">
        <v>49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9.1'!AA114</f>
        <v>31</v>
      </c>
      <c r="D91" s="99">
        <f>'Table 9.1'!AC114</f>
        <v>0.82352941176470584</v>
      </c>
      <c r="E91" s="100">
        <f>'Table 9.1'!AC114</f>
        <v>0.82352941176470584</v>
      </c>
      <c r="F91" s="99">
        <f>'Table 9.1'!AE114</f>
        <v>-0.57534246575342474</v>
      </c>
      <c r="G91" s="100">
        <f>'Table 9.1'!AE114</f>
        <v>-0.57534246575342474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132</v>
      </c>
      <c r="Y91" s="117">
        <v>219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9.1'!AA115</f>
        <v>33</v>
      </c>
      <c r="D92" s="99">
        <f>'Table 9.1'!AC115</f>
        <v>-2.9411764705882359E-2</v>
      </c>
      <c r="E92" s="100">
        <f>'Table 9.1'!AC115</f>
        <v>-2.9411764705882359E-2</v>
      </c>
      <c r="F92" s="99">
        <f>'Table 9.1'!AE115</f>
        <v>-0.15384615384615385</v>
      </c>
      <c r="G92" s="100">
        <f>'Table 9.1'!AE115</f>
        <v>-0.15384615384615385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9.1'!AA8</f>
        <v>$26,033</v>
      </c>
      <c r="D93" s="99">
        <f>'Table 9.1'!AC8</f>
        <v>-9.4980309485932946E-2</v>
      </c>
      <c r="E93" s="100">
        <f>'Table 9.1'!AC8</f>
        <v>-9.4980309485932946E-2</v>
      </c>
      <c r="F93" s="99">
        <f>'Table 9.1'!AE8</f>
        <v>0.42482622735482467</v>
      </c>
      <c r="G93" s="100">
        <f>'Table 9.1'!AE8</f>
        <v>0.42482622735482467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</v>
      </c>
      <c r="Y93" s="117">
        <v>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9.1'!AA9</f>
        <v>$13.2 mil</v>
      </c>
      <c r="D94" s="99">
        <f>'Table 9.1'!AC9</f>
        <v>0.56031514223015999</v>
      </c>
      <c r="E94" s="100">
        <f>'Table 9.1'!AC9</f>
        <v>0.56031514223015999</v>
      </c>
      <c r="F94" s="99">
        <f>'Table 9.1'!AE9</f>
        <v>0.43856765862169533</v>
      </c>
      <c r="G94" s="100">
        <f>'Table 9.1'!AE9</f>
        <v>0.43856765862169533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19</v>
      </c>
      <c r="Y94" s="117">
        <v>23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31</v>
      </c>
      <c r="Y96" s="117">
        <v>47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21</v>
      </c>
      <c r="Y97" s="117">
        <v>24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16</v>
      </c>
      <c r="Y98" s="117">
        <v>11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4</v>
      </c>
      <c r="Y100" s="117">
        <v>22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116</v>
      </c>
      <c r="Y101" s="117">
        <v>191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178</v>
      </c>
      <c r="Y104" s="115">
        <v>295</v>
      </c>
      <c r="Z104" s="115"/>
      <c r="AA104" s="115" t="str">
        <f>TEXT(Y104,"###,###")</f>
        <v>295</v>
      </c>
      <c r="AB104" s="115"/>
      <c r="AC104" s="115">
        <f>Y104/($Y$4)*100</f>
        <v>50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170</v>
      </c>
      <c r="Y105" s="115">
        <v>287</v>
      </c>
      <c r="Z105" s="115"/>
      <c r="AA105" s="115" t="str">
        <f>TEXT(Y105,"###,###")</f>
        <v>287</v>
      </c>
      <c r="AB105" s="115"/>
      <c r="AC105" s="115">
        <f>Y105/($Y$4)*100</f>
        <v>48.644067796610166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348</v>
      </c>
      <c r="Y106" s="115">
        <v>582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</v>
      </c>
      <c r="Y108" s="115">
        <v>17</v>
      </c>
      <c r="Z108" s="115"/>
      <c r="AA108" s="115" t="str">
        <f>TEXT(Y108,"###,###")</f>
        <v>17</v>
      </c>
      <c r="AB108" s="115"/>
      <c r="AC108" s="115">
        <f>Y108/($Y$4)*100</f>
        <v>2.8813559322033897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23</v>
      </c>
      <c r="Y109" s="115">
        <v>38</v>
      </c>
      <c r="Z109" s="115"/>
      <c r="AA109" s="115" t="str">
        <f>TEXT(Y109,"###,###")</f>
        <v>38</v>
      </c>
      <c r="AB109" s="115"/>
      <c r="AC109" s="115">
        <f t="shared" ref="AC109:AC111" si="3">Y109/($Y$4)*100</f>
        <v>6.4406779661016946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197</v>
      </c>
      <c r="Y110" s="115">
        <v>338</v>
      </c>
      <c r="Z110" s="115"/>
      <c r="AA110" s="115" t="str">
        <f>TEXT(Y110,"###,###")</f>
        <v>338</v>
      </c>
      <c r="AB110" s="115"/>
      <c r="AC110" s="115">
        <f t="shared" si="3"/>
        <v>57.288135593220332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112</v>
      </c>
      <c r="Y111" s="115">
        <v>189</v>
      </c>
      <c r="Z111" s="115"/>
      <c r="AA111" s="115" t="str">
        <f>TEXT(Y111,"###,###")</f>
        <v>189</v>
      </c>
      <c r="AB111" s="115"/>
      <c r="AC111" s="115">
        <f t="shared" si="3"/>
        <v>32.033898305084747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365</v>
      </c>
      <c r="Y112" s="115">
        <v>590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73</v>
      </c>
      <c r="U114" s="115">
        <v>22</v>
      </c>
      <c r="V114" s="115">
        <v>21</v>
      </c>
      <c r="W114" s="115">
        <v>20</v>
      </c>
      <c r="X114" s="115">
        <v>17</v>
      </c>
      <c r="Y114" s="115">
        <v>31</v>
      </c>
      <c r="Z114" s="115"/>
      <c r="AA114" s="115" t="str">
        <f>TEXT(Y114,"###,###")</f>
        <v>31</v>
      </c>
      <c r="AB114" s="115"/>
      <c r="AC114" s="115">
        <f>Y114/X114-1</f>
        <v>0.82352941176470584</v>
      </c>
      <c r="AD114" s="115"/>
      <c r="AE114" s="115">
        <f>Y114/T114-1</f>
        <v>-0.57534246575342474</v>
      </c>
      <c r="AF114" s="115"/>
    </row>
    <row r="115" spans="19:32" x14ac:dyDescent="0.25">
      <c r="S115" s="115" t="s">
        <v>104</v>
      </c>
      <c r="T115" s="115">
        <v>39</v>
      </c>
      <c r="U115" s="115">
        <v>26</v>
      </c>
      <c r="V115" s="115">
        <v>23</v>
      </c>
      <c r="W115" s="115">
        <v>31</v>
      </c>
      <c r="X115" s="115">
        <v>34</v>
      </c>
      <c r="Y115" s="115">
        <v>33</v>
      </c>
      <c r="Z115" s="115"/>
      <c r="AA115" s="115" t="str">
        <f>TEXT(Y115,"###,###")</f>
        <v>33</v>
      </c>
      <c r="AB115" s="115"/>
      <c r="AC115" s="115">
        <f>Y115/X115-1</f>
        <v>-2.9411764705882359E-2</v>
      </c>
      <c r="AD115" s="115"/>
      <c r="AE115" s="115">
        <f>Y115/T115-1</f>
        <v>-0.15384615384615385</v>
      </c>
      <c r="AF115" s="115"/>
    </row>
    <row r="116" spans="19:32" x14ac:dyDescent="0.25">
      <c r="S116" s="115" t="s">
        <v>56</v>
      </c>
      <c r="T116" s="115">
        <v>112</v>
      </c>
      <c r="U116" s="115">
        <v>48</v>
      </c>
      <c r="V116" s="115">
        <v>44</v>
      </c>
      <c r="W116" s="115">
        <v>51</v>
      </c>
      <c r="X116" s="115">
        <v>51</v>
      </c>
      <c r="Y116" s="115">
        <v>64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38.71</v>
      </c>
      <c r="V118" s="115">
        <v>40.44</v>
      </c>
      <c r="W118" s="115">
        <v>37.97</v>
      </c>
      <c r="X118" s="115">
        <v>38.64</v>
      </c>
      <c r="Y118" s="115">
        <v>38.6</v>
      </c>
      <c r="Z118" s="115"/>
      <c r="AA118" s="115" t="str">
        <f>TEXT(Y118,"##.0")</f>
        <v>38.6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245</v>
      </c>
      <c r="V120" s="115">
        <v>269</v>
      </c>
      <c r="W120" s="115">
        <v>315</v>
      </c>
      <c r="X120" s="115">
        <v>247</v>
      </c>
      <c r="Y120" s="115">
        <v>404</v>
      </c>
      <c r="Z120" s="115"/>
      <c r="AA120" s="115" t="str">
        <f>TEXT(Y120,"###,###")</f>
        <v>404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5</v>
      </c>
      <c r="W122" s="115">
        <v>4</v>
      </c>
      <c r="X122" s="115">
        <v>5</v>
      </c>
      <c r="Y122" s="115">
        <v>4</v>
      </c>
      <c r="Z122" s="115"/>
      <c r="AA122" s="115" t="str">
        <f t="shared" si="4"/>
        <v>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245</v>
      </c>
      <c r="V124" s="115">
        <v>274</v>
      </c>
      <c r="W124" s="115">
        <v>319</v>
      </c>
      <c r="X124" s="115">
        <v>252</v>
      </c>
      <c r="Y124" s="115">
        <v>408</v>
      </c>
      <c r="Z124" s="115"/>
      <c r="AA124" s="115" t="str">
        <f t="shared" si="4"/>
        <v>408</v>
      </c>
      <c r="AB124" s="115"/>
      <c r="AC124" s="115">
        <f>Y124/$Y$7*100</f>
        <v>99.512195121951223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5</v>
      </c>
      <c r="W125" s="115">
        <v>4</v>
      </c>
      <c r="X125" s="115">
        <v>5</v>
      </c>
      <c r="Y125" s="115">
        <v>4</v>
      </c>
      <c r="Z125" s="115"/>
      <c r="AA125" s="115" t="str">
        <f t="shared" si="4"/>
        <v>4</v>
      </c>
      <c r="AB125" s="115"/>
      <c r="AC125" s="115">
        <f>Y125/$Y$7*100</f>
        <v>0.97560975609756095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130</v>
      </c>
      <c r="V127" s="115">
        <v>145</v>
      </c>
      <c r="W127" s="115">
        <v>166</v>
      </c>
      <c r="X127" s="115">
        <v>131</v>
      </c>
      <c r="Y127" s="115">
        <v>219</v>
      </c>
      <c r="Z127" s="115"/>
      <c r="AA127" s="115" t="str">
        <f t="shared" si="4"/>
        <v>219</v>
      </c>
      <c r="AB127" s="115"/>
      <c r="AC127" s="115">
        <f>Y127/$Y$7*100</f>
        <v>53.41463414634147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116</v>
      </c>
      <c r="V128" s="115">
        <v>131</v>
      </c>
      <c r="W128" s="115">
        <v>152</v>
      </c>
      <c r="X128" s="115">
        <v>119</v>
      </c>
      <c r="Y128" s="115">
        <v>191</v>
      </c>
      <c r="Z128" s="115"/>
      <c r="AA128" s="115" t="str">
        <f t="shared" si="4"/>
        <v>191</v>
      </c>
      <c r="AB128" s="115"/>
      <c r="AC128" s="115">
        <f>Y128/$Y$7*100</f>
        <v>46.585365853658537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990D244-12AE-4F98-A3D0-63E1EADBA7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BD04DEB-90A8-4C07-B55C-B327DFE906A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29E22A1-D9E6-45E4-A7B8-F49735AAF2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4E03F4B-622D-4783-8AEB-A25250F09E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Cloncurry</v>
      </c>
      <c r="T1" s="115"/>
      <c r="U1" s="115"/>
      <c r="V1" s="115"/>
      <c r="W1" s="115"/>
      <c r="X1" s="115"/>
      <c r="Y1" s="115" t="str">
        <f>Y3</f>
        <v>9.19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130</v>
      </c>
      <c r="V3" s="115"/>
      <c r="W3" s="115"/>
      <c r="X3" s="115"/>
      <c r="Y3" s="115" t="s">
        <v>232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9.19'!$Y$3&amp;" "&amp;'Table 9.19'!$U$3&amp;", "&amp;'State data for spotlight'!$C$3&amp;", "&amp;'Table 9.19'!$Y$2</f>
        <v>Table 9.19 Cloncurry,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2244</v>
      </c>
      <c r="U4" s="117">
        <v>2435</v>
      </c>
      <c r="V4" s="117">
        <v>2255</v>
      </c>
      <c r="W4" s="117">
        <v>2168</v>
      </c>
      <c r="X4" s="117">
        <v>2021</v>
      </c>
      <c r="Y4" s="117">
        <v>2208</v>
      </c>
      <c r="Z4" s="115"/>
      <c r="AA4" s="115" t="str">
        <f>TEXT(Y4,"###,###")</f>
        <v>2,208</v>
      </c>
      <c r="AB4" s="115"/>
      <c r="AC4" s="115">
        <f t="shared" ref="AC4:AC9" si="0">Y4/X4-1</f>
        <v>9.2528451261751687E-2</v>
      </c>
      <c r="AD4" s="115"/>
      <c r="AE4" s="115">
        <f>Y4/T4-1</f>
        <v>-1.6042780748663055E-2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1200</v>
      </c>
      <c r="U5" s="117">
        <v>1365</v>
      </c>
      <c r="V5" s="117">
        <v>1244</v>
      </c>
      <c r="W5" s="117">
        <v>1171</v>
      </c>
      <c r="X5" s="117">
        <v>1086</v>
      </c>
      <c r="Y5" s="117">
        <v>1218</v>
      </c>
      <c r="Z5" s="115"/>
      <c r="AA5" s="115" t="str">
        <f>TEXT(Y5,"###,###")</f>
        <v>1,218</v>
      </c>
      <c r="AB5" s="115"/>
      <c r="AC5" s="115">
        <f t="shared" si="0"/>
        <v>0.12154696132596676</v>
      </c>
      <c r="AD5" s="115"/>
      <c r="AE5" s="115">
        <f t="shared" ref="AE5:AE9" si="1">Y5/T5-1</f>
        <v>1.4999999999999902E-2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1041</v>
      </c>
      <c r="U6" s="117">
        <v>1075</v>
      </c>
      <c r="V6" s="117">
        <v>1019</v>
      </c>
      <c r="W6" s="117">
        <v>1006</v>
      </c>
      <c r="X6" s="117">
        <v>932</v>
      </c>
      <c r="Y6" s="117">
        <v>990</v>
      </c>
      <c r="Z6" s="115"/>
      <c r="AA6" s="115" t="str">
        <f>TEXT(Y6,"###,###")</f>
        <v>990</v>
      </c>
      <c r="AB6" s="115"/>
      <c r="AC6" s="115">
        <f t="shared" si="0"/>
        <v>6.2231759656652397E-2</v>
      </c>
      <c r="AD6" s="115"/>
      <c r="AE6" s="115">
        <f t="shared" si="1"/>
        <v>-4.8991354466858761E-2</v>
      </c>
      <c r="AF6" s="115"/>
    </row>
    <row r="7" spans="1:32" ht="16.5" customHeight="1" thickBot="1" x14ac:dyDescent="0.3">
      <c r="A7" s="46" t="str">
        <f>"QUICK STATS for "&amp;'Table 9.19'!Y2&amp;"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1500</v>
      </c>
      <c r="U7" s="117">
        <v>1569</v>
      </c>
      <c r="V7" s="117">
        <v>1540</v>
      </c>
      <c r="W7" s="117">
        <v>1497</v>
      </c>
      <c r="X7" s="117">
        <v>1386</v>
      </c>
      <c r="Y7" s="117">
        <v>1447</v>
      </c>
      <c r="Z7" s="115"/>
      <c r="AA7" s="115" t="str">
        <f>TEXT(Y7,"###,###")</f>
        <v>1,447</v>
      </c>
      <c r="AB7" s="115"/>
      <c r="AC7" s="115">
        <f t="shared" si="0"/>
        <v>4.4011544011544057E-2</v>
      </c>
      <c r="AD7" s="115"/>
      <c r="AE7" s="115">
        <f t="shared" si="1"/>
        <v>-3.5333333333333328E-2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2,208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9.19'!AA7</f>
        <v>1,447</v>
      </c>
      <c r="P8" s="51"/>
      <c r="S8" s="115" t="s">
        <v>96</v>
      </c>
      <c r="T8" s="115">
        <v>47199.59</v>
      </c>
      <c r="U8" s="115">
        <v>49564.12</v>
      </c>
      <c r="V8" s="115">
        <v>51274.720000000001</v>
      </c>
      <c r="W8" s="115">
        <v>53307</v>
      </c>
      <c r="X8" s="115">
        <v>53402</v>
      </c>
      <c r="Y8" s="115">
        <v>51024.43</v>
      </c>
      <c r="Z8" s="115"/>
      <c r="AA8" s="115" t="str">
        <f>TEXT(Y8,"$###,###")</f>
        <v>$51,024</v>
      </c>
      <c r="AB8" s="115"/>
      <c r="AC8" s="115">
        <f t="shared" si="0"/>
        <v>-4.4522115276581342E-2</v>
      </c>
      <c r="AD8" s="115"/>
      <c r="AE8" s="115">
        <f t="shared" si="1"/>
        <v>8.1035449672338444E-2</v>
      </c>
      <c r="AF8" s="115"/>
    </row>
    <row r="9" spans="1:32" x14ac:dyDescent="0.25">
      <c r="A9" s="55" t="s">
        <v>17</v>
      </c>
      <c r="B9" s="56"/>
      <c r="C9" s="57"/>
      <c r="D9" s="58">
        <f>'Table 9.19'!AC104</f>
        <v>68.387681159420282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56.599861782999305</v>
      </c>
      <c r="P9" s="59" t="s">
        <v>97</v>
      </c>
      <c r="S9" s="115" t="s">
        <v>9</v>
      </c>
      <c r="T9" s="115">
        <v>90074638</v>
      </c>
      <c r="U9" s="115">
        <v>96116858</v>
      </c>
      <c r="V9" s="115">
        <v>94364136</v>
      </c>
      <c r="W9" s="115">
        <v>96074369</v>
      </c>
      <c r="X9" s="115">
        <v>92048112</v>
      </c>
      <c r="Y9" s="115">
        <v>97234367</v>
      </c>
      <c r="Z9" s="115"/>
      <c r="AA9" s="115" t="str">
        <f>TEXT(Y9/1000000,"$#,###.0")&amp;" mil"</f>
        <v>$97.2 mil</v>
      </c>
      <c r="AB9" s="115"/>
      <c r="AC9" s="115">
        <f t="shared" si="0"/>
        <v>5.6342872084111928E-2</v>
      </c>
      <c r="AD9" s="115"/>
      <c r="AE9" s="115">
        <f t="shared" si="1"/>
        <v>7.9486625302896075E-2</v>
      </c>
      <c r="AF9" s="115"/>
    </row>
    <row r="10" spans="1:32" x14ac:dyDescent="0.25">
      <c r="A10" s="55" t="s">
        <v>20</v>
      </c>
      <c r="B10" s="56"/>
      <c r="C10" s="57"/>
      <c r="D10" s="58">
        <f>'Table 9.19'!AC105</f>
        <v>24.592391304347828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43.400138217000688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96.682791983413964</v>
      </c>
      <c r="P11" s="59" t="s">
        <v>97</v>
      </c>
      <c r="S11" s="115" t="s">
        <v>32</v>
      </c>
      <c r="T11" s="117">
        <v>2046</v>
      </c>
      <c r="U11" s="117">
        <v>2223</v>
      </c>
      <c r="V11" s="117">
        <v>2066</v>
      </c>
      <c r="W11" s="117">
        <v>1999</v>
      </c>
      <c r="X11" s="117">
        <v>1856</v>
      </c>
      <c r="Y11" s="117">
        <v>2030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9.19'!AC108</f>
        <v>13.677536231884059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12.301313061506566</v>
      </c>
      <c r="P12" s="59" t="s">
        <v>97</v>
      </c>
      <c r="S12" s="115" t="s">
        <v>33</v>
      </c>
      <c r="T12" s="117">
        <v>194</v>
      </c>
      <c r="U12" s="117">
        <v>220</v>
      </c>
      <c r="V12" s="117">
        <v>198</v>
      </c>
      <c r="W12" s="117">
        <v>167</v>
      </c>
      <c r="X12" s="117">
        <v>165</v>
      </c>
      <c r="Y12" s="117">
        <v>178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9.19'!AC109</f>
        <v>12.047101449275361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9.19'!AA118</f>
        <v>39.4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9.19'!AC110</f>
        <v>27.490942028985511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18.451969592259847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9.19'!AC111</f>
        <v>39.764492753623188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81.548030407740157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133</v>
      </c>
      <c r="Z15" s="115"/>
      <c r="AA15" s="118">
        <f t="shared" ref="AA15:AA34" si="2">IF(Y15="np",0,Y15/$Y$34)</f>
        <v>6.0235507246376808E-2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226</v>
      </c>
      <c r="Z16" s="115"/>
      <c r="AA16" s="118">
        <f t="shared" si="2"/>
        <v>0.10235507246376811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39</v>
      </c>
      <c r="Z17" s="115"/>
      <c r="AA17" s="118">
        <f t="shared" si="2"/>
        <v>1.7663043478260868E-2</v>
      </c>
      <c r="AB17" s="115"/>
      <c r="AC17" s="115"/>
      <c r="AD17" s="115"/>
      <c r="AE17" s="115"/>
      <c r="AF17" s="115"/>
    </row>
    <row r="18" spans="1:32" x14ac:dyDescent="0.25">
      <c r="A18" s="85" t="str">
        <f>'Table 9.19'!$S$1&amp;" ("&amp;'Table 9.19'!$T$2&amp;" to "&amp;'Table 9.19'!$Y$2&amp;")"</f>
        <v>Cloncurry (2011-12 to 2016-17)</v>
      </c>
      <c r="B18" s="85"/>
      <c r="C18" s="85"/>
      <c r="D18" s="85"/>
      <c r="E18" s="85"/>
      <c r="F18" s="85"/>
      <c r="G18" s="85" t="str">
        <f>'Table 9.19'!$S$1&amp;" ("&amp;'Table 9.19'!$T$2&amp;" to "&amp;'Table 9.19'!$Y$2&amp;")"</f>
        <v>Cloncurry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28</v>
      </c>
      <c r="Z18" s="115"/>
      <c r="AA18" s="118">
        <f t="shared" si="2"/>
        <v>1.2681159420289856E-2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193</v>
      </c>
      <c r="Z19" s="115"/>
      <c r="AA19" s="118">
        <f t="shared" si="2"/>
        <v>8.7409420289855072E-2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25</v>
      </c>
      <c r="Z20" s="115"/>
      <c r="AA20" s="118">
        <f t="shared" si="2"/>
        <v>1.1322463768115942E-2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176</v>
      </c>
      <c r="Z21" s="115"/>
      <c r="AA21" s="118">
        <f t="shared" si="2"/>
        <v>7.9710144927536225E-2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164</v>
      </c>
      <c r="Z22" s="115"/>
      <c r="AA22" s="118">
        <f t="shared" si="2"/>
        <v>7.4275362318840576E-2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164</v>
      </c>
      <c r="Z23" s="115"/>
      <c r="AA23" s="118">
        <f t="shared" si="2"/>
        <v>7.4275362318840576E-2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</v>
      </c>
      <c r="Z24" s="115"/>
      <c r="AA24" s="118">
        <f t="shared" si="2"/>
        <v>2.717391304347826E-3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</v>
      </c>
      <c r="Z25" s="115"/>
      <c r="AA25" s="118">
        <f t="shared" si="2"/>
        <v>1.177536231884058E-2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44</v>
      </c>
      <c r="Z26" s="115"/>
      <c r="AA26" s="118">
        <f t="shared" si="2"/>
        <v>1.9927536231884056E-2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37</v>
      </c>
      <c r="Z27" s="115"/>
      <c r="AA27" s="118">
        <f t="shared" si="2"/>
        <v>1.6757246376811596E-2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182</v>
      </c>
      <c r="Z28" s="115"/>
      <c r="AA28" s="118">
        <f t="shared" si="2"/>
        <v>8.2427536231884063E-2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221</v>
      </c>
      <c r="Z29" s="115"/>
      <c r="AA29" s="118">
        <f t="shared" si="2"/>
        <v>0.10009057971014493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146</v>
      </c>
      <c r="Z30" s="115"/>
      <c r="AA30" s="118">
        <f t="shared" si="2"/>
        <v>6.6123188405797104E-2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9.19'!Y2&amp;")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136</v>
      </c>
      <c r="Z31" s="115"/>
      <c r="AA31" s="118">
        <f t="shared" si="2"/>
        <v>6.1594202898550728E-2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24</v>
      </c>
      <c r="Z32" s="115"/>
      <c r="AA32" s="118">
        <f t="shared" si="2"/>
        <v>1.0869565217391304E-2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57</v>
      </c>
      <c r="Z33" s="115"/>
      <c r="AA33" s="118">
        <f t="shared" si="2"/>
        <v>2.5815217391304348E-2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2208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1288</v>
      </c>
      <c r="U37" s="115">
        <v>1273</v>
      </c>
      <c r="V37" s="115">
        <v>1331</v>
      </c>
      <c r="W37" s="115">
        <v>1287</v>
      </c>
      <c r="X37" s="115">
        <v>1159</v>
      </c>
      <c r="Y37" s="115">
        <v>1180</v>
      </c>
      <c r="Z37" s="115"/>
      <c r="AA37" s="115" t="str">
        <f>TEXT(Y37,"###,###")</f>
        <v>1,180</v>
      </c>
      <c r="AB37" s="115"/>
      <c r="AC37" s="115">
        <f>Y37/X37-1</f>
        <v>1.8119068162208762E-2</v>
      </c>
      <c r="AD37" s="115"/>
      <c r="AE37" s="115">
        <f>Y37/T37-1</f>
        <v>-8.3850931677018625E-2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213</v>
      </c>
      <c r="U38" s="115">
        <v>297</v>
      </c>
      <c r="V38" s="115">
        <v>205</v>
      </c>
      <c r="W38" s="115">
        <v>207</v>
      </c>
      <c r="X38" s="115">
        <v>234</v>
      </c>
      <c r="Y38" s="115">
        <v>267</v>
      </c>
      <c r="Z38" s="115"/>
      <c r="AA38" s="115" t="str">
        <f>TEXT(Y38,"###,###")</f>
        <v>267</v>
      </c>
      <c r="AB38" s="115"/>
      <c r="AC38" s="115">
        <f>Y38/X38-1</f>
        <v>0.14102564102564097</v>
      </c>
      <c r="AD38" s="115"/>
      <c r="AE38" s="115">
        <f>Y38/T38-1</f>
        <v>0.25352112676056349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1501</v>
      </c>
      <c r="U40" s="115">
        <v>1570</v>
      </c>
      <c r="V40" s="115">
        <v>1536</v>
      </c>
      <c r="W40" s="115">
        <v>1494</v>
      </c>
      <c r="X40" s="115">
        <v>1393</v>
      </c>
      <c r="Y40" s="115">
        <v>1447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81.548030407740157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18.451969592259847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14</v>
      </c>
      <c r="Y45" s="117">
        <v>28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61</v>
      </c>
      <c r="Y46" s="117">
        <v>50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100</v>
      </c>
      <c r="Y47" s="117">
        <v>116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138</v>
      </c>
      <c r="Y48" s="117">
        <v>149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9.19'!S1&amp;" ("&amp;'Table 9.19'!Y2&amp;") *"</f>
        <v>Number of jobs by age and sex of job holders in Cloncurry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155</v>
      </c>
      <c r="Y49" s="117">
        <v>158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115</v>
      </c>
      <c r="Y50" s="117">
        <v>126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101</v>
      </c>
      <c r="Y51" s="117">
        <v>125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118</v>
      </c>
      <c r="Y52" s="117">
        <v>122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81</v>
      </c>
      <c r="Y53" s="117">
        <v>106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87</v>
      </c>
      <c r="Y54" s="117">
        <v>108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69</v>
      </c>
      <c r="Y55" s="117">
        <v>71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22</v>
      </c>
      <c r="Y56" s="117">
        <v>35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17</v>
      </c>
      <c r="Y57" s="117">
        <v>15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7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1087</v>
      </c>
      <c r="Y61" s="117">
        <v>1218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9.19'!S1&amp;" ("&amp;'Table 9.19'!Y2&amp;") *"</f>
        <v>Number of employed persons per occupation of main job by sex in Cloncurry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27</v>
      </c>
      <c r="Y64" s="117">
        <v>29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80</v>
      </c>
      <c r="Y65" s="117">
        <v>74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93</v>
      </c>
      <c r="Y66" s="117">
        <v>127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155</v>
      </c>
      <c r="Y67" s="117">
        <v>149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139</v>
      </c>
      <c r="Y68" s="117">
        <v>143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78</v>
      </c>
      <c r="Y69" s="117">
        <v>96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98</v>
      </c>
      <c r="Y70" s="117">
        <v>87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67</v>
      </c>
      <c r="Y71" s="117">
        <v>88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62</v>
      </c>
      <c r="Y72" s="117">
        <v>73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70</v>
      </c>
      <c r="Y73" s="117">
        <v>60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40</v>
      </c>
      <c r="Y74" s="117">
        <v>43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16</v>
      </c>
      <c r="Y75" s="117">
        <v>13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3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7</v>
      </c>
      <c r="Y77" s="117">
        <v>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937</v>
      </c>
      <c r="Y80" s="117">
        <v>990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9.19'!S1</f>
        <v>Cloncurry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65</v>
      </c>
      <c r="Y83" s="117">
        <v>71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56</v>
      </c>
      <c r="Y84" s="117">
        <v>61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9.19'!AA4</f>
        <v>2,208</v>
      </c>
      <c r="D85" s="99">
        <f>'Table 9.19'!AC4</f>
        <v>9.2528451261751687E-2</v>
      </c>
      <c r="E85" s="100">
        <f>'Table 9.19'!AC4</f>
        <v>9.2528451261751687E-2</v>
      </c>
      <c r="F85" s="99">
        <f>'Table 9.19'!AE4</f>
        <v>-1.6042780748663055E-2</v>
      </c>
      <c r="G85" s="100">
        <f>'Table 9.19'!AE4</f>
        <v>-1.6042780748663055E-2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145</v>
      </c>
      <c r="Y85" s="117">
        <v>131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9.19'!AA5</f>
        <v>1,218</v>
      </c>
      <c r="D86" s="99">
        <f>'Table 9.19'!AC5</f>
        <v>0.12154696132596676</v>
      </c>
      <c r="E86" s="100">
        <f>'Table 9.19'!AC5</f>
        <v>0.12154696132596676</v>
      </c>
      <c r="F86" s="99">
        <f>'Table 9.19'!AE5</f>
        <v>1.4999999999999902E-2</v>
      </c>
      <c r="G86" s="100">
        <f>'Table 9.19'!AE5</f>
        <v>1.4999999999999902E-2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25</v>
      </c>
      <c r="Y86" s="117">
        <v>28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9.19'!AA6</f>
        <v>990</v>
      </c>
      <c r="D87" s="99">
        <f>'Table 9.19'!AC6</f>
        <v>6.2231759656652397E-2</v>
      </c>
      <c r="E87" s="100">
        <f>'Table 9.19'!AC6</f>
        <v>6.2231759656652397E-2</v>
      </c>
      <c r="F87" s="99">
        <f>'Table 9.19'!AE6</f>
        <v>-4.8991354466858761E-2</v>
      </c>
      <c r="G87" s="100">
        <f>'Table 9.19'!AE6</f>
        <v>-4.8991354466858761E-2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29</v>
      </c>
      <c r="Y87" s="117">
        <v>26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9.19'!AA7</f>
        <v>1,447</v>
      </c>
      <c r="D88" s="99">
        <f>'Table 9.19'!AC7</f>
        <v>4.4011544011544057E-2</v>
      </c>
      <c r="E88" s="100">
        <f>'Table 9.19'!AC7</f>
        <v>4.4011544011544057E-2</v>
      </c>
      <c r="F88" s="99">
        <f>'Table 9.19'!AE7</f>
        <v>-3.5333333333333328E-2</v>
      </c>
      <c r="G88" s="100">
        <f>'Table 9.19'!AE7</f>
        <v>-3.5333333333333328E-2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13</v>
      </c>
      <c r="Y88" s="117">
        <v>10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9.19'!AA37</f>
        <v>1,180</v>
      </c>
      <c r="D89" s="99">
        <f>'Table 9.19'!AC37</f>
        <v>1.8119068162208762E-2</v>
      </c>
      <c r="E89" s="100">
        <f>'Table 9.19'!AC37</f>
        <v>1.8119068162208762E-2</v>
      </c>
      <c r="F89" s="99">
        <f>'Table 9.19'!AE37</f>
        <v>-8.3850931677018625E-2</v>
      </c>
      <c r="G89" s="100">
        <f>'Table 9.19'!AE37</f>
        <v>-8.3850931677018625E-2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172</v>
      </c>
      <c r="Y89" s="117">
        <v>181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9.19'!AA38</f>
        <v>267</v>
      </c>
      <c r="D90" s="99">
        <f>'Table 9.19'!AC38</f>
        <v>0.14102564102564097</v>
      </c>
      <c r="E90" s="100">
        <f>'Table 9.19'!AC38</f>
        <v>0.14102564102564097</v>
      </c>
      <c r="F90" s="99">
        <f>'Table 9.19'!AE38</f>
        <v>0.25352112676056349</v>
      </c>
      <c r="G90" s="100">
        <f>'Table 9.19'!AE38</f>
        <v>0.25352112676056349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132</v>
      </c>
      <c r="Y90" s="117">
        <v>155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9.19'!AA114</f>
        <v>130</v>
      </c>
      <c r="D91" s="99">
        <f>'Table 9.19'!AC114</f>
        <v>0.2149532710280373</v>
      </c>
      <c r="E91" s="100">
        <f>'Table 9.19'!AC114</f>
        <v>0.2149532710280373</v>
      </c>
      <c r="F91" s="99">
        <f>'Table 9.19'!AE114</f>
        <v>0.32653061224489788</v>
      </c>
      <c r="G91" s="100">
        <f>'Table 9.19'!AE114</f>
        <v>0.32653061224489788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770</v>
      </c>
      <c r="Y91" s="117">
        <v>819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9.19'!AA115</f>
        <v>137</v>
      </c>
      <c r="D92" s="99">
        <f>'Table 9.19'!AC115</f>
        <v>9.6000000000000085E-2</v>
      </c>
      <c r="E92" s="100">
        <f>'Table 9.19'!AC115</f>
        <v>9.6000000000000085E-2</v>
      </c>
      <c r="F92" s="99">
        <f>'Table 9.19'!AE115</f>
        <v>0.21238938053097356</v>
      </c>
      <c r="G92" s="100">
        <f>'Table 9.19'!AE115</f>
        <v>0.21238938053097356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9.19'!AA8</f>
        <v>$51,024</v>
      </c>
      <c r="D93" s="99">
        <f>'Table 9.19'!AC8</f>
        <v>-4.4522115276581342E-2</v>
      </c>
      <c r="E93" s="100">
        <f>'Table 9.19'!AC8</f>
        <v>-4.4522115276581342E-2</v>
      </c>
      <c r="F93" s="99">
        <f>'Table 9.19'!AE8</f>
        <v>8.1035449672338444E-2</v>
      </c>
      <c r="G93" s="100">
        <f>'Table 9.19'!AE8</f>
        <v>8.1035449672338444E-2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38</v>
      </c>
      <c r="Y93" s="117">
        <v>43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9.19'!AA9</f>
        <v>$97.2 mil</v>
      </c>
      <c r="D94" s="99">
        <f>'Table 9.19'!AC9</f>
        <v>5.6342872084111928E-2</v>
      </c>
      <c r="E94" s="100">
        <f>'Table 9.19'!AC9</f>
        <v>5.6342872084111928E-2</v>
      </c>
      <c r="F94" s="99">
        <f>'Table 9.19'!AE9</f>
        <v>7.9486625302896075E-2</v>
      </c>
      <c r="G94" s="100">
        <f>'Table 9.19'!AE9</f>
        <v>7.9486625302896075E-2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92</v>
      </c>
      <c r="Y94" s="117">
        <v>96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23</v>
      </c>
      <c r="Y95" s="117">
        <v>25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75</v>
      </c>
      <c r="Y96" s="117">
        <v>80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142</v>
      </c>
      <c r="Y97" s="117">
        <v>132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39</v>
      </c>
      <c r="Y98" s="117">
        <v>52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27</v>
      </c>
      <c r="Y99" s="117">
        <v>26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66</v>
      </c>
      <c r="Y100" s="117">
        <v>70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623</v>
      </c>
      <c r="Y101" s="117">
        <v>628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1270</v>
      </c>
      <c r="Y104" s="115">
        <v>1510</v>
      </c>
      <c r="Z104" s="115"/>
      <c r="AA104" s="115" t="str">
        <f>TEXT(Y104,"###,###")</f>
        <v>1,510</v>
      </c>
      <c r="AB104" s="115"/>
      <c r="AC104" s="115">
        <f>Y104/($Y$4)*100</f>
        <v>68.387681159420282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574</v>
      </c>
      <c r="Y105" s="115">
        <v>543</v>
      </c>
      <c r="Z105" s="115"/>
      <c r="AA105" s="115" t="str">
        <f>TEXT(Y105,"###,###")</f>
        <v>543</v>
      </c>
      <c r="AB105" s="115"/>
      <c r="AC105" s="115">
        <f>Y105/($Y$4)*100</f>
        <v>24.592391304347828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1844</v>
      </c>
      <c r="Y106" s="115">
        <v>2053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234</v>
      </c>
      <c r="Y108" s="115">
        <v>302</v>
      </c>
      <c r="Z108" s="115"/>
      <c r="AA108" s="115" t="str">
        <f>TEXT(Y108,"###,###")</f>
        <v>302</v>
      </c>
      <c r="AB108" s="115"/>
      <c r="AC108" s="115">
        <f>Y108/($Y$4)*100</f>
        <v>13.677536231884059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283</v>
      </c>
      <c r="Y109" s="115">
        <v>266</v>
      </c>
      <c r="Z109" s="115"/>
      <c r="AA109" s="115" t="str">
        <f>TEXT(Y109,"###,###")</f>
        <v>266</v>
      </c>
      <c r="AB109" s="115"/>
      <c r="AC109" s="115">
        <f t="shared" ref="AC109:AC111" si="3">Y109/($Y$4)*100</f>
        <v>12.047101449275361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542</v>
      </c>
      <c r="Y110" s="115">
        <v>607</v>
      </c>
      <c r="Z110" s="115"/>
      <c r="AA110" s="115" t="str">
        <f>TEXT(Y110,"###,###")</f>
        <v>607</v>
      </c>
      <c r="AB110" s="115"/>
      <c r="AC110" s="115">
        <f t="shared" si="3"/>
        <v>27.490942028985511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795</v>
      </c>
      <c r="Y111" s="115">
        <v>878</v>
      </c>
      <c r="Z111" s="115"/>
      <c r="AA111" s="115" t="str">
        <f>TEXT(Y111,"###,###")</f>
        <v>878</v>
      </c>
      <c r="AB111" s="115"/>
      <c r="AC111" s="115">
        <f t="shared" si="3"/>
        <v>39.764492753623188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2019</v>
      </c>
      <c r="Y112" s="115">
        <v>2208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98</v>
      </c>
      <c r="U114" s="115">
        <v>154</v>
      </c>
      <c r="V114" s="115">
        <v>95</v>
      </c>
      <c r="W114" s="115">
        <v>92</v>
      </c>
      <c r="X114" s="115">
        <v>107</v>
      </c>
      <c r="Y114" s="115">
        <v>130</v>
      </c>
      <c r="Z114" s="115"/>
      <c r="AA114" s="115" t="str">
        <f>TEXT(Y114,"###,###")</f>
        <v>130</v>
      </c>
      <c r="AB114" s="115"/>
      <c r="AC114" s="115">
        <f>Y114/X114-1</f>
        <v>0.2149532710280373</v>
      </c>
      <c r="AD114" s="115"/>
      <c r="AE114" s="115">
        <f>Y114/T114-1</f>
        <v>0.32653061224489788</v>
      </c>
      <c r="AF114" s="115"/>
    </row>
    <row r="115" spans="19:32" x14ac:dyDescent="0.25">
      <c r="S115" s="115" t="s">
        <v>104</v>
      </c>
      <c r="T115" s="115">
        <v>113</v>
      </c>
      <c r="U115" s="115">
        <v>142</v>
      </c>
      <c r="V115" s="115">
        <v>109</v>
      </c>
      <c r="W115" s="115">
        <v>112</v>
      </c>
      <c r="X115" s="115">
        <v>125</v>
      </c>
      <c r="Y115" s="115">
        <v>137</v>
      </c>
      <c r="Z115" s="115"/>
      <c r="AA115" s="115" t="str">
        <f>TEXT(Y115,"###,###")</f>
        <v>137</v>
      </c>
      <c r="AB115" s="115"/>
      <c r="AC115" s="115">
        <f>Y115/X115-1</f>
        <v>9.6000000000000085E-2</v>
      </c>
      <c r="AD115" s="115"/>
      <c r="AE115" s="115">
        <f>Y115/T115-1</f>
        <v>0.21238938053097356</v>
      </c>
      <c r="AF115" s="115"/>
    </row>
    <row r="116" spans="19:32" x14ac:dyDescent="0.25">
      <c r="S116" s="115" t="s">
        <v>56</v>
      </c>
      <c r="T116" s="115">
        <v>211</v>
      </c>
      <c r="U116" s="115">
        <v>296</v>
      </c>
      <c r="V116" s="115">
        <v>204</v>
      </c>
      <c r="W116" s="115">
        <v>204</v>
      </c>
      <c r="X116" s="115">
        <v>232</v>
      </c>
      <c r="Y116" s="115">
        <v>267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37.76</v>
      </c>
      <c r="V118" s="115">
        <v>38.770000000000003</v>
      </c>
      <c r="W118" s="115">
        <v>39.18</v>
      </c>
      <c r="X118" s="115">
        <v>40.39</v>
      </c>
      <c r="Y118" s="115">
        <v>39.4</v>
      </c>
      <c r="Z118" s="115"/>
      <c r="AA118" s="115" t="str">
        <f>TEXT(Y118,"##.0")</f>
        <v>39.4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1352</v>
      </c>
      <c r="V120" s="115">
        <v>1348</v>
      </c>
      <c r="W120" s="115">
        <v>1325</v>
      </c>
      <c r="X120" s="115">
        <v>1224</v>
      </c>
      <c r="Y120" s="115">
        <v>1269</v>
      </c>
      <c r="Z120" s="115"/>
      <c r="AA120" s="115" t="str">
        <f>TEXT(Y120,"###,###")</f>
        <v>1,269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85</v>
      </c>
      <c r="V121" s="115">
        <v>71</v>
      </c>
      <c r="W121" s="115">
        <v>66</v>
      </c>
      <c r="X121" s="115">
        <v>51</v>
      </c>
      <c r="Y121" s="115">
        <v>48</v>
      </c>
      <c r="Z121" s="115"/>
      <c r="AA121" s="115" t="str">
        <f t="shared" ref="AA121:AA128" si="4">TEXT(Y121,"###,###")</f>
        <v>48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128</v>
      </c>
      <c r="V122" s="115">
        <v>124</v>
      </c>
      <c r="W122" s="115">
        <v>106</v>
      </c>
      <c r="X122" s="115">
        <v>113</v>
      </c>
      <c r="Y122" s="115">
        <v>130</v>
      </c>
      <c r="Z122" s="115"/>
      <c r="AA122" s="115" t="str">
        <f t="shared" si="4"/>
        <v>130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1480</v>
      </c>
      <c r="V124" s="115">
        <v>1472</v>
      </c>
      <c r="W124" s="115">
        <v>1431</v>
      </c>
      <c r="X124" s="115">
        <v>1337</v>
      </c>
      <c r="Y124" s="115">
        <v>1399</v>
      </c>
      <c r="Z124" s="115"/>
      <c r="AA124" s="115" t="str">
        <f t="shared" si="4"/>
        <v>1,399</v>
      </c>
      <c r="AB124" s="115"/>
      <c r="AC124" s="115">
        <f>Y124/$Y$7*100</f>
        <v>96.682791983413964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213</v>
      </c>
      <c r="V125" s="115">
        <v>195</v>
      </c>
      <c r="W125" s="115">
        <v>172</v>
      </c>
      <c r="X125" s="115">
        <v>164</v>
      </c>
      <c r="Y125" s="115">
        <v>178</v>
      </c>
      <c r="Z125" s="115"/>
      <c r="AA125" s="115" t="str">
        <f t="shared" si="4"/>
        <v>178</v>
      </c>
      <c r="AB125" s="115"/>
      <c r="AC125" s="115">
        <f>Y125/$Y$7*100</f>
        <v>12.301313061506566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873</v>
      </c>
      <c r="V127" s="115">
        <v>848</v>
      </c>
      <c r="W127" s="115">
        <v>829</v>
      </c>
      <c r="X127" s="115">
        <v>768</v>
      </c>
      <c r="Y127" s="115">
        <v>819</v>
      </c>
      <c r="Z127" s="115"/>
      <c r="AA127" s="115" t="str">
        <f t="shared" si="4"/>
        <v>819</v>
      </c>
      <c r="AB127" s="115"/>
      <c r="AC127" s="115">
        <f>Y127/$Y$7*100</f>
        <v>56.599861782999305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698</v>
      </c>
      <c r="V128" s="115">
        <v>693</v>
      </c>
      <c r="W128" s="115">
        <v>666</v>
      </c>
      <c r="X128" s="115">
        <v>617</v>
      </c>
      <c r="Y128" s="115">
        <v>628</v>
      </c>
      <c r="Z128" s="115"/>
      <c r="AA128" s="115" t="str">
        <f t="shared" si="4"/>
        <v>628</v>
      </c>
      <c r="AB128" s="115"/>
      <c r="AC128" s="115">
        <f>Y128/$Y$7*100</f>
        <v>43.400138217000688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A55187E-F12E-4F76-AEE8-5A6FF989B4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ECFC74E-1AEC-42A7-AC6D-B4710F069B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57DF261-E00C-46F6-9A4B-1981F9D1A9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59E1DC2-8FE5-4895-90FE-178188977A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Cook</v>
      </c>
      <c r="T1" s="115"/>
      <c r="U1" s="115"/>
      <c r="V1" s="115"/>
      <c r="W1" s="115"/>
      <c r="X1" s="115"/>
      <c r="Y1" s="115" t="str">
        <f>Y3</f>
        <v>9.20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131</v>
      </c>
      <c r="V3" s="115"/>
      <c r="W3" s="115"/>
      <c r="X3" s="115"/>
      <c r="Y3" s="115" t="s">
        <v>208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9.20'!$Y$3&amp;" "&amp;'Table 9.20'!$U$3&amp;", "&amp;'State data for spotlight'!$C$3&amp;", "&amp;'Table 9.20'!$Y$2</f>
        <v>Table 9.20 Cook,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2724</v>
      </c>
      <c r="U4" s="117">
        <v>2850</v>
      </c>
      <c r="V4" s="117">
        <v>2955</v>
      </c>
      <c r="W4" s="117">
        <v>3051</v>
      </c>
      <c r="X4" s="117">
        <v>2803</v>
      </c>
      <c r="Y4" s="117">
        <v>3653</v>
      </c>
      <c r="Z4" s="115"/>
      <c r="AA4" s="115" t="str">
        <f>TEXT(Y4,"###,###")</f>
        <v>3,653</v>
      </c>
      <c r="AB4" s="115"/>
      <c r="AC4" s="115">
        <f t="shared" ref="AC4:AC9" si="0">Y4/X4-1</f>
        <v>0.30324652158401721</v>
      </c>
      <c r="AD4" s="115"/>
      <c r="AE4" s="115">
        <f>Y4/T4-1</f>
        <v>0.34104258443465496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1447</v>
      </c>
      <c r="U5" s="117">
        <v>1578</v>
      </c>
      <c r="V5" s="117">
        <v>1647</v>
      </c>
      <c r="W5" s="117">
        <v>1670</v>
      </c>
      <c r="X5" s="117">
        <v>1499</v>
      </c>
      <c r="Y5" s="117">
        <v>2011</v>
      </c>
      <c r="Z5" s="115"/>
      <c r="AA5" s="115" t="str">
        <f>TEXT(Y5,"###,###")</f>
        <v>2,011</v>
      </c>
      <c r="AB5" s="115"/>
      <c r="AC5" s="115">
        <f t="shared" si="0"/>
        <v>0.34156104069379589</v>
      </c>
      <c r="AD5" s="115"/>
      <c r="AE5" s="115">
        <f t="shared" ref="AE5:AE9" si="1">Y5/T5-1</f>
        <v>0.38977194194885967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1272</v>
      </c>
      <c r="U6" s="117">
        <v>1276</v>
      </c>
      <c r="V6" s="117">
        <v>1309</v>
      </c>
      <c r="W6" s="117">
        <v>1379</v>
      </c>
      <c r="X6" s="117">
        <v>1304</v>
      </c>
      <c r="Y6" s="117">
        <v>1642</v>
      </c>
      <c r="Z6" s="115"/>
      <c r="AA6" s="115" t="str">
        <f>TEXT(Y6,"###,###")</f>
        <v>1,642</v>
      </c>
      <c r="AB6" s="115"/>
      <c r="AC6" s="115">
        <f t="shared" si="0"/>
        <v>0.25920245398773001</v>
      </c>
      <c r="AD6" s="115"/>
      <c r="AE6" s="115">
        <f t="shared" si="1"/>
        <v>0.29088050314465419</v>
      </c>
      <c r="AF6" s="115"/>
    </row>
    <row r="7" spans="1:32" ht="16.5" customHeight="1" thickBot="1" x14ac:dyDescent="0.3">
      <c r="A7" s="46" t="str">
        <f>"QUICK STATS for "&amp;'Table 9.20'!Y2&amp;"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1838</v>
      </c>
      <c r="U7" s="117">
        <v>1960</v>
      </c>
      <c r="V7" s="117">
        <v>2008</v>
      </c>
      <c r="W7" s="117">
        <v>2082</v>
      </c>
      <c r="X7" s="117">
        <v>1919</v>
      </c>
      <c r="Y7" s="117">
        <v>2500</v>
      </c>
      <c r="Z7" s="115"/>
      <c r="AA7" s="115" t="str">
        <f>TEXT(Y7,"###,###")</f>
        <v>2,500</v>
      </c>
      <c r="AB7" s="115"/>
      <c r="AC7" s="115">
        <f t="shared" si="0"/>
        <v>0.30276185513288167</v>
      </c>
      <c r="AD7" s="115"/>
      <c r="AE7" s="115">
        <f t="shared" si="1"/>
        <v>0.36017410228509239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3,653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9.20'!AA7</f>
        <v>2,500</v>
      </c>
      <c r="P8" s="51"/>
      <c r="S8" s="115" t="s">
        <v>96</v>
      </c>
      <c r="T8" s="115">
        <v>29612</v>
      </c>
      <c r="U8" s="115">
        <v>32898.19</v>
      </c>
      <c r="V8" s="115">
        <v>33142</v>
      </c>
      <c r="W8" s="115">
        <v>34676.5</v>
      </c>
      <c r="X8" s="115">
        <v>33647.599999999999</v>
      </c>
      <c r="Y8" s="115">
        <v>36828.5</v>
      </c>
      <c r="Z8" s="115"/>
      <c r="AA8" s="115" t="str">
        <f>TEXT(Y8,"$###,###")</f>
        <v>$36,829</v>
      </c>
      <c r="AB8" s="115"/>
      <c r="AC8" s="115">
        <f t="shared" si="0"/>
        <v>9.4535717257694607E-2</v>
      </c>
      <c r="AD8" s="115"/>
      <c r="AE8" s="115">
        <f t="shared" si="1"/>
        <v>0.24370187761718221</v>
      </c>
      <c r="AF8" s="115"/>
    </row>
    <row r="9" spans="1:32" x14ac:dyDescent="0.25">
      <c r="A9" s="55" t="s">
        <v>17</v>
      </c>
      <c r="B9" s="56"/>
      <c r="C9" s="57"/>
      <c r="D9" s="58">
        <f>'Table 9.20'!AC104</f>
        <v>69.258143991240075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55.96</v>
      </c>
      <c r="P9" s="59" t="s">
        <v>97</v>
      </c>
      <c r="S9" s="115" t="s">
        <v>9</v>
      </c>
      <c r="T9" s="115">
        <v>64834917</v>
      </c>
      <c r="U9" s="115">
        <v>69681432</v>
      </c>
      <c r="V9" s="115">
        <v>74678784</v>
      </c>
      <c r="W9" s="115">
        <v>82660519</v>
      </c>
      <c r="X9" s="115">
        <v>81437490</v>
      </c>
      <c r="Y9" s="115">
        <v>100739705</v>
      </c>
      <c r="Z9" s="115"/>
      <c r="AA9" s="115" t="str">
        <f>TEXT(Y9/1000000,"$#,###.0")&amp;" mil"</f>
        <v>$100.7 mil</v>
      </c>
      <c r="AB9" s="115"/>
      <c r="AC9" s="115">
        <f t="shared" si="0"/>
        <v>0.2370187858196513</v>
      </c>
      <c r="AD9" s="115"/>
      <c r="AE9" s="115">
        <f t="shared" si="1"/>
        <v>0.55378783009778521</v>
      </c>
      <c r="AF9" s="115"/>
    </row>
    <row r="10" spans="1:32" x14ac:dyDescent="0.25">
      <c r="A10" s="55" t="s">
        <v>20</v>
      </c>
      <c r="B10" s="56"/>
      <c r="C10" s="57"/>
      <c r="D10" s="58">
        <f>'Table 9.20'!AC105</f>
        <v>21.762934574322472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44.04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91.28</v>
      </c>
      <c r="P11" s="59" t="s">
        <v>97</v>
      </c>
      <c r="S11" s="115" t="s">
        <v>32</v>
      </c>
      <c r="T11" s="117">
        <v>2339</v>
      </c>
      <c r="U11" s="117">
        <v>2461</v>
      </c>
      <c r="V11" s="117">
        <v>2547</v>
      </c>
      <c r="W11" s="117">
        <v>2670</v>
      </c>
      <c r="X11" s="117">
        <v>2463</v>
      </c>
      <c r="Y11" s="117">
        <v>3226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9.20'!AC108</f>
        <v>12.9482617027101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17.080000000000002</v>
      </c>
      <c r="P12" s="59" t="s">
        <v>97</v>
      </c>
      <c r="S12" s="115" t="s">
        <v>33</v>
      </c>
      <c r="T12" s="117">
        <v>386</v>
      </c>
      <c r="U12" s="117">
        <v>389</v>
      </c>
      <c r="V12" s="117">
        <v>405</v>
      </c>
      <c r="W12" s="117">
        <v>380</v>
      </c>
      <c r="X12" s="117">
        <v>335</v>
      </c>
      <c r="Y12" s="117">
        <v>427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9.20'!AC109</f>
        <v>17.382972898987134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9.20'!AA118</f>
        <v>40.0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9.20'!AC110</f>
        <v>34.218450588557346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16.88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9.20'!AC111</f>
        <v>26.471393375307965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83.12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556</v>
      </c>
      <c r="Z15" s="115"/>
      <c r="AA15" s="118">
        <f t="shared" ref="AA15:AA34" si="2">IF(Y15="np",0,Y15/$Y$34)</f>
        <v>0.1522036682179031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19</v>
      </c>
      <c r="Z16" s="115"/>
      <c r="AA16" s="118">
        <f t="shared" si="2"/>
        <v>5.2012044894607168E-3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68</v>
      </c>
      <c r="Z17" s="115"/>
      <c r="AA17" s="118">
        <f t="shared" si="2"/>
        <v>1.8614837120175198E-2</v>
      </c>
      <c r="AB17" s="115"/>
      <c r="AC17" s="115"/>
      <c r="AD17" s="115"/>
      <c r="AE17" s="115"/>
      <c r="AF17" s="115"/>
    </row>
    <row r="18" spans="1:32" x14ac:dyDescent="0.25">
      <c r="A18" s="85" t="str">
        <f>'Table 9.20'!$S$1&amp;" ("&amp;'Table 9.20'!$T$2&amp;" to "&amp;'Table 9.20'!$Y$2&amp;")"</f>
        <v>Cook (2011-12 to 2016-17)</v>
      </c>
      <c r="B18" s="85"/>
      <c r="C18" s="85"/>
      <c r="D18" s="85"/>
      <c r="E18" s="85"/>
      <c r="F18" s="85"/>
      <c r="G18" s="85" t="str">
        <f>'Table 9.20'!$S$1&amp;" ("&amp;'Table 9.20'!$T$2&amp;" to "&amp;'Table 9.20'!$Y$2&amp;")"</f>
        <v>Cook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39</v>
      </c>
      <c r="Z18" s="115"/>
      <c r="AA18" s="118">
        <f t="shared" si="2"/>
        <v>1.0676156583629894E-2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247</v>
      </c>
      <c r="Z19" s="115"/>
      <c r="AA19" s="118">
        <f t="shared" si="2"/>
        <v>6.7615658362989328E-2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70</v>
      </c>
      <c r="Z20" s="115"/>
      <c r="AA20" s="118">
        <f t="shared" si="2"/>
        <v>1.9162332329592115E-2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184</v>
      </c>
      <c r="Z21" s="115"/>
      <c r="AA21" s="118">
        <f t="shared" si="2"/>
        <v>5.0369559266356417E-2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291</v>
      </c>
      <c r="Z22" s="115"/>
      <c r="AA22" s="118">
        <f t="shared" si="2"/>
        <v>7.9660552970161516E-2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56</v>
      </c>
      <c r="Z23" s="115"/>
      <c r="AA23" s="118">
        <f t="shared" si="2"/>
        <v>1.5329865863673693E-2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9</v>
      </c>
      <c r="Z24" s="115"/>
      <c r="AA24" s="118">
        <f t="shared" si="2"/>
        <v>2.4637284423761293E-3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70</v>
      </c>
      <c r="Z25" s="115"/>
      <c r="AA25" s="118">
        <f t="shared" si="2"/>
        <v>1.9162332329592115E-2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93</v>
      </c>
      <c r="Z26" s="115"/>
      <c r="AA26" s="118">
        <f t="shared" si="2"/>
        <v>2.5458527237886667E-2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175</v>
      </c>
      <c r="Z27" s="115"/>
      <c r="AA27" s="118">
        <f t="shared" si="2"/>
        <v>4.790583082398029E-2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379</v>
      </c>
      <c r="Z28" s="115"/>
      <c r="AA28" s="118">
        <f t="shared" si="2"/>
        <v>0.10375034218450589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274</v>
      </c>
      <c r="Z29" s="115"/>
      <c r="AA29" s="118">
        <f t="shared" si="2"/>
        <v>7.5006843690117717E-2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262</v>
      </c>
      <c r="Z30" s="115"/>
      <c r="AA30" s="118">
        <f t="shared" si="2"/>
        <v>7.1721872433616204E-2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299</v>
      </c>
      <c r="Z31" s="115"/>
      <c r="AA31" s="118">
        <f t="shared" si="2"/>
        <v>8.1850533807829182E-2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58</v>
      </c>
      <c r="Z32" s="115"/>
      <c r="AA32" s="118">
        <f t="shared" si="2"/>
        <v>1.587736107309061E-2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147</v>
      </c>
      <c r="Z33" s="115"/>
      <c r="AA33" s="118">
        <f t="shared" si="2"/>
        <v>4.0240897892143447E-2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3653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1508</v>
      </c>
      <c r="U37" s="115">
        <v>1617</v>
      </c>
      <c r="V37" s="115">
        <v>1657</v>
      </c>
      <c r="W37" s="115">
        <v>1729</v>
      </c>
      <c r="X37" s="115">
        <v>1565</v>
      </c>
      <c r="Y37" s="115">
        <v>2078</v>
      </c>
      <c r="Z37" s="115"/>
      <c r="AA37" s="115" t="str">
        <f>TEXT(Y37,"###,###")</f>
        <v>2,078</v>
      </c>
      <c r="AB37" s="115"/>
      <c r="AC37" s="115">
        <f>Y37/X37-1</f>
        <v>0.32779552715654958</v>
      </c>
      <c r="AD37" s="115"/>
      <c r="AE37" s="115">
        <f>Y37/T37-1</f>
        <v>0.37798408488063662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325</v>
      </c>
      <c r="U38" s="115">
        <v>345</v>
      </c>
      <c r="V38" s="115">
        <v>353</v>
      </c>
      <c r="W38" s="115">
        <v>349</v>
      </c>
      <c r="X38" s="115">
        <v>356</v>
      </c>
      <c r="Y38" s="115">
        <v>422</v>
      </c>
      <c r="Z38" s="115"/>
      <c r="AA38" s="115" t="str">
        <f>TEXT(Y38,"###,###")</f>
        <v>422</v>
      </c>
      <c r="AB38" s="115"/>
      <c r="AC38" s="115">
        <f>Y38/X38-1</f>
        <v>0.18539325842696619</v>
      </c>
      <c r="AD38" s="115"/>
      <c r="AE38" s="115">
        <f>Y38/T38-1</f>
        <v>0.29846153846153856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1833</v>
      </c>
      <c r="U40" s="115">
        <v>1962</v>
      </c>
      <c r="V40" s="115">
        <v>2010</v>
      </c>
      <c r="W40" s="115">
        <v>2078</v>
      </c>
      <c r="X40" s="115">
        <v>1921</v>
      </c>
      <c r="Y40" s="115">
        <v>2500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83.12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16.88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28</v>
      </c>
      <c r="Y45" s="117">
        <v>27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103</v>
      </c>
      <c r="Y46" s="117">
        <v>127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153</v>
      </c>
      <c r="Y47" s="117">
        <v>224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217</v>
      </c>
      <c r="Y48" s="117">
        <v>335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9.20'!S1&amp;" ("&amp;'Table 9.20'!Y2&amp;") *"</f>
        <v>Number of jobs by age and sex of job holders in Cook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161</v>
      </c>
      <c r="Y49" s="117">
        <v>230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128</v>
      </c>
      <c r="Y50" s="117">
        <v>168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152</v>
      </c>
      <c r="Y51" s="117">
        <v>187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135</v>
      </c>
      <c r="Y52" s="117">
        <v>183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142</v>
      </c>
      <c r="Y53" s="117">
        <v>168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109</v>
      </c>
      <c r="Y54" s="117">
        <v>140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95</v>
      </c>
      <c r="Y55" s="117">
        <v>117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56</v>
      </c>
      <c r="Y56" s="117">
        <v>67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15</v>
      </c>
      <c r="Y57" s="117">
        <v>29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1499</v>
      </c>
      <c r="Y61" s="117">
        <v>2011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9.20'!S1&amp;" ("&amp;'Table 9.20'!Y2&amp;") *"</f>
        <v>Number of employed persons per occupation of main job by sex in Cook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27</v>
      </c>
      <c r="Y64" s="117">
        <v>46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73</v>
      </c>
      <c r="Y65" s="117">
        <v>77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103</v>
      </c>
      <c r="Y66" s="117">
        <v>150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177</v>
      </c>
      <c r="Y67" s="117">
        <v>246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131</v>
      </c>
      <c r="Y68" s="117">
        <v>174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114</v>
      </c>
      <c r="Y69" s="117">
        <v>127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121</v>
      </c>
      <c r="Y70" s="117">
        <v>163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130</v>
      </c>
      <c r="Y71" s="117">
        <v>137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131</v>
      </c>
      <c r="Y72" s="117">
        <v>162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150</v>
      </c>
      <c r="Y73" s="117">
        <v>202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89</v>
      </c>
      <c r="Y74" s="117">
        <v>89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38</v>
      </c>
      <c r="Y75" s="117">
        <v>49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8</v>
      </c>
      <c r="Y76" s="117">
        <v>15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1301</v>
      </c>
      <c r="Y80" s="117">
        <v>1642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9.20'!S1</f>
        <v>Cook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69</v>
      </c>
      <c r="Y83" s="117">
        <v>99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106</v>
      </c>
      <c r="Y84" s="117">
        <v>140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9.20'!AA4</f>
        <v>3,653</v>
      </c>
      <c r="D85" s="99">
        <f>'Table 9.20'!AC4</f>
        <v>0.30324652158401721</v>
      </c>
      <c r="E85" s="100">
        <f>'Table 9.20'!AC4</f>
        <v>0.30324652158401721</v>
      </c>
      <c r="F85" s="99">
        <f>'Table 9.20'!AE4</f>
        <v>0.34104258443465496</v>
      </c>
      <c r="G85" s="100">
        <f>'Table 9.20'!AE4</f>
        <v>0.34104258443465496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114</v>
      </c>
      <c r="Y85" s="117">
        <v>152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9.20'!AA5</f>
        <v>2,011</v>
      </c>
      <c r="D86" s="99">
        <f>'Table 9.20'!AC5</f>
        <v>0.34156104069379589</v>
      </c>
      <c r="E86" s="100">
        <f>'Table 9.20'!AC5</f>
        <v>0.34156104069379589</v>
      </c>
      <c r="F86" s="99">
        <f>'Table 9.20'!AE5</f>
        <v>0.38977194194885967</v>
      </c>
      <c r="G86" s="100">
        <f>'Table 9.20'!AE5</f>
        <v>0.38977194194885967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58</v>
      </c>
      <c r="Y86" s="117">
        <v>66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9.20'!AA6</f>
        <v>1,642</v>
      </c>
      <c r="D87" s="99">
        <f>'Table 9.20'!AC6</f>
        <v>0.25920245398773001</v>
      </c>
      <c r="E87" s="100">
        <f>'Table 9.20'!AC6</f>
        <v>0.25920245398773001</v>
      </c>
      <c r="F87" s="99">
        <f>'Table 9.20'!AE6</f>
        <v>0.29088050314465419</v>
      </c>
      <c r="G87" s="100">
        <f>'Table 9.20'!AE6</f>
        <v>0.29088050314465419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18</v>
      </c>
      <c r="Y87" s="117">
        <v>23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9.20'!AA7</f>
        <v>2,500</v>
      </c>
      <c r="D88" s="99">
        <f>'Table 9.20'!AC7</f>
        <v>0.30276185513288167</v>
      </c>
      <c r="E88" s="100">
        <f>'Table 9.20'!AC7</f>
        <v>0.30276185513288167</v>
      </c>
      <c r="F88" s="99">
        <f>'Table 9.20'!AE7</f>
        <v>0.36017410228509239</v>
      </c>
      <c r="G88" s="100">
        <f>'Table 9.20'!AE7</f>
        <v>0.36017410228509239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35</v>
      </c>
      <c r="Y88" s="117">
        <v>47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9.20'!AA37</f>
        <v>2,078</v>
      </c>
      <c r="D89" s="99">
        <f>'Table 9.20'!AC37</f>
        <v>0.32779552715654958</v>
      </c>
      <c r="E89" s="100">
        <f>'Table 9.20'!AC37</f>
        <v>0.32779552715654958</v>
      </c>
      <c r="F89" s="99">
        <f>'Table 9.20'!AE37</f>
        <v>0.37798408488063662</v>
      </c>
      <c r="G89" s="100">
        <f>'Table 9.20'!AE37</f>
        <v>0.37798408488063662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96</v>
      </c>
      <c r="Y89" s="117">
        <v>108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9.20'!AA38</f>
        <v>422</v>
      </c>
      <c r="D90" s="99">
        <f>'Table 9.20'!AC38</f>
        <v>0.18539325842696619</v>
      </c>
      <c r="E90" s="100">
        <f>'Table 9.20'!AC38</f>
        <v>0.18539325842696619</v>
      </c>
      <c r="F90" s="99">
        <f>'Table 9.20'!AE38</f>
        <v>0.29846153846153856</v>
      </c>
      <c r="G90" s="100">
        <f>'Table 9.20'!AE38</f>
        <v>0.29846153846153856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200</v>
      </c>
      <c r="Y90" s="117">
        <v>237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9.20'!AA114</f>
        <v>215</v>
      </c>
      <c r="D91" s="99">
        <f>'Table 9.20'!AC114</f>
        <v>0.16216216216216206</v>
      </c>
      <c r="E91" s="100">
        <f>'Table 9.20'!AC114</f>
        <v>0.16216216216216206</v>
      </c>
      <c r="F91" s="99">
        <f>'Table 9.20'!AE114</f>
        <v>0.36942675159235661</v>
      </c>
      <c r="G91" s="100">
        <f>'Table 9.20'!AE114</f>
        <v>0.36942675159235661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1030</v>
      </c>
      <c r="Y91" s="117">
        <v>1399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9.20'!AA115</f>
        <v>207</v>
      </c>
      <c r="D92" s="99">
        <f>'Table 9.20'!AC115</f>
        <v>0.23952095808383222</v>
      </c>
      <c r="E92" s="100">
        <f>'Table 9.20'!AC115</f>
        <v>0.23952095808383222</v>
      </c>
      <c r="F92" s="99">
        <f>'Table 9.20'!AE115</f>
        <v>0.2176470588235293</v>
      </c>
      <c r="G92" s="100">
        <f>'Table 9.20'!AE115</f>
        <v>0.2176470588235293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9.20'!AA8</f>
        <v>$36,829</v>
      </c>
      <c r="D93" s="99">
        <f>'Table 9.20'!AC8</f>
        <v>9.4535717257694607E-2</v>
      </c>
      <c r="E93" s="100">
        <f>'Table 9.20'!AC8</f>
        <v>9.4535717257694607E-2</v>
      </c>
      <c r="F93" s="99">
        <f>'Table 9.20'!AE8</f>
        <v>0.24370187761718221</v>
      </c>
      <c r="G93" s="100">
        <f>'Table 9.20'!AE8</f>
        <v>0.24370187761718221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48</v>
      </c>
      <c r="Y93" s="117">
        <v>60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9.20'!AA9</f>
        <v>$100.7 mil</v>
      </c>
      <c r="D94" s="99">
        <f>'Table 9.20'!AC9</f>
        <v>0.2370187858196513</v>
      </c>
      <c r="E94" s="100">
        <f>'Table 9.20'!AC9</f>
        <v>0.2370187858196513</v>
      </c>
      <c r="F94" s="99">
        <f>'Table 9.20'!AE9</f>
        <v>0.55378783009778521</v>
      </c>
      <c r="G94" s="100">
        <f>'Table 9.20'!AE9</f>
        <v>0.55378783009778521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152</v>
      </c>
      <c r="Y94" s="117">
        <v>178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21</v>
      </c>
      <c r="Y95" s="117">
        <v>34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119</v>
      </c>
      <c r="Y96" s="117">
        <v>143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121</v>
      </c>
      <c r="Y97" s="117">
        <v>166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44</v>
      </c>
      <c r="Y98" s="117">
        <v>72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12</v>
      </c>
      <c r="Y99" s="117">
        <v>11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110</v>
      </c>
      <c r="Y100" s="117">
        <v>138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893</v>
      </c>
      <c r="Y101" s="117">
        <v>1101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1860</v>
      </c>
      <c r="Y104" s="115">
        <v>2530</v>
      </c>
      <c r="Z104" s="115"/>
      <c r="AA104" s="115" t="str">
        <f>TEXT(Y104,"###,###")</f>
        <v>2,530</v>
      </c>
      <c r="AB104" s="115"/>
      <c r="AC104" s="115">
        <f>Y104/($Y$4)*100</f>
        <v>69.258143991240075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646</v>
      </c>
      <c r="Y105" s="115">
        <v>795</v>
      </c>
      <c r="Z105" s="115"/>
      <c r="AA105" s="115" t="str">
        <f>TEXT(Y105,"###,###")</f>
        <v>795</v>
      </c>
      <c r="AB105" s="115"/>
      <c r="AC105" s="115">
        <f>Y105/($Y$4)*100</f>
        <v>21.762934574322472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2506</v>
      </c>
      <c r="Y106" s="115">
        <v>3325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496</v>
      </c>
      <c r="Y108" s="115">
        <v>473</v>
      </c>
      <c r="Z108" s="115"/>
      <c r="AA108" s="115" t="str">
        <f>TEXT(Y108,"###,###")</f>
        <v>473</v>
      </c>
      <c r="AB108" s="115"/>
      <c r="AC108" s="115">
        <f>Y108/($Y$4)*100</f>
        <v>12.9482617027101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469</v>
      </c>
      <c r="Y109" s="115">
        <v>635</v>
      </c>
      <c r="Z109" s="115"/>
      <c r="AA109" s="115" t="str">
        <f>TEXT(Y109,"###,###")</f>
        <v>635</v>
      </c>
      <c r="AB109" s="115"/>
      <c r="AC109" s="115">
        <f t="shared" ref="AC109:AC111" si="3">Y109/($Y$4)*100</f>
        <v>17.382972898987134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629</v>
      </c>
      <c r="Y110" s="115">
        <v>1250</v>
      </c>
      <c r="Z110" s="115"/>
      <c r="AA110" s="115" t="str">
        <f>TEXT(Y110,"###,###")</f>
        <v>1,250</v>
      </c>
      <c r="AB110" s="115"/>
      <c r="AC110" s="115">
        <f t="shared" si="3"/>
        <v>34.218450588557346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911</v>
      </c>
      <c r="Y111" s="115">
        <v>967</v>
      </c>
      <c r="Z111" s="115"/>
      <c r="AA111" s="115" t="str">
        <f>TEXT(Y111,"###,###")</f>
        <v>967</v>
      </c>
      <c r="AB111" s="115"/>
      <c r="AC111" s="115">
        <f t="shared" si="3"/>
        <v>26.471393375307965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2798</v>
      </c>
      <c r="Y112" s="115">
        <v>3653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157</v>
      </c>
      <c r="U114" s="115">
        <v>169</v>
      </c>
      <c r="V114" s="115">
        <v>188</v>
      </c>
      <c r="W114" s="115">
        <v>182</v>
      </c>
      <c r="X114" s="115">
        <v>185</v>
      </c>
      <c r="Y114" s="115">
        <v>215</v>
      </c>
      <c r="Z114" s="115"/>
      <c r="AA114" s="115" t="str">
        <f>TEXT(Y114,"###,###")</f>
        <v>215</v>
      </c>
      <c r="AB114" s="115"/>
      <c r="AC114" s="115">
        <f>Y114/X114-1</f>
        <v>0.16216216216216206</v>
      </c>
      <c r="AD114" s="115"/>
      <c r="AE114" s="115">
        <f>Y114/T114-1</f>
        <v>0.36942675159235661</v>
      </c>
      <c r="AF114" s="115"/>
    </row>
    <row r="115" spans="19:32" x14ac:dyDescent="0.25">
      <c r="S115" s="115" t="s">
        <v>104</v>
      </c>
      <c r="T115" s="115">
        <v>170</v>
      </c>
      <c r="U115" s="115">
        <v>173</v>
      </c>
      <c r="V115" s="115">
        <v>168</v>
      </c>
      <c r="W115" s="115">
        <v>166</v>
      </c>
      <c r="X115" s="115">
        <v>167</v>
      </c>
      <c r="Y115" s="115">
        <v>207</v>
      </c>
      <c r="Z115" s="115"/>
      <c r="AA115" s="115" t="str">
        <f>TEXT(Y115,"###,###")</f>
        <v>207</v>
      </c>
      <c r="AB115" s="115"/>
      <c r="AC115" s="115">
        <f>Y115/X115-1</f>
        <v>0.23952095808383222</v>
      </c>
      <c r="AD115" s="115"/>
      <c r="AE115" s="115">
        <f>Y115/T115-1</f>
        <v>0.2176470588235293</v>
      </c>
      <c r="AF115" s="115"/>
    </row>
    <row r="116" spans="19:32" x14ac:dyDescent="0.25">
      <c r="S116" s="115" t="s">
        <v>56</v>
      </c>
      <c r="T116" s="115">
        <v>327</v>
      </c>
      <c r="U116" s="115">
        <v>342</v>
      </c>
      <c r="V116" s="115">
        <v>356</v>
      </c>
      <c r="W116" s="115">
        <v>348</v>
      </c>
      <c r="X116" s="115">
        <v>352</v>
      </c>
      <c r="Y116" s="115">
        <v>422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43.7</v>
      </c>
      <c r="V118" s="115">
        <v>42.08</v>
      </c>
      <c r="W118" s="115">
        <v>39.409999999999997</v>
      </c>
      <c r="X118" s="115">
        <v>37.520000000000003</v>
      </c>
      <c r="Y118" s="115">
        <v>40</v>
      </c>
      <c r="Z118" s="115"/>
      <c r="AA118" s="115" t="str">
        <f>TEXT(Y118,"##.0")</f>
        <v>40.0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1567</v>
      </c>
      <c r="V120" s="115">
        <v>1601</v>
      </c>
      <c r="W120" s="115">
        <v>1698</v>
      </c>
      <c r="X120" s="115">
        <v>1584</v>
      </c>
      <c r="Y120" s="115">
        <v>2073</v>
      </c>
      <c r="Z120" s="115"/>
      <c r="AA120" s="115" t="str">
        <f>TEXT(Y120,"###,###")</f>
        <v>2,073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225</v>
      </c>
      <c r="V121" s="115">
        <v>218</v>
      </c>
      <c r="W121" s="115">
        <v>219</v>
      </c>
      <c r="X121" s="115">
        <v>169</v>
      </c>
      <c r="Y121" s="115">
        <v>218</v>
      </c>
      <c r="Z121" s="115"/>
      <c r="AA121" s="115" t="str">
        <f t="shared" ref="AA121:AA128" si="4">TEXT(Y121,"###,###")</f>
        <v>218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165</v>
      </c>
      <c r="V122" s="115">
        <v>187</v>
      </c>
      <c r="W122" s="115">
        <v>161</v>
      </c>
      <c r="X122" s="115">
        <v>162</v>
      </c>
      <c r="Y122" s="115">
        <v>209</v>
      </c>
      <c r="Z122" s="115"/>
      <c r="AA122" s="115" t="str">
        <f t="shared" si="4"/>
        <v>209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1732</v>
      </c>
      <c r="V124" s="115">
        <v>1788</v>
      </c>
      <c r="W124" s="115">
        <v>1859</v>
      </c>
      <c r="X124" s="115">
        <v>1746</v>
      </c>
      <c r="Y124" s="115">
        <v>2282</v>
      </c>
      <c r="Z124" s="115"/>
      <c r="AA124" s="115" t="str">
        <f t="shared" si="4"/>
        <v>2,282</v>
      </c>
      <c r="AB124" s="115"/>
      <c r="AC124" s="115">
        <f>Y124/$Y$7*100</f>
        <v>91.28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390</v>
      </c>
      <c r="V125" s="115">
        <v>405</v>
      </c>
      <c r="W125" s="115">
        <v>380</v>
      </c>
      <c r="X125" s="115">
        <v>331</v>
      </c>
      <c r="Y125" s="115">
        <v>427</v>
      </c>
      <c r="Z125" s="115"/>
      <c r="AA125" s="115" t="str">
        <f t="shared" si="4"/>
        <v>427</v>
      </c>
      <c r="AB125" s="115"/>
      <c r="AC125" s="115">
        <f>Y125/$Y$7*100</f>
        <v>17.080000000000002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1105</v>
      </c>
      <c r="V127" s="115">
        <v>1141</v>
      </c>
      <c r="W127" s="115">
        <v>1148</v>
      </c>
      <c r="X127" s="115">
        <v>1028</v>
      </c>
      <c r="Y127" s="115">
        <v>1399</v>
      </c>
      <c r="Z127" s="115"/>
      <c r="AA127" s="115" t="str">
        <f t="shared" si="4"/>
        <v>1,399</v>
      </c>
      <c r="AB127" s="115"/>
      <c r="AC127" s="115">
        <f>Y127/$Y$7*100</f>
        <v>55.96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857</v>
      </c>
      <c r="V128" s="115">
        <v>865</v>
      </c>
      <c r="W128" s="115">
        <v>936</v>
      </c>
      <c r="X128" s="115">
        <v>893</v>
      </c>
      <c r="Y128" s="115">
        <v>1101</v>
      </c>
      <c r="Z128" s="115"/>
      <c r="AA128" s="115" t="str">
        <f t="shared" si="4"/>
        <v>1,101</v>
      </c>
      <c r="AB128" s="115"/>
      <c r="AC128" s="115">
        <f>Y128/$Y$7*100</f>
        <v>44.04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D0597A6-30FB-4C7F-9C49-B9C58D29B2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F52D521-8C94-404B-B9F1-5B247118B7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FCC98DF-2207-4D81-8AFC-FD797E6048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A3E83E1-C811-42B8-8CF6-D59CA7DCBD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Croydon</v>
      </c>
      <c r="T1" s="115"/>
      <c r="U1" s="115"/>
      <c r="V1" s="115"/>
      <c r="W1" s="115"/>
      <c r="X1" s="115"/>
      <c r="Y1" s="115" t="str">
        <f>Y3</f>
        <v>9.21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132</v>
      </c>
      <c r="V3" s="115"/>
      <c r="W3" s="115"/>
      <c r="X3" s="115"/>
      <c r="Y3" s="115" t="s">
        <v>233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9.21'!$Y$3&amp;" "&amp;'Table 9.21'!$U$3&amp;", "&amp;'State data for spotlight'!$C$3&amp;", "&amp;'Table 9.21'!$Y$2</f>
        <v>Table 9.21 Croydon,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130</v>
      </c>
      <c r="U4" s="117">
        <v>138</v>
      </c>
      <c r="V4" s="117">
        <v>140</v>
      </c>
      <c r="W4" s="117">
        <v>139</v>
      </c>
      <c r="X4" s="117">
        <v>133</v>
      </c>
      <c r="Y4" s="117">
        <v>148</v>
      </c>
      <c r="Z4" s="115"/>
      <c r="AA4" s="115" t="str">
        <f>TEXT(Y4,"###,###")</f>
        <v>148</v>
      </c>
      <c r="AB4" s="115"/>
      <c r="AC4" s="115">
        <f t="shared" ref="AC4:AC9" si="0">Y4/X4-1</f>
        <v>0.11278195488721798</v>
      </c>
      <c r="AD4" s="115"/>
      <c r="AE4" s="115">
        <f>Y4/T4-1</f>
        <v>0.13846153846153841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77</v>
      </c>
      <c r="U5" s="117">
        <v>92</v>
      </c>
      <c r="V5" s="117">
        <v>80</v>
      </c>
      <c r="W5" s="117">
        <v>75</v>
      </c>
      <c r="X5" s="117">
        <v>81</v>
      </c>
      <c r="Y5" s="117">
        <v>73</v>
      </c>
      <c r="Z5" s="115"/>
      <c r="AA5" s="115" t="str">
        <f>TEXT(Y5,"###,###")</f>
        <v>73</v>
      </c>
      <c r="AB5" s="115"/>
      <c r="AC5" s="115">
        <f t="shared" si="0"/>
        <v>-9.8765432098765427E-2</v>
      </c>
      <c r="AD5" s="115"/>
      <c r="AE5" s="115">
        <f t="shared" ref="AE5:AE9" si="1">Y5/T5-1</f>
        <v>-5.1948051948051965E-2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54</v>
      </c>
      <c r="U6" s="117">
        <v>48</v>
      </c>
      <c r="V6" s="117">
        <v>62</v>
      </c>
      <c r="W6" s="117">
        <v>65</v>
      </c>
      <c r="X6" s="117">
        <v>55</v>
      </c>
      <c r="Y6" s="117">
        <v>75</v>
      </c>
      <c r="Z6" s="115"/>
      <c r="AA6" s="115" t="str">
        <f>TEXT(Y6,"###,###")</f>
        <v>75</v>
      </c>
      <c r="AB6" s="115"/>
      <c r="AC6" s="115">
        <f t="shared" si="0"/>
        <v>0.36363636363636354</v>
      </c>
      <c r="AD6" s="115"/>
      <c r="AE6" s="115">
        <f t="shared" si="1"/>
        <v>0.38888888888888884</v>
      </c>
      <c r="AF6" s="115"/>
    </row>
    <row r="7" spans="1:32" ht="16.5" customHeight="1" thickBot="1" x14ac:dyDescent="0.3">
      <c r="A7" s="46" t="str">
        <f>"QUICK STATS for "&amp;'Table 9.21'!Y2&amp;"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83</v>
      </c>
      <c r="U7" s="117">
        <v>94</v>
      </c>
      <c r="V7" s="117">
        <v>94</v>
      </c>
      <c r="W7" s="117">
        <v>90</v>
      </c>
      <c r="X7" s="117">
        <v>89</v>
      </c>
      <c r="Y7" s="117">
        <v>97</v>
      </c>
      <c r="Z7" s="115"/>
      <c r="AA7" s="115" t="str">
        <f>TEXT(Y7,"###,###")</f>
        <v>97</v>
      </c>
      <c r="AB7" s="115"/>
      <c r="AC7" s="115">
        <f t="shared" si="0"/>
        <v>8.98876404494382E-2</v>
      </c>
      <c r="AD7" s="115"/>
      <c r="AE7" s="115">
        <f t="shared" si="1"/>
        <v>0.16867469879518082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148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9.21'!AA7</f>
        <v>97</v>
      </c>
      <c r="P8" s="51"/>
      <c r="S8" s="115" t="s">
        <v>96</v>
      </c>
      <c r="T8" s="115">
        <v>32963</v>
      </c>
      <c r="U8" s="115">
        <v>35593.58</v>
      </c>
      <c r="V8" s="115">
        <v>32850</v>
      </c>
      <c r="W8" s="115">
        <v>35638.6</v>
      </c>
      <c r="X8" s="115">
        <v>29752.98</v>
      </c>
      <c r="Y8" s="115">
        <v>48206.39</v>
      </c>
      <c r="Z8" s="115"/>
      <c r="AA8" s="115" t="str">
        <f>TEXT(Y8,"$###,###")</f>
        <v>$48,206</v>
      </c>
      <c r="AB8" s="115"/>
      <c r="AC8" s="115">
        <f t="shared" si="0"/>
        <v>0.62022056278060211</v>
      </c>
      <c r="AD8" s="115"/>
      <c r="AE8" s="115">
        <f t="shared" si="1"/>
        <v>0.46243940175348119</v>
      </c>
      <c r="AF8" s="115"/>
    </row>
    <row r="9" spans="1:32" x14ac:dyDescent="0.25">
      <c r="A9" s="55" t="s">
        <v>17</v>
      </c>
      <c r="B9" s="56"/>
      <c r="C9" s="57"/>
      <c r="D9" s="58">
        <f>'Table 9.21'!AC104</f>
        <v>54.729729729729726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51.546391752577314</v>
      </c>
      <c r="P9" s="59" t="s">
        <v>97</v>
      </c>
      <c r="S9" s="115" t="s">
        <v>9</v>
      </c>
      <c r="T9" s="115">
        <v>2649229</v>
      </c>
      <c r="U9" s="115">
        <v>3477105</v>
      </c>
      <c r="V9" s="115">
        <v>3405639</v>
      </c>
      <c r="W9" s="115">
        <v>3412816</v>
      </c>
      <c r="X9" s="115">
        <v>3743925</v>
      </c>
      <c r="Y9" s="115">
        <v>4265106</v>
      </c>
      <c r="Z9" s="115"/>
      <c r="AA9" s="115" t="str">
        <f>TEXT(Y9/1000000,"$#,###.0")&amp;" mil"</f>
        <v>$4.3 mil</v>
      </c>
      <c r="AB9" s="115"/>
      <c r="AC9" s="115">
        <f t="shared" si="0"/>
        <v>0.13920711552715392</v>
      </c>
      <c r="AD9" s="115"/>
      <c r="AE9" s="115">
        <f t="shared" si="1"/>
        <v>0.60994236436336768</v>
      </c>
      <c r="AF9" s="115"/>
    </row>
    <row r="10" spans="1:32" x14ac:dyDescent="0.25">
      <c r="A10" s="55" t="s">
        <v>20</v>
      </c>
      <c r="B10" s="56"/>
      <c r="C10" s="57"/>
      <c r="D10" s="58">
        <f>'Table 9.21'!AC105</f>
        <v>36.486486486486484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48.453608247422679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92.783505154639172</v>
      </c>
      <c r="P11" s="59" t="s">
        <v>97</v>
      </c>
      <c r="S11" s="115" t="s">
        <v>32</v>
      </c>
      <c r="T11" s="117">
        <v>106</v>
      </c>
      <c r="U11" s="117">
        <v>104</v>
      </c>
      <c r="V11" s="117">
        <v>112</v>
      </c>
      <c r="W11" s="117">
        <v>116</v>
      </c>
      <c r="X11" s="117">
        <v>114</v>
      </c>
      <c r="Y11" s="117">
        <v>129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9.21'!AC108</f>
        <v>8.7837837837837842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19.587628865979383</v>
      </c>
      <c r="P12" s="59" t="s">
        <v>97</v>
      </c>
      <c r="S12" s="115" t="s">
        <v>33</v>
      </c>
      <c r="T12" s="117">
        <v>25</v>
      </c>
      <c r="U12" s="117">
        <v>28</v>
      </c>
      <c r="V12" s="117">
        <v>27</v>
      </c>
      <c r="W12" s="117">
        <v>17</v>
      </c>
      <c r="X12" s="117">
        <v>21</v>
      </c>
      <c r="Y12" s="117">
        <v>19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9.21'!AC109</f>
        <v>23.648648648648649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9.21'!AA118</f>
        <v>40.4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9.21'!AC110</f>
        <v>41.891891891891895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15.463917525773196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9.21'!AC111</f>
        <v>16.891891891891891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84.536082474226802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19</v>
      </c>
      <c r="Z15" s="115"/>
      <c r="AA15" s="118">
        <f t="shared" ref="AA15:AA34" si="2">IF(Y15="np",0,Y15/$Y$34)</f>
        <v>0.12837837837837837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9.21'!$S$1&amp;" ("&amp;'Table 9.21'!$T$2&amp;" to "&amp;'Table 9.21'!$Y$2&amp;")"</f>
        <v>Croydon (2011-12 to 2016-17)</v>
      </c>
      <c r="B18" s="85"/>
      <c r="C18" s="85"/>
      <c r="D18" s="85"/>
      <c r="E18" s="85"/>
      <c r="F18" s="85"/>
      <c r="G18" s="85" t="str">
        <f>'Table 9.21'!$S$1&amp;" ("&amp;'Table 9.21'!$T$2&amp;" to "&amp;'Table 9.21'!$Y$2&amp;")"</f>
        <v>Croydon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</v>
      </c>
      <c r="Z19" s="115"/>
      <c r="AA19" s="118">
        <f t="shared" si="2"/>
        <v>5.4054054054054057E-2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0</v>
      </c>
      <c r="Z21" s="115"/>
      <c r="AA21" s="118">
        <f t="shared" si="2"/>
        <v>0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19</v>
      </c>
      <c r="Z22" s="115"/>
      <c r="AA22" s="118">
        <f t="shared" si="2"/>
        <v>0.12837837837837837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</v>
      </c>
      <c r="Z26" s="115"/>
      <c r="AA26" s="118">
        <f t="shared" si="2"/>
        <v>4.0540540540540543E-2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0</v>
      </c>
      <c r="Z27" s="115"/>
      <c r="AA27" s="118">
        <f t="shared" si="2"/>
        <v>0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0</v>
      </c>
      <c r="Z28" s="115"/>
      <c r="AA28" s="118">
        <f t="shared" si="2"/>
        <v>0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41</v>
      </c>
      <c r="Z29" s="115"/>
      <c r="AA29" s="118">
        <f t="shared" si="2"/>
        <v>0.27702702702702703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</v>
      </c>
      <c r="Z30" s="115"/>
      <c r="AA30" s="118">
        <f t="shared" si="2"/>
        <v>6.7567567567567571E-2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</v>
      </c>
      <c r="Z31" s="115"/>
      <c r="AA31" s="118">
        <f t="shared" si="2"/>
        <v>6.7567567567567571E-2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</v>
      </c>
      <c r="Z33" s="115"/>
      <c r="AA33" s="118">
        <f t="shared" si="2"/>
        <v>4.0540540540540543E-2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148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72</v>
      </c>
      <c r="U37" s="115">
        <v>82</v>
      </c>
      <c r="V37" s="115">
        <v>79</v>
      </c>
      <c r="W37" s="115">
        <v>74</v>
      </c>
      <c r="X37" s="115">
        <v>76</v>
      </c>
      <c r="Y37" s="115">
        <v>82</v>
      </c>
      <c r="Z37" s="115"/>
      <c r="AA37" s="115" t="str">
        <f>TEXT(Y37,"###,###")</f>
        <v>82</v>
      </c>
      <c r="AB37" s="115"/>
      <c r="AC37" s="115">
        <f>Y37/X37-1</f>
        <v>7.8947368421052655E-2</v>
      </c>
      <c r="AD37" s="115"/>
      <c r="AE37" s="115">
        <f>Y37/T37-1</f>
        <v>0.13888888888888884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16</v>
      </c>
      <c r="U38" s="115">
        <v>12</v>
      </c>
      <c r="V38" s="115">
        <v>16</v>
      </c>
      <c r="W38" s="115">
        <v>13</v>
      </c>
      <c r="X38" s="115">
        <v>14</v>
      </c>
      <c r="Y38" s="115">
        <v>15</v>
      </c>
      <c r="Z38" s="115"/>
      <c r="AA38" s="115" t="str">
        <f>TEXT(Y38,"###,###")</f>
        <v>15</v>
      </c>
      <c r="AB38" s="115"/>
      <c r="AC38" s="115">
        <f>Y38/X38-1</f>
        <v>7.1428571428571397E-2</v>
      </c>
      <c r="AD38" s="115"/>
      <c r="AE38" s="115">
        <f>Y38/T38-1</f>
        <v>-6.25E-2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88</v>
      </c>
      <c r="U40" s="115">
        <v>94</v>
      </c>
      <c r="V40" s="115">
        <v>95</v>
      </c>
      <c r="W40" s="115">
        <v>87</v>
      </c>
      <c r="X40" s="115">
        <v>90</v>
      </c>
      <c r="Y40" s="115">
        <v>97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84.536082474226802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15.463917525773196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0</v>
      </c>
      <c r="Y46" s="117">
        <v>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19</v>
      </c>
      <c r="Y47" s="117">
        <v>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12</v>
      </c>
      <c r="Y48" s="117">
        <v>11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9.21'!S1&amp;" ("&amp;'Table 9.21'!Y2&amp;") *"</f>
        <v>Number of jobs by age and sex of job holders in Croydon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7</v>
      </c>
      <c r="Y49" s="117">
        <v>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6</v>
      </c>
      <c r="Y50" s="117">
        <v>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9</v>
      </c>
      <c r="Y51" s="117">
        <v>10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</v>
      </c>
      <c r="Y52" s="117">
        <v>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8</v>
      </c>
      <c r="Y53" s="117">
        <v>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</v>
      </c>
      <c r="Y54" s="117">
        <v>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4</v>
      </c>
      <c r="Y55" s="117">
        <v>14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81</v>
      </c>
      <c r="Y61" s="117">
        <v>73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9.21'!S1&amp;" ("&amp;'Table 9.21'!Y2&amp;") *"</f>
        <v>Number of employed persons per occupation of main job by sex in Croydon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</v>
      </c>
      <c r="Y65" s="117">
        <v>10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0</v>
      </c>
      <c r="Y66" s="117">
        <v>10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14</v>
      </c>
      <c r="Y67" s="117">
        <v>10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0</v>
      </c>
      <c r="Y68" s="117">
        <v>10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6</v>
      </c>
      <c r="Y69" s="117">
        <v>11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</v>
      </c>
      <c r="Y70" s="117">
        <v>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0</v>
      </c>
      <c r="Y71" s="117">
        <v>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8</v>
      </c>
      <c r="Y72" s="117">
        <v>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</v>
      </c>
      <c r="Y73" s="117">
        <v>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</v>
      </c>
      <c r="Y74" s="117">
        <v>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52</v>
      </c>
      <c r="Y80" s="117">
        <v>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9.21'!S1</f>
        <v>Croydon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0</v>
      </c>
      <c r="Y83" s="117">
        <v>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9.21'!AA4</f>
        <v>148</v>
      </c>
      <c r="D85" s="99">
        <f>'Table 9.21'!AC4</f>
        <v>0.11278195488721798</v>
      </c>
      <c r="E85" s="100">
        <f>'Table 9.21'!AC4</f>
        <v>0.11278195488721798</v>
      </c>
      <c r="F85" s="99">
        <f>'Table 9.21'!AE4</f>
        <v>0.13846153846153841</v>
      </c>
      <c r="G85" s="100">
        <f>'Table 9.21'!AE4</f>
        <v>0.13846153846153841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</v>
      </c>
      <c r="Y85" s="117">
        <v>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9.21'!AA5</f>
        <v>73</v>
      </c>
      <c r="D86" s="99">
        <f>'Table 9.21'!AC5</f>
        <v>-9.8765432098765427E-2</v>
      </c>
      <c r="E86" s="100">
        <f>'Table 9.21'!AC5</f>
        <v>-9.8765432098765427E-2</v>
      </c>
      <c r="F86" s="99">
        <f>'Table 9.21'!AE5</f>
        <v>-5.1948051948051965E-2</v>
      </c>
      <c r="G86" s="100">
        <f>'Table 9.21'!AE5</f>
        <v>-5.1948051948051965E-2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5</v>
      </c>
      <c r="Y86" s="117">
        <v>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9.21'!AA6</f>
        <v>75</v>
      </c>
      <c r="D87" s="99">
        <f>'Table 9.21'!AC6</f>
        <v>0.36363636363636354</v>
      </c>
      <c r="E87" s="100">
        <f>'Table 9.21'!AC6</f>
        <v>0.36363636363636354</v>
      </c>
      <c r="F87" s="99">
        <f>'Table 9.21'!AE6</f>
        <v>0.38888888888888884</v>
      </c>
      <c r="G87" s="100">
        <f>'Table 9.21'!AE6</f>
        <v>0.38888888888888884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9.21'!AA7</f>
        <v>97</v>
      </c>
      <c r="D88" s="99">
        <f>'Table 9.21'!AC7</f>
        <v>8.98876404494382E-2</v>
      </c>
      <c r="E88" s="100">
        <f>'Table 9.21'!AC7</f>
        <v>8.98876404494382E-2</v>
      </c>
      <c r="F88" s="99">
        <f>'Table 9.21'!AE7</f>
        <v>0.16867469879518082</v>
      </c>
      <c r="G88" s="100">
        <f>'Table 9.21'!AE7</f>
        <v>0.16867469879518082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9.21'!AA37</f>
        <v>82</v>
      </c>
      <c r="D89" s="99">
        <f>'Table 9.21'!AC37</f>
        <v>7.8947368421052655E-2</v>
      </c>
      <c r="E89" s="100">
        <f>'Table 9.21'!AC37</f>
        <v>7.8947368421052655E-2</v>
      </c>
      <c r="F89" s="99">
        <f>'Table 9.21'!AE37</f>
        <v>0.13888888888888884</v>
      </c>
      <c r="G89" s="100">
        <f>'Table 9.21'!AE37</f>
        <v>0.13888888888888884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11</v>
      </c>
      <c r="Y89" s="117">
        <v>12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9.21'!AA38</f>
        <v>15</v>
      </c>
      <c r="D90" s="99">
        <f>'Table 9.21'!AC38</f>
        <v>7.1428571428571397E-2</v>
      </c>
      <c r="E90" s="100">
        <f>'Table 9.21'!AC38</f>
        <v>7.1428571428571397E-2</v>
      </c>
      <c r="F90" s="99">
        <f>'Table 9.21'!AE38</f>
        <v>-6.25E-2</v>
      </c>
      <c r="G90" s="100">
        <f>'Table 9.21'!AE38</f>
        <v>-6.25E-2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12</v>
      </c>
      <c r="Y90" s="117">
        <v>12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9.21'!AA114</f>
        <v>7</v>
      </c>
      <c r="D91" s="99">
        <f>'Table 9.21'!AC114</f>
        <v>0</v>
      </c>
      <c r="E91" s="100">
        <f>'Table 9.21'!AC114</f>
        <v>0</v>
      </c>
      <c r="F91" s="99">
        <f>'Table 9.21'!AE114</f>
        <v>0</v>
      </c>
      <c r="G91" s="100">
        <f>'Table 9.21'!AE114</f>
        <v>0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54</v>
      </c>
      <c r="Y91" s="117">
        <v>50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9.21'!AA115</f>
        <v>9</v>
      </c>
      <c r="D92" s="99">
        <f>'Table 9.21'!AC115</f>
        <v>0.8</v>
      </c>
      <c r="E92" s="100">
        <f>'Table 9.21'!AC115</f>
        <v>0.8</v>
      </c>
      <c r="F92" s="99">
        <f>'Table 9.21'!AE115</f>
        <v>-0.18181818181818177</v>
      </c>
      <c r="G92" s="100">
        <f>'Table 9.21'!AE115</f>
        <v>-0.18181818181818177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9.21'!AA8</f>
        <v>$48,206</v>
      </c>
      <c r="D93" s="99">
        <f>'Table 9.21'!AC8</f>
        <v>0.62022056278060211</v>
      </c>
      <c r="E93" s="100">
        <f>'Table 9.21'!AC8</f>
        <v>0.62022056278060211</v>
      </c>
      <c r="F93" s="99">
        <f>'Table 9.21'!AE8</f>
        <v>0.46243940175348119</v>
      </c>
      <c r="G93" s="100">
        <f>'Table 9.21'!AE8</f>
        <v>0.46243940175348119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</v>
      </c>
      <c r="Y93" s="117">
        <v>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9.21'!AA9</f>
        <v>$4.3 mil</v>
      </c>
      <c r="D94" s="99">
        <f>'Table 9.21'!AC9</f>
        <v>0.13920711552715392</v>
      </c>
      <c r="E94" s="100">
        <f>'Table 9.21'!AC9</f>
        <v>0.13920711552715392</v>
      </c>
      <c r="F94" s="99">
        <f>'Table 9.21'!AE9</f>
        <v>0.60994236436336768</v>
      </c>
      <c r="G94" s="100">
        <f>'Table 9.21'!AE9</f>
        <v>0.60994236436336768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9</v>
      </c>
      <c r="Y96" s="117">
        <v>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6</v>
      </c>
      <c r="Y97" s="117">
        <v>10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9</v>
      </c>
      <c r="Y100" s="117">
        <v>12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41</v>
      </c>
      <c r="Y101" s="117">
        <v>47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77</v>
      </c>
      <c r="Y104" s="115">
        <v>81</v>
      </c>
      <c r="Z104" s="115"/>
      <c r="AA104" s="115" t="str">
        <f>TEXT(Y104,"###,###")</f>
        <v>81</v>
      </c>
      <c r="AB104" s="115"/>
      <c r="AC104" s="115">
        <f>Y104/($Y$4)*100</f>
        <v>54.729729729729726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25</v>
      </c>
      <c r="Y105" s="115">
        <v>54</v>
      </c>
      <c r="Z105" s="115"/>
      <c r="AA105" s="115" t="str">
        <f>TEXT(Y105,"###,###")</f>
        <v>54</v>
      </c>
      <c r="AB105" s="115"/>
      <c r="AC105" s="115">
        <f>Y105/($Y$4)*100</f>
        <v>36.486486486486484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102</v>
      </c>
      <c r="Y106" s="115">
        <v>135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35</v>
      </c>
      <c r="Y108" s="115">
        <v>13</v>
      </c>
      <c r="Z108" s="115"/>
      <c r="AA108" s="115" t="str">
        <f>TEXT(Y108,"###,###")</f>
        <v>13</v>
      </c>
      <c r="AB108" s="115"/>
      <c r="AC108" s="115">
        <f>Y108/($Y$4)*100</f>
        <v>8.7837837837837842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30</v>
      </c>
      <c r="Y109" s="115">
        <v>35</v>
      </c>
      <c r="Z109" s="115"/>
      <c r="AA109" s="115" t="str">
        <f>TEXT(Y109,"###,###")</f>
        <v>35</v>
      </c>
      <c r="AB109" s="115"/>
      <c r="AC109" s="115">
        <f t="shared" ref="AC109:AC111" si="3">Y109/($Y$4)*100</f>
        <v>23.648648648648649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10</v>
      </c>
      <c r="Y110" s="115">
        <v>62</v>
      </c>
      <c r="Z110" s="115"/>
      <c r="AA110" s="115" t="str">
        <f>TEXT(Y110,"###,###")</f>
        <v>62</v>
      </c>
      <c r="AB110" s="115"/>
      <c r="AC110" s="115">
        <f t="shared" si="3"/>
        <v>41.891891891891895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22</v>
      </c>
      <c r="Y111" s="115">
        <v>25</v>
      </c>
      <c r="Z111" s="115"/>
      <c r="AA111" s="115" t="str">
        <f>TEXT(Y111,"###,###")</f>
        <v>25</v>
      </c>
      <c r="AB111" s="115"/>
      <c r="AC111" s="115">
        <f t="shared" si="3"/>
        <v>16.891891891891891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130</v>
      </c>
      <c r="Y112" s="115">
        <v>148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</v>
      </c>
      <c r="U114" s="115">
        <v>11</v>
      </c>
      <c r="V114" s="115">
        <v>6</v>
      </c>
      <c r="W114" s="115">
        <v>3</v>
      </c>
      <c r="X114" s="115">
        <v>7</v>
      </c>
      <c r="Y114" s="115">
        <v>7</v>
      </c>
      <c r="Z114" s="115"/>
      <c r="AA114" s="115" t="str">
        <f>TEXT(Y114,"###,###")</f>
        <v>7</v>
      </c>
      <c r="AB114" s="115"/>
      <c r="AC114" s="115">
        <f>Y114/X114-1</f>
        <v>0</v>
      </c>
      <c r="AD114" s="115"/>
      <c r="AE114" s="115">
        <f>Y114/T114-1</f>
        <v>0</v>
      </c>
      <c r="AF114" s="115"/>
    </row>
    <row r="115" spans="19:32" x14ac:dyDescent="0.25">
      <c r="S115" s="115" t="s">
        <v>104</v>
      </c>
      <c r="T115" s="115">
        <v>11</v>
      </c>
      <c r="U115" s="115">
        <v>4</v>
      </c>
      <c r="V115" s="115">
        <v>9</v>
      </c>
      <c r="W115" s="115">
        <v>9</v>
      </c>
      <c r="X115" s="115">
        <v>5</v>
      </c>
      <c r="Y115" s="115">
        <v>9</v>
      </c>
      <c r="Z115" s="115"/>
      <c r="AA115" s="115" t="str">
        <f>TEXT(Y115,"###,###")</f>
        <v>9</v>
      </c>
      <c r="AB115" s="115"/>
      <c r="AC115" s="115">
        <f>Y115/X115-1</f>
        <v>0.8</v>
      </c>
      <c r="AD115" s="115"/>
      <c r="AE115" s="115">
        <f>Y115/T115-1</f>
        <v>-0.18181818181818177</v>
      </c>
      <c r="AF115" s="115"/>
    </row>
    <row r="116" spans="19:32" x14ac:dyDescent="0.25">
      <c r="S116" s="115" t="s">
        <v>56</v>
      </c>
      <c r="T116" s="115">
        <v>18</v>
      </c>
      <c r="U116" s="115">
        <v>15</v>
      </c>
      <c r="V116" s="115">
        <v>15</v>
      </c>
      <c r="W116" s="115">
        <v>12</v>
      </c>
      <c r="X116" s="115">
        <v>12</v>
      </c>
      <c r="Y116" s="115">
        <v>16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39.18</v>
      </c>
      <c r="V118" s="115">
        <v>40.96</v>
      </c>
      <c r="W118" s="115">
        <v>43.69</v>
      </c>
      <c r="X118" s="115">
        <v>43.1</v>
      </c>
      <c r="Y118" s="115">
        <v>40.409999999999997</v>
      </c>
      <c r="Z118" s="115"/>
      <c r="AA118" s="115" t="str">
        <f>TEXT(Y118,"##.0")</f>
        <v>40.4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67</v>
      </c>
      <c r="V120" s="115">
        <v>68</v>
      </c>
      <c r="W120" s="115">
        <v>68</v>
      </c>
      <c r="X120" s="115">
        <v>68</v>
      </c>
      <c r="Y120" s="115">
        <v>78</v>
      </c>
      <c r="Z120" s="115"/>
      <c r="AA120" s="115" t="str">
        <f>TEXT(Y120,"###,###")</f>
        <v>78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17</v>
      </c>
      <c r="V121" s="115">
        <v>11</v>
      </c>
      <c r="W121" s="115">
        <v>14</v>
      </c>
      <c r="X121" s="115">
        <v>13</v>
      </c>
      <c r="Y121" s="115">
        <v>7</v>
      </c>
      <c r="Z121" s="115"/>
      <c r="AA121" s="115" t="str">
        <f t="shared" ref="AA121:AA128" si="4">TEXT(Y121,"###,###")</f>
        <v>7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18</v>
      </c>
      <c r="V122" s="115">
        <v>18</v>
      </c>
      <c r="W122" s="115">
        <v>12</v>
      </c>
      <c r="X122" s="115">
        <v>9</v>
      </c>
      <c r="Y122" s="115">
        <v>12</v>
      </c>
      <c r="Z122" s="115"/>
      <c r="AA122" s="115" t="str">
        <f t="shared" si="4"/>
        <v>12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85</v>
      </c>
      <c r="V124" s="115">
        <v>86</v>
      </c>
      <c r="W124" s="115">
        <v>80</v>
      </c>
      <c r="X124" s="115">
        <v>77</v>
      </c>
      <c r="Y124" s="115">
        <v>90</v>
      </c>
      <c r="Z124" s="115"/>
      <c r="AA124" s="115" t="str">
        <f t="shared" si="4"/>
        <v>90</v>
      </c>
      <c r="AB124" s="115"/>
      <c r="AC124" s="115">
        <f>Y124/$Y$7*100</f>
        <v>92.783505154639172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35</v>
      </c>
      <c r="V125" s="115">
        <v>29</v>
      </c>
      <c r="W125" s="115">
        <v>26</v>
      </c>
      <c r="X125" s="115">
        <v>22</v>
      </c>
      <c r="Y125" s="115">
        <v>19</v>
      </c>
      <c r="Z125" s="115"/>
      <c r="AA125" s="115" t="str">
        <f t="shared" si="4"/>
        <v>19</v>
      </c>
      <c r="AB125" s="115"/>
      <c r="AC125" s="115">
        <f>Y125/$Y$7*100</f>
        <v>19.587628865979383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56</v>
      </c>
      <c r="V127" s="115">
        <v>54</v>
      </c>
      <c r="W127" s="115">
        <v>51</v>
      </c>
      <c r="X127" s="115">
        <v>50</v>
      </c>
      <c r="Y127" s="115">
        <v>50</v>
      </c>
      <c r="Z127" s="115"/>
      <c r="AA127" s="115" t="str">
        <f t="shared" si="4"/>
        <v>50</v>
      </c>
      <c r="AB127" s="115"/>
      <c r="AC127" s="115">
        <f>Y127/$Y$7*100</f>
        <v>51.546391752577314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32</v>
      </c>
      <c r="V128" s="115">
        <v>40</v>
      </c>
      <c r="W128" s="115">
        <v>39</v>
      </c>
      <c r="X128" s="115">
        <v>41</v>
      </c>
      <c r="Y128" s="115">
        <v>47</v>
      </c>
      <c r="Z128" s="115"/>
      <c r="AA128" s="115" t="str">
        <f t="shared" si="4"/>
        <v>47</v>
      </c>
      <c r="AB128" s="115"/>
      <c r="AC128" s="115">
        <f>Y128/$Y$7*100</f>
        <v>48.453608247422679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45738E9-A47E-470E-9945-2E16B529F7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F69D14D-06A1-409F-A0D3-836050A53A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0AF6AD02-4FE2-4FDB-AC47-0DEE759267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21E2A03-5957-4898-9476-93592C7998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Diamantina</v>
      </c>
      <c r="T1" s="115"/>
      <c r="U1" s="115"/>
      <c r="V1" s="115"/>
      <c r="W1" s="115"/>
      <c r="X1" s="115"/>
      <c r="Y1" s="115" t="str">
        <f>Y3</f>
        <v>9.22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133</v>
      </c>
      <c r="V3" s="115"/>
      <c r="W3" s="115"/>
      <c r="X3" s="115"/>
      <c r="Y3" s="115" t="s">
        <v>234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9.22'!$Y$3&amp;" "&amp;'Table 9.22'!$U$3&amp;", "&amp;'State data for spotlight'!$C$3&amp;", "&amp;'Table 9.22'!$Y$2</f>
        <v>Table 9.22 Diamantina,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260</v>
      </c>
      <c r="U4" s="117">
        <v>305</v>
      </c>
      <c r="V4" s="117">
        <v>276</v>
      </c>
      <c r="W4" s="117">
        <v>271</v>
      </c>
      <c r="X4" s="117">
        <v>173</v>
      </c>
      <c r="Y4" s="117">
        <v>293</v>
      </c>
      <c r="Z4" s="115"/>
      <c r="AA4" s="115" t="str">
        <f>TEXT(Y4,"###,###")</f>
        <v>293</v>
      </c>
      <c r="AB4" s="115"/>
      <c r="AC4" s="115">
        <f t="shared" ref="AC4:AC9" si="0">Y4/X4-1</f>
        <v>0.69364161849710992</v>
      </c>
      <c r="AD4" s="115"/>
      <c r="AE4" s="115">
        <f>Y4/T4-1</f>
        <v>0.12692307692307692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135</v>
      </c>
      <c r="U5" s="117">
        <v>158</v>
      </c>
      <c r="V5" s="117">
        <v>144</v>
      </c>
      <c r="W5" s="117">
        <v>129</v>
      </c>
      <c r="X5" s="117">
        <v>95</v>
      </c>
      <c r="Y5" s="117">
        <v>164</v>
      </c>
      <c r="Z5" s="115"/>
      <c r="AA5" s="115" t="str">
        <f>TEXT(Y5,"###,###")</f>
        <v>164</v>
      </c>
      <c r="AB5" s="115"/>
      <c r="AC5" s="115">
        <f t="shared" si="0"/>
        <v>0.72631578947368425</v>
      </c>
      <c r="AD5" s="115"/>
      <c r="AE5" s="115">
        <f t="shared" ref="AE5:AE9" si="1">Y5/T5-1</f>
        <v>0.21481481481481479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133</v>
      </c>
      <c r="U6" s="117">
        <v>144</v>
      </c>
      <c r="V6" s="117">
        <v>130</v>
      </c>
      <c r="W6" s="117">
        <v>138</v>
      </c>
      <c r="X6" s="117">
        <v>79</v>
      </c>
      <c r="Y6" s="117">
        <v>129</v>
      </c>
      <c r="Z6" s="115"/>
      <c r="AA6" s="115" t="str">
        <f>TEXT(Y6,"###,###")</f>
        <v>129</v>
      </c>
      <c r="AB6" s="115"/>
      <c r="AC6" s="115">
        <f t="shared" si="0"/>
        <v>0.63291139240506333</v>
      </c>
      <c r="AD6" s="115"/>
      <c r="AE6" s="115">
        <f t="shared" si="1"/>
        <v>-3.007518796992481E-2</v>
      </c>
      <c r="AF6" s="115"/>
    </row>
    <row r="7" spans="1:32" ht="16.5" customHeight="1" thickBot="1" x14ac:dyDescent="0.3">
      <c r="A7" s="46" t="str">
        <f>"QUICK STATS for "&amp;'Table 9.22'!Y2&amp;"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179</v>
      </c>
      <c r="U7" s="117">
        <v>191</v>
      </c>
      <c r="V7" s="117">
        <v>187</v>
      </c>
      <c r="W7" s="117">
        <v>171</v>
      </c>
      <c r="X7" s="117">
        <v>127</v>
      </c>
      <c r="Y7" s="117">
        <v>174</v>
      </c>
      <c r="Z7" s="115"/>
      <c r="AA7" s="115" t="str">
        <f>TEXT(Y7,"###,###")</f>
        <v>174</v>
      </c>
      <c r="AB7" s="115"/>
      <c r="AC7" s="115">
        <f t="shared" si="0"/>
        <v>0.37007874015748032</v>
      </c>
      <c r="AD7" s="115"/>
      <c r="AE7" s="115">
        <f t="shared" si="1"/>
        <v>-2.7932960893854775E-2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293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9.22'!AA7</f>
        <v>174</v>
      </c>
      <c r="P8" s="51"/>
      <c r="S8" s="115" t="s">
        <v>96</v>
      </c>
      <c r="T8" s="115">
        <v>40000</v>
      </c>
      <c r="U8" s="115">
        <v>42023.45</v>
      </c>
      <c r="V8" s="115">
        <v>43251</v>
      </c>
      <c r="W8" s="115">
        <v>44460</v>
      </c>
      <c r="X8" s="115">
        <v>46604</v>
      </c>
      <c r="Y8" s="115">
        <v>40087</v>
      </c>
      <c r="Z8" s="115"/>
      <c r="AA8" s="115" t="str">
        <f>TEXT(Y8,"$###,###")</f>
        <v>$40,087</v>
      </c>
      <c r="AB8" s="115"/>
      <c r="AC8" s="115">
        <f t="shared" si="0"/>
        <v>-0.13983778216462106</v>
      </c>
      <c r="AD8" s="115"/>
      <c r="AE8" s="115">
        <f t="shared" si="1"/>
        <v>2.175000000000038E-3</v>
      </c>
      <c r="AF8" s="115"/>
    </row>
    <row r="9" spans="1:32" x14ac:dyDescent="0.25">
      <c r="A9" s="55" t="s">
        <v>17</v>
      </c>
      <c r="B9" s="56"/>
      <c r="C9" s="57"/>
      <c r="D9" s="58">
        <f>'Table 9.22'!AC104</f>
        <v>58.361774744027308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55.747126436781613</v>
      </c>
      <c r="P9" s="59" t="s">
        <v>97</v>
      </c>
      <c r="S9" s="115" t="s">
        <v>9</v>
      </c>
      <c r="T9" s="115">
        <v>8881067</v>
      </c>
      <c r="U9" s="115">
        <v>9615582</v>
      </c>
      <c r="V9" s="115">
        <v>9195826</v>
      </c>
      <c r="W9" s="115">
        <v>8439845</v>
      </c>
      <c r="X9" s="115">
        <v>7079698</v>
      </c>
      <c r="Y9" s="115">
        <v>8982149</v>
      </c>
      <c r="Z9" s="115"/>
      <c r="AA9" s="115" t="str">
        <f>TEXT(Y9/1000000,"$#,###.0")&amp;" mil"</f>
        <v>$9.0 mil</v>
      </c>
      <c r="AB9" s="115"/>
      <c r="AC9" s="115">
        <f t="shared" si="0"/>
        <v>0.26871923067904868</v>
      </c>
      <c r="AD9" s="115"/>
      <c r="AE9" s="115">
        <f t="shared" si="1"/>
        <v>1.1381740504828874E-2</v>
      </c>
      <c r="AF9" s="115"/>
    </row>
    <row r="10" spans="1:32" x14ac:dyDescent="0.25">
      <c r="A10" s="55" t="s">
        <v>20</v>
      </c>
      <c r="B10" s="56"/>
      <c r="C10" s="57"/>
      <c r="D10" s="58">
        <f>'Table 9.22'!AC105</f>
        <v>35.153583617747444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44.252873563218394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93.678160919540232</v>
      </c>
      <c r="P11" s="59" t="s">
        <v>97</v>
      </c>
      <c r="S11" s="115" t="s">
        <v>32</v>
      </c>
      <c r="T11" s="117">
        <v>225</v>
      </c>
      <c r="U11" s="117">
        <v>268</v>
      </c>
      <c r="V11" s="117">
        <v>240</v>
      </c>
      <c r="W11" s="117">
        <v>234</v>
      </c>
      <c r="X11" s="117">
        <v>151</v>
      </c>
      <c r="Y11" s="117">
        <v>264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9.22'!AC108</f>
        <v>12.286689419795222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16.666666666666664</v>
      </c>
      <c r="P12" s="59" t="s">
        <v>97</v>
      </c>
      <c r="S12" s="115" t="s">
        <v>33</v>
      </c>
      <c r="T12" s="117">
        <v>38</v>
      </c>
      <c r="U12" s="117">
        <v>40</v>
      </c>
      <c r="V12" s="117">
        <v>36</v>
      </c>
      <c r="W12" s="117">
        <v>34</v>
      </c>
      <c r="X12" s="117">
        <v>24</v>
      </c>
      <c r="Y12" s="117">
        <v>29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9.22'!AC109</f>
        <v>15.017064846416384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9.22'!AA118</f>
        <v>40.2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9.22'!AC110</f>
        <v>48.464163822525599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24.137931034482758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9.22'!AC111</f>
        <v>17.747440273037544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75.862068965517238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64</v>
      </c>
      <c r="Z15" s="115"/>
      <c r="AA15" s="118">
        <f t="shared" ref="AA15:AA34" si="2">IF(Y15="np",0,Y15/$Y$34)</f>
        <v>0.21843003412969283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11</v>
      </c>
      <c r="Z16" s="115"/>
      <c r="AA16" s="118">
        <f t="shared" si="2"/>
        <v>3.7542662116040959E-2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9.22'!$S$1&amp;" ("&amp;'Table 9.22'!$T$2&amp;" to "&amp;'Table 9.22'!$Y$2&amp;")"</f>
        <v>Diamantina (2011-12 to 2016-17)</v>
      </c>
      <c r="B18" s="85"/>
      <c r="C18" s="85"/>
      <c r="D18" s="85"/>
      <c r="E18" s="85"/>
      <c r="F18" s="85"/>
      <c r="G18" s="85" t="str">
        <f>'Table 9.22'!$S$1&amp;" ("&amp;'Table 9.22'!$T$2&amp;" to "&amp;'Table 9.22'!$Y$2&amp;")"</f>
        <v>Diamantina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</v>
      </c>
      <c r="Z19" s="115"/>
      <c r="AA19" s="118">
        <f t="shared" si="2"/>
        <v>2.7303754266211604E-2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</v>
      </c>
      <c r="Z20" s="115"/>
      <c r="AA20" s="118">
        <f t="shared" si="2"/>
        <v>2.0477815699658702E-2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14</v>
      </c>
      <c r="Z21" s="115"/>
      <c r="AA21" s="118">
        <f t="shared" si="2"/>
        <v>4.778156996587031E-2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30</v>
      </c>
      <c r="Z22" s="115"/>
      <c r="AA22" s="118">
        <f t="shared" si="2"/>
        <v>0.10238907849829351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</v>
      </c>
      <c r="Z23" s="115"/>
      <c r="AA23" s="118">
        <f t="shared" si="2"/>
        <v>2.7303754266211604E-2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</v>
      </c>
      <c r="Z27" s="115"/>
      <c r="AA27" s="118">
        <f t="shared" si="2"/>
        <v>4.4368600682593858E-2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</v>
      </c>
      <c r="Z28" s="115"/>
      <c r="AA28" s="118">
        <f t="shared" si="2"/>
        <v>4.4368600682593858E-2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62</v>
      </c>
      <c r="Z29" s="115"/>
      <c r="AA29" s="118">
        <f t="shared" si="2"/>
        <v>0.21160409556313994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20</v>
      </c>
      <c r="Z30" s="115"/>
      <c r="AA30" s="118">
        <f t="shared" si="2"/>
        <v>6.8259385665529013E-2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6</v>
      </c>
      <c r="Z31" s="115"/>
      <c r="AA31" s="118">
        <f t="shared" si="2"/>
        <v>2.0477815699658702E-2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</v>
      </c>
      <c r="Z32" s="115"/>
      <c r="AA32" s="118">
        <f t="shared" si="2"/>
        <v>1.7064846416382253E-2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</v>
      </c>
      <c r="Z33" s="115"/>
      <c r="AA33" s="118">
        <f t="shared" si="2"/>
        <v>4.0955631399317405E-2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293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158</v>
      </c>
      <c r="U37" s="115">
        <v>158</v>
      </c>
      <c r="V37" s="115">
        <v>162</v>
      </c>
      <c r="W37" s="115">
        <v>135</v>
      </c>
      <c r="X37" s="115">
        <v>111</v>
      </c>
      <c r="Y37" s="115">
        <v>132</v>
      </c>
      <c r="Z37" s="115"/>
      <c r="AA37" s="115" t="str">
        <f>TEXT(Y37,"###,###")</f>
        <v>132</v>
      </c>
      <c r="AB37" s="115"/>
      <c r="AC37" s="115">
        <f>Y37/X37-1</f>
        <v>0.18918918918918926</v>
      </c>
      <c r="AD37" s="115"/>
      <c r="AE37" s="115">
        <f>Y37/T37-1</f>
        <v>-0.16455696202531644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22</v>
      </c>
      <c r="U38" s="115">
        <v>33</v>
      </c>
      <c r="V38" s="115">
        <v>26</v>
      </c>
      <c r="W38" s="115">
        <v>41</v>
      </c>
      <c r="X38" s="115">
        <v>16</v>
      </c>
      <c r="Y38" s="115">
        <v>42</v>
      </c>
      <c r="Z38" s="115"/>
      <c r="AA38" s="115" t="str">
        <f>TEXT(Y38,"###,###")</f>
        <v>42</v>
      </c>
      <c r="AB38" s="115"/>
      <c r="AC38" s="115">
        <f>Y38/X38-1</f>
        <v>1.625</v>
      </c>
      <c r="AD38" s="115"/>
      <c r="AE38" s="115">
        <f>Y38/T38-1</f>
        <v>0.90909090909090917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180</v>
      </c>
      <c r="U40" s="115">
        <v>191</v>
      </c>
      <c r="V40" s="115">
        <v>188</v>
      </c>
      <c r="W40" s="115">
        <v>176</v>
      </c>
      <c r="X40" s="115">
        <v>127</v>
      </c>
      <c r="Y40" s="115">
        <v>174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75.862068965517238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24.137931034482758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0</v>
      </c>
      <c r="Y46" s="117">
        <v>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12</v>
      </c>
      <c r="Y47" s="117">
        <v>19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11</v>
      </c>
      <c r="Y48" s="117">
        <v>18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9.22'!S1&amp;" ("&amp;'Table 9.22'!Y2&amp;") *"</f>
        <v>Number of jobs by age and sex of job holders in Diamantina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11</v>
      </c>
      <c r="Y49" s="117">
        <v>19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10</v>
      </c>
      <c r="Y50" s="117">
        <v>11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9</v>
      </c>
      <c r="Y51" s="117">
        <v>16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7</v>
      </c>
      <c r="Y52" s="117">
        <v>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10</v>
      </c>
      <c r="Y53" s="117">
        <v>22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10</v>
      </c>
      <c r="Y54" s="117">
        <v>11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5</v>
      </c>
      <c r="Y55" s="117">
        <v>13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</v>
      </c>
      <c r="Y56" s="117">
        <v>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97</v>
      </c>
      <c r="Y61" s="117">
        <v>164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9.22'!S1&amp;" ("&amp;'Table 9.22'!Y2&amp;") *"</f>
        <v>Number of employed persons per occupation of main job by sex in Diamantina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6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</v>
      </c>
      <c r="Y65" s="117">
        <v>11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</v>
      </c>
      <c r="Y66" s="117">
        <v>10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11</v>
      </c>
      <c r="Y67" s="117">
        <v>25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12</v>
      </c>
      <c r="Y68" s="117">
        <v>13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9</v>
      </c>
      <c r="Y69" s="117">
        <v>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</v>
      </c>
      <c r="Y70" s="117">
        <v>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0</v>
      </c>
      <c r="Y71" s="117">
        <v>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8</v>
      </c>
      <c r="Y72" s="117">
        <v>27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0</v>
      </c>
      <c r="Y73" s="117">
        <v>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17</v>
      </c>
      <c r="Y74" s="117">
        <v>16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78</v>
      </c>
      <c r="Y80" s="117">
        <v>129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9.22'!S1</f>
        <v>Diamantina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12</v>
      </c>
      <c r="Y83" s="117">
        <v>14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6</v>
      </c>
      <c r="Y84" s="117">
        <v>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9.22'!AA4</f>
        <v>293</v>
      </c>
      <c r="D85" s="99">
        <f>'Table 9.22'!AC4</f>
        <v>0.69364161849710992</v>
      </c>
      <c r="E85" s="100">
        <f>'Table 9.22'!AC4</f>
        <v>0.69364161849710992</v>
      </c>
      <c r="F85" s="99">
        <f>'Table 9.22'!AE4</f>
        <v>0.12692307692307692</v>
      </c>
      <c r="G85" s="100">
        <f>'Table 9.22'!AE4</f>
        <v>0.12692307692307692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7</v>
      </c>
      <c r="Y85" s="117">
        <v>13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9.22'!AA5</f>
        <v>164</v>
      </c>
      <c r="D86" s="99">
        <f>'Table 9.22'!AC5</f>
        <v>0.72631578947368425</v>
      </c>
      <c r="E86" s="100">
        <f>'Table 9.22'!AC5</f>
        <v>0.72631578947368425</v>
      </c>
      <c r="F86" s="99">
        <f>'Table 9.22'!AE5</f>
        <v>0.21481481481481479</v>
      </c>
      <c r="G86" s="100">
        <f>'Table 9.22'!AE5</f>
        <v>0.21481481481481479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9.22'!AA6</f>
        <v>129</v>
      </c>
      <c r="D87" s="99">
        <f>'Table 9.22'!AC6</f>
        <v>0.63291139240506333</v>
      </c>
      <c r="E87" s="100">
        <f>'Table 9.22'!AC6</f>
        <v>0.63291139240506333</v>
      </c>
      <c r="F87" s="99">
        <f>'Table 9.22'!AE6</f>
        <v>-3.007518796992481E-2</v>
      </c>
      <c r="G87" s="100">
        <f>'Table 9.22'!AE6</f>
        <v>-3.007518796992481E-2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9.22'!AA7</f>
        <v>174</v>
      </c>
      <c r="D88" s="99">
        <f>'Table 9.22'!AC7</f>
        <v>0.37007874015748032</v>
      </c>
      <c r="E88" s="100">
        <f>'Table 9.22'!AC7</f>
        <v>0.37007874015748032</v>
      </c>
      <c r="F88" s="99">
        <f>'Table 9.22'!AE7</f>
        <v>-2.7932960893854775E-2</v>
      </c>
      <c r="G88" s="100">
        <f>'Table 9.22'!AE7</f>
        <v>-2.7932960893854775E-2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9.22'!AA37</f>
        <v>132</v>
      </c>
      <c r="D89" s="99">
        <f>'Table 9.22'!AC37</f>
        <v>0.18918918918918926</v>
      </c>
      <c r="E89" s="100">
        <f>'Table 9.22'!AC37</f>
        <v>0.18918918918918926</v>
      </c>
      <c r="F89" s="99">
        <f>'Table 9.22'!AE37</f>
        <v>-0.16455696202531644</v>
      </c>
      <c r="G89" s="100">
        <f>'Table 9.22'!AE37</f>
        <v>-0.16455696202531644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13</v>
      </c>
      <c r="Y89" s="117">
        <v>12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9.22'!AA38</f>
        <v>42</v>
      </c>
      <c r="D90" s="99">
        <f>'Table 9.22'!AC38</f>
        <v>1.625</v>
      </c>
      <c r="E90" s="100">
        <f>'Table 9.22'!AC38</f>
        <v>1.625</v>
      </c>
      <c r="F90" s="99">
        <f>'Table 9.22'!AE38</f>
        <v>0.90909090909090917</v>
      </c>
      <c r="G90" s="100">
        <f>'Table 9.22'!AE38</f>
        <v>0.90909090909090917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17</v>
      </c>
      <c r="Y90" s="117">
        <v>26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9.22'!AA114</f>
        <v>23</v>
      </c>
      <c r="D91" s="99">
        <f>'Table 9.22'!AC114</f>
        <v>2.8333333333333335</v>
      </c>
      <c r="E91" s="100">
        <f>'Table 9.22'!AC114</f>
        <v>2.8333333333333335</v>
      </c>
      <c r="F91" s="99">
        <f>'Table 9.22'!AE114</f>
        <v>1.5555555555555554</v>
      </c>
      <c r="G91" s="100">
        <f>'Table 9.22'!AE114</f>
        <v>1.5555555555555554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68</v>
      </c>
      <c r="Y91" s="117">
        <v>97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9.22'!AA115</f>
        <v>19</v>
      </c>
      <c r="D92" s="99">
        <f>'Table 9.22'!AC115</f>
        <v>0.72727272727272729</v>
      </c>
      <c r="E92" s="100">
        <f>'Table 9.22'!AC115</f>
        <v>0.72727272727272729</v>
      </c>
      <c r="F92" s="99">
        <f>'Table 9.22'!AE115</f>
        <v>1.1111111111111112</v>
      </c>
      <c r="G92" s="100">
        <f>'Table 9.22'!AE115</f>
        <v>1.1111111111111112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9.22'!AA8</f>
        <v>$40,087</v>
      </c>
      <c r="D93" s="99">
        <f>'Table 9.22'!AC8</f>
        <v>-0.13983778216462106</v>
      </c>
      <c r="E93" s="100">
        <f>'Table 9.22'!AC8</f>
        <v>-0.13983778216462106</v>
      </c>
      <c r="F93" s="99">
        <f>'Table 9.22'!AE8</f>
        <v>2.175000000000038E-3</v>
      </c>
      <c r="G93" s="100">
        <f>'Table 9.22'!AE8</f>
        <v>2.175000000000038E-3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</v>
      </c>
      <c r="Y93" s="117">
        <v>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9.22'!AA9</f>
        <v>$9.0 mil</v>
      </c>
      <c r="D94" s="99">
        <f>'Table 9.22'!AC9</f>
        <v>0.26871923067904868</v>
      </c>
      <c r="E94" s="100">
        <f>'Table 9.22'!AC9</f>
        <v>0.26871923067904868</v>
      </c>
      <c r="F94" s="99">
        <f>'Table 9.22'!AE9</f>
        <v>1.1381740504828874E-2</v>
      </c>
      <c r="G94" s="100">
        <f>'Table 9.22'!AE9</f>
        <v>1.1381740504828874E-2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</v>
      </c>
      <c r="Y94" s="117">
        <v>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14</v>
      </c>
      <c r="Y96" s="117">
        <v>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11</v>
      </c>
      <c r="Y97" s="117">
        <v>20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7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11</v>
      </c>
      <c r="Y100" s="117">
        <v>13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55</v>
      </c>
      <c r="Y101" s="117">
        <v>77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74</v>
      </c>
      <c r="Y104" s="115">
        <v>171</v>
      </c>
      <c r="Z104" s="115"/>
      <c r="AA104" s="115" t="str">
        <f>TEXT(Y104,"###,###")</f>
        <v>171</v>
      </c>
      <c r="AB104" s="115"/>
      <c r="AC104" s="115">
        <f>Y104/($Y$4)*100</f>
        <v>58.361774744027308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79</v>
      </c>
      <c r="Y105" s="115">
        <v>103</v>
      </c>
      <c r="Z105" s="115"/>
      <c r="AA105" s="115" t="str">
        <f>TEXT(Y105,"###,###")</f>
        <v>103</v>
      </c>
      <c r="AB105" s="115"/>
      <c r="AC105" s="115">
        <f>Y105/($Y$4)*100</f>
        <v>35.153583617747444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153</v>
      </c>
      <c r="Y106" s="115">
        <v>274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21</v>
      </c>
      <c r="Y108" s="115">
        <v>36</v>
      </c>
      <c r="Z108" s="115"/>
      <c r="AA108" s="115" t="str">
        <f>TEXT(Y108,"###,###")</f>
        <v>36</v>
      </c>
      <c r="AB108" s="115"/>
      <c r="AC108" s="115">
        <f>Y108/($Y$4)*100</f>
        <v>12.286689419795222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31</v>
      </c>
      <c r="Y109" s="115">
        <v>44</v>
      </c>
      <c r="Z109" s="115"/>
      <c r="AA109" s="115" t="str">
        <f>TEXT(Y109,"###,###")</f>
        <v>44</v>
      </c>
      <c r="AB109" s="115"/>
      <c r="AC109" s="115">
        <f t="shared" ref="AC109:AC111" si="3">Y109/($Y$4)*100</f>
        <v>15.017064846416384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70</v>
      </c>
      <c r="Y110" s="115">
        <v>142</v>
      </c>
      <c r="Z110" s="115"/>
      <c r="AA110" s="115" t="str">
        <f>TEXT(Y110,"###,###")</f>
        <v>142</v>
      </c>
      <c r="AB110" s="115"/>
      <c r="AC110" s="115">
        <f t="shared" si="3"/>
        <v>48.464163822525599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38</v>
      </c>
      <c r="Y111" s="115">
        <v>52</v>
      </c>
      <c r="Z111" s="115"/>
      <c r="AA111" s="115" t="str">
        <f>TEXT(Y111,"###,###")</f>
        <v>52</v>
      </c>
      <c r="AB111" s="115"/>
      <c r="AC111" s="115">
        <f t="shared" si="3"/>
        <v>17.747440273037544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179</v>
      </c>
      <c r="Y112" s="115">
        <v>293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9</v>
      </c>
      <c r="U114" s="115">
        <v>17</v>
      </c>
      <c r="V114" s="115">
        <v>15</v>
      </c>
      <c r="W114" s="115">
        <v>18</v>
      </c>
      <c r="X114" s="115">
        <v>6</v>
      </c>
      <c r="Y114" s="115">
        <v>23</v>
      </c>
      <c r="Z114" s="115"/>
      <c r="AA114" s="115" t="str">
        <f>TEXT(Y114,"###,###")</f>
        <v>23</v>
      </c>
      <c r="AB114" s="115"/>
      <c r="AC114" s="115">
        <f>Y114/X114-1</f>
        <v>2.8333333333333335</v>
      </c>
      <c r="AD114" s="115"/>
      <c r="AE114" s="115">
        <f>Y114/T114-1</f>
        <v>1.5555555555555554</v>
      </c>
      <c r="AF114" s="115"/>
    </row>
    <row r="115" spans="19:32" x14ac:dyDescent="0.25">
      <c r="S115" s="115" t="s">
        <v>104</v>
      </c>
      <c r="T115" s="115">
        <v>9</v>
      </c>
      <c r="U115" s="115">
        <v>17</v>
      </c>
      <c r="V115" s="115">
        <v>15</v>
      </c>
      <c r="W115" s="115">
        <v>26</v>
      </c>
      <c r="X115" s="115">
        <v>11</v>
      </c>
      <c r="Y115" s="115">
        <v>19</v>
      </c>
      <c r="Z115" s="115"/>
      <c r="AA115" s="115" t="str">
        <f>TEXT(Y115,"###,###")</f>
        <v>19</v>
      </c>
      <c r="AB115" s="115"/>
      <c r="AC115" s="115">
        <f>Y115/X115-1</f>
        <v>0.72727272727272729</v>
      </c>
      <c r="AD115" s="115"/>
      <c r="AE115" s="115">
        <f>Y115/T115-1</f>
        <v>1.1111111111111112</v>
      </c>
      <c r="AF115" s="115"/>
    </row>
    <row r="116" spans="19:32" x14ac:dyDescent="0.25">
      <c r="S116" s="115" t="s">
        <v>56</v>
      </c>
      <c r="T116" s="115">
        <v>18</v>
      </c>
      <c r="U116" s="115">
        <v>34</v>
      </c>
      <c r="V116" s="115">
        <v>30</v>
      </c>
      <c r="W116" s="115">
        <v>44</v>
      </c>
      <c r="X116" s="115">
        <v>17</v>
      </c>
      <c r="Y116" s="115">
        <v>42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38.68</v>
      </c>
      <c r="V118" s="115">
        <v>37.18</v>
      </c>
      <c r="W118" s="115">
        <v>42.22</v>
      </c>
      <c r="X118" s="115">
        <v>42.39</v>
      </c>
      <c r="Y118" s="115">
        <v>40.200000000000003</v>
      </c>
      <c r="Z118" s="115"/>
      <c r="AA118" s="115" t="str">
        <f>TEXT(Y118,"##.0")</f>
        <v>40.2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156</v>
      </c>
      <c r="V120" s="115">
        <v>151</v>
      </c>
      <c r="W120" s="115">
        <v>139</v>
      </c>
      <c r="X120" s="115">
        <v>99</v>
      </c>
      <c r="Y120" s="115">
        <v>145</v>
      </c>
      <c r="Z120" s="115"/>
      <c r="AA120" s="115" t="str">
        <f>TEXT(Y120,"###,###")</f>
        <v>145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19</v>
      </c>
      <c r="V121" s="115">
        <v>14</v>
      </c>
      <c r="W121" s="115">
        <v>14</v>
      </c>
      <c r="X121" s="115">
        <v>13</v>
      </c>
      <c r="Y121" s="115">
        <v>11</v>
      </c>
      <c r="Z121" s="115"/>
      <c r="AA121" s="115" t="str">
        <f t="shared" ref="AA121:AA128" si="4">TEXT(Y121,"###,###")</f>
        <v>11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19</v>
      </c>
      <c r="V122" s="115">
        <v>21</v>
      </c>
      <c r="W122" s="115">
        <v>21</v>
      </c>
      <c r="X122" s="115">
        <v>14</v>
      </c>
      <c r="Y122" s="115">
        <v>18</v>
      </c>
      <c r="Z122" s="115"/>
      <c r="AA122" s="115" t="str">
        <f t="shared" si="4"/>
        <v>18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175</v>
      </c>
      <c r="V124" s="115">
        <v>172</v>
      </c>
      <c r="W124" s="115">
        <v>160</v>
      </c>
      <c r="X124" s="115">
        <v>113</v>
      </c>
      <c r="Y124" s="115">
        <v>163</v>
      </c>
      <c r="Z124" s="115"/>
      <c r="AA124" s="115" t="str">
        <f t="shared" si="4"/>
        <v>163</v>
      </c>
      <c r="AB124" s="115"/>
      <c r="AC124" s="115">
        <f>Y124/$Y$7*100</f>
        <v>93.678160919540232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38</v>
      </c>
      <c r="V125" s="115">
        <v>35</v>
      </c>
      <c r="W125" s="115">
        <v>35</v>
      </c>
      <c r="X125" s="115">
        <v>27</v>
      </c>
      <c r="Y125" s="115">
        <v>29</v>
      </c>
      <c r="Z125" s="115"/>
      <c r="AA125" s="115" t="str">
        <f t="shared" si="4"/>
        <v>29</v>
      </c>
      <c r="AB125" s="115"/>
      <c r="AC125" s="115">
        <f>Y125/$Y$7*100</f>
        <v>16.666666666666664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101</v>
      </c>
      <c r="V127" s="115">
        <v>97</v>
      </c>
      <c r="W127" s="115">
        <v>87</v>
      </c>
      <c r="X127" s="115">
        <v>72</v>
      </c>
      <c r="Y127" s="115">
        <v>97</v>
      </c>
      <c r="Z127" s="115"/>
      <c r="AA127" s="115" t="str">
        <f t="shared" si="4"/>
        <v>97</v>
      </c>
      <c r="AB127" s="115"/>
      <c r="AC127" s="115">
        <f>Y127/$Y$7*100</f>
        <v>55.747126436781613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92</v>
      </c>
      <c r="V128" s="115">
        <v>95</v>
      </c>
      <c r="W128" s="115">
        <v>84</v>
      </c>
      <c r="X128" s="115">
        <v>58</v>
      </c>
      <c r="Y128" s="115">
        <v>77</v>
      </c>
      <c r="Z128" s="115"/>
      <c r="AA128" s="115" t="str">
        <f t="shared" si="4"/>
        <v>77</v>
      </c>
      <c r="AB128" s="115"/>
      <c r="AC128" s="115">
        <f>Y128/$Y$7*100</f>
        <v>44.252873563218394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52B715B-80EF-425C-B619-48841B3CDA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5177EFA-A658-46DD-886C-512D911A1D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1F88CE5-0C1A-4B29-87D4-0E0E32539B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E4E3DF2-9869-4316-AF34-5861C58D30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Doomadgee</v>
      </c>
      <c r="T1" s="115"/>
      <c r="U1" s="115"/>
      <c r="V1" s="115"/>
      <c r="W1" s="115"/>
      <c r="X1" s="115"/>
      <c r="Y1" s="115" t="str">
        <f>Y3</f>
        <v>9.23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134</v>
      </c>
      <c r="V3" s="115"/>
      <c r="W3" s="115"/>
      <c r="X3" s="115"/>
      <c r="Y3" s="115" t="s">
        <v>235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9.23'!$Y$3&amp;" "&amp;'Table 9.23'!$U$3&amp;", "&amp;'State data for spotlight'!$C$3&amp;", "&amp;'Table 9.23'!$Y$2</f>
        <v>Table 9.23 Doomadgee,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563</v>
      </c>
      <c r="U4" s="117">
        <v>584</v>
      </c>
      <c r="V4" s="117">
        <v>616</v>
      </c>
      <c r="W4" s="117">
        <v>646</v>
      </c>
      <c r="X4" s="117">
        <v>571</v>
      </c>
      <c r="Y4" s="117">
        <v>620</v>
      </c>
      <c r="Z4" s="115"/>
      <c r="AA4" s="115" t="str">
        <f>TEXT(Y4,"###,###")</f>
        <v>620</v>
      </c>
      <c r="AB4" s="115"/>
      <c r="AC4" s="115">
        <f t="shared" ref="AC4:AC9" si="0">Y4/X4-1</f>
        <v>8.5814360770577913E-2</v>
      </c>
      <c r="AD4" s="115"/>
      <c r="AE4" s="115">
        <f>Y4/T4-1</f>
        <v>0.10124333925399642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315</v>
      </c>
      <c r="U5" s="117">
        <v>354</v>
      </c>
      <c r="V5" s="117">
        <v>343</v>
      </c>
      <c r="W5" s="117">
        <v>354</v>
      </c>
      <c r="X5" s="117">
        <v>313</v>
      </c>
      <c r="Y5" s="117">
        <v>304</v>
      </c>
      <c r="Z5" s="115"/>
      <c r="AA5" s="115" t="str">
        <f>TEXT(Y5,"###,###")</f>
        <v>304</v>
      </c>
      <c r="AB5" s="115"/>
      <c r="AC5" s="115">
        <f t="shared" si="0"/>
        <v>-2.8753993610223683E-2</v>
      </c>
      <c r="AD5" s="115"/>
      <c r="AE5" s="115">
        <f t="shared" ref="AE5:AE9" si="1">Y5/T5-1</f>
        <v>-3.4920634920634908E-2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246</v>
      </c>
      <c r="U6" s="117">
        <v>229</v>
      </c>
      <c r="V6" s="117">
        <v>268</v>
      </c>
      <c r="W6" s="117">
        <v>288</v>
      </c>
      <c r="X6" s="117">
        <v>254</v>
      </c>
      <c r="Y6" s="117">
        <v>316</v>
      </c>
      <c r="Z6" s="115"/>
      <c r="AA6" s="115" t="str">
        <f>TEXT(Y6,"###,###")</f>
        <v>316</v>
      </c>
      <c r="AB6" s="115"/>
      <c r="AC6" s="115">
        <f t="shared" si="0"/>
        <v>0.24409448818897639</v>
      </c>
      <c r="AD6" s="115"/>
      <c r="AE6" s="115">
        <f t="shared" si="1"/>
        <v>0.28455284552845539</v>
      </c>
      <c r="AF6" s="115"/>
    </row>
    <row r="7" spans="1:32" ht="16.5" customHeight="1" thickBot="1" x14ac:dyDescent="0.3">
      <c r="A7" s="46" t="str">
        <f>"QUICK STATS for "&amp;'Table 9.23'!Y2&amp;"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391</v>
      </c>
      <c r="U7" s="117">
        <v>403</v>
      </c>
      <c r="V7" s="117">
        <v>445</v>
      </c>
      <c r="W7" s="117">
        <v>447</v>
      </c>
      <c r="X7" s="117">
        <v>416</v>
      </c>
      <c r="Y7" s="117">
        <v>486</v>
      </c>
      <c r="Z7" s="115"/>
      <c r="AA7" s="115" t="str">
        <f>TEXT(Y7,"###,###")</f>
        <v>486</v>
      </c>
      <c r="AB7" s="115"/>
      <c r="AC7" s="115">
        <f t="shared" si="0"/>
        <v>0.16826923076923084</v>
      </c>
      <c r="AD7" s="115"/>
      <c r="AE7" s="115">
        <f t="shared" si="1"/>
        <v>0.24296675191815864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620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9.23'!AA7</f>
        <v>486</v>
      </c>
      <c r="P8" s="51"/>
      <c r="S8" s="115" t="s">
        <v>96</v>
      </c>
      <c r="T8" s="115">
        <v>22529.29</v>
      </c>
      <c r="U8" s="115">
        <v>23316.42</v>
      </c>
      <c r="V8" s="115">
        <v>25983.22</v>
      </c>
      <c r="W8" s="115">
        <v>25241.64</v>
      </c>
      <c r="X8" s="115">
        <v>26344.94</v>
      </c>
      <c r="Y8" s="115">
        <v>23968.26</v>
      </c>
      <c r="Z8" s="115"/>
      <c r="AA8" s="115" t="str">
        <f>TEXT(Y8,"$###,###")</f>
        <v>$23,968</v>
      </c>
      <c r="AB8" s="115"/>
      <c r="AC8" s="115">
        <f t="shared" si="0"/>
        <v>-9.0213908249553776E-2</v>
      </c>
      <c r="AD8" s="115"/>
      <c r="AE8" s="115">
        <f t="shared" si="1"/>
        <v>6.3871076274485183E-2</v>
      </c>
      <c r="AF8" s="115"/>
    </row>
    <row r="9" spans="1:32" x14ac:dyDescent="0.25">
      <c r="A9" s="55" t="s">
        <v>17</v>
      </c>
      <c r="B9" s="56"/>
      <c r="C9" s="57"/>
      <c r="D9" s="58">
        <f>'Table 9.23'!AC104</f>
        <v>44.838709677419352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</v>
      </c>
      <c r="P9" s="59" t="s">
        <v>97</v>
      </c>
      <c r="S9" s="115" t="s">
        <v>9</v>
      </c>
      <c r="T9" s="115">
        <v>12198168</v>
      </c>
      <c r="U9" s="115">
        <v>12514828</v>
      </c>
      <c r="V9" s="115">
        <v>14380582</v>
      </c>
      <c r="W9" s="115">
        <v>15022095</v>
      </c>
      <c r="X9" s="115">
        <v>13990693</v>
      </c>
      <c r="Y9" s="115">
        <v>15382241</v>
      </c>
      <c r="Z9" s="115"/>
      <c r="AA9" s="115" t="str">
        <f>TEXT(Y9/1000000,"$#,###.0")&amp;" mil"</f>
        <v>$15.4 mil</v>
      </c>
      <c r="AB9" s="115"/>
      <c r="AC9" s="115">
        <f t="shared" si="0"/>
        <v>9.9462406901502209E-2</v>
      </c>
      <c r="AD9" s="115"/>
      <c r="AE9" s="115">
        <f t="shared" si="1"/>
        <v>0.26102878727362988</v>
      </c>
      <c r="AF9" s="115"/>
    </row>
    <row r="10" spans="1:32" x14ac:dyDescent="0.25">
      <c r="A10" s="55" t="s">
        <v>20</v>
      </c>
      <c r="B10" s="56"/>
      <c r="C10" s="57"/>
      <c r="D10" s="58">
        <f>'Table 9.23'!AC105</f>
        <v>47.580645161290327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100.61728395061729</v>
      </c>
      <c r="P11" s="59" t="s">
        <v>97</v>
      </c>
      <c r="S11" s="115" t="s">
        <v>32</v>
      </c>
      <c r="T11" s="117">
        <v>561</v>
      </c>
      <c r="U11" s="117">
        <v>579</v>
      </c>
      <c r="V11" s="117">
        <v>604</v>
      </c>
      <c r="W11" s="117">
        <v>645</v>
      </c>
      <c r="X11" s="117">
        <v>566</v>
      </c>
      <c r="Y11" s="117">
        <v>618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9.23'!AC108</f>
        <v>8.064516129032258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1.0288065843621399</v>
      </c>
      <c r="P12" s="59" t="s">
        <v>97</v>
      </c>
      <c r="S12" s="115" t="s">
        <v>33</v>
      </c>
      <c r="T12" s="117">
        <v>0</v>
      </c>
      <c r="U12" s="117">
        <v>0</v>
      </c>
      <c r="V12" s="117">
        <v>5</v>
      </c>
      <c r="W12" s="117">
        <v>0</v>
      </c>
      <c r="X12" s="117">
        <v>0</v>
      </c>
      <c r="Y12" s="117">
        <v>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9.23'!AC109</f>
        <v>5.32258064516129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9.23'!AA118</f>
        <v>37.6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9.23'!AC110</f>
        <v>29.516129032258064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10.905349794238683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9.23'!AC111</f>
        <v>49.516129032258064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89.094650205761312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13</v>
      </c>
      <c r="Z15" s="115"/>
      <c r="AA15" s="118">
        <f t="shared" ref="AA15:AA34" si="2">IF(Y15="np",0,Y15/$Y$34)</f>
        <v>2.0967741935483872E-2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</v>
      </c>
      <c r="Z16" s="115"/>
      <c r="AA16" s="118">
        <f t="shared" si="2"/>
        <v>4.8387096774193551E-3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9.23'!$S$1&amp;" ("&amp;'Table 9.23'!$T$2&amp;" to "&amp;'Table 9.23'!$Y$2&amp;")"</f>
        <v>Doomadgee (2011-12 to 2016-17)</v>
      </c>
      <c r="B18" s="85"/>
      <c r="C18" s="85"/>
      <c r="D18" s="85"/>
      <c r="E18" s="85"/>
      <c r="F18" s="85"/>
      <c r="G18" s="85" t="str">
        <f>'Table 9.23'!$S$1&amp;" ("&amp;'Table 9.23'!$T$2&amp;" to "&amp;'Table 9.23'!$Y$2&amp;")"</f>
        <v>Doomadgee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</v>
      </c>
      <c r="Z18" s="115"/>
      <c r="AA18" s="118">
        <f t="shared" si="2"/>
        <v>4.8387096774193551E-3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</v>
      </c>
      <c r="Z19" s="115"/>
      <c r="AA19" s="118">
        <f t="shared" si="2"/>
        <v>1.6129032258064516E-2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89</v>
      </c>
      <c r="Z21" s="115"/>
      <c r="AA21" s="118">
        <f t="shared" si="2"/>
        <v>0.1435483870967742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9</v>
      </c>
      <c r="Z22" s="115"/>
      <c r="AA22" s="118">
        <f t="shared" si="2"/>
        <v>1.4516129032258065E-2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</v>
      </c>
      <c r="Z23" s="115"/>
      <c r="AA23" s="118">
        <f t="shared" si="2"/>
        <v>6.4516129032258064E-3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</v>
      </c>
      <c r="Z25" s="115"/>
      <c r="AA25" s="118">
        <f t="shared" si="2"/>
        <v>4.8387096774193551E-3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20</v>
      </c>
      <c r="Z26" s="115"/>
      <c r="AA26" s="118">
        <f t="shared" si="2"/>
        <v>3.2258064516129031E-2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62</v>
      </c>
      <c r="Z27" s="115"/>
      <c r="AA27" s="118">
        <f t="shared" si="2"/>
        <v>0.1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15</v>
      </c>
      <c r="Z28" s="115"/>
      <c r="AA28" s="118">
        <f t="shared" si="2"/>
        <v>2.4193548387096774E-2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43</v>
      </c>
      <c r="Z29" s="115"/>
      <c r="AA29" s="118">
        <f t="shared" si="2"/>
        <v>6.9354838709677416E-2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138</v>
      </c>
      <c r="Z30" s="115"/>
      <c r="AA30" s="118">
        <f t="shared" si="2"/>
        <v>0.22258064516129034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117</v>
      </c>
      <c r="Z31" s="115"/>
      <c r="AA31" s="118">
        <f t="shared" si="2"/>
        <v>0.18870967741935485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15</v>
      </c>
      <c r="Z32" s="115"/>
      <c r="AA32" s="118">
        <f t="shared" si="2"/>
        <v>2.4193548387096774E-2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30</v>
      </c>
      <c r="Z33" s="115"/>
      <c r="AA33" s="118">
        <f t="shared" si="2"/>
        <v>4.8387096774193547E-2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620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309</v>
      </c>
      <c r="U37" s="115">
        <v>313</v>
      </c>
      <c r="V37" s="115">
        <v>380</v>
      </c>
      <c r="W37" s="115">
        <v>370</v>
      </c>
      <c r="X37" s="115">
        <v>337</v>
      </c>
      <c r="Y37" s="115">
        <v>433</v>
      </c>
      <c r="Z37" s="115"/>
      <c r="AA37" s="115" t="str">
        <f>TEXT(Y37,"###,###")</f>
        <v>433</v>
      </c>
      <c r="AB37" s="115"/>
      <c r="AC37" s="115">
        <f>Y37/X37-1</f>
        <v>0.28486646884273004</v>
      </c>
      <c r="AD37" s="115"/>
      <c r="AE37" s="115">
        <f>Y37/T37-1</f>
        <v>0.40129449838187692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82</v>
      </c>
      <c r="U38" s="115">
        <v>87</v>
      </c>
      <c r="V38" s="115">
        <v>64</v>
      </c>
      <c r="W38" s="115">
        <v>76</v>
      </c>
      <c r="X38" s="115">
        <v>77</v>
      </c>
      <c r="Y38" s="115">
        <v>53</v>
      </c>
      <c r="Z38" s="115"/>
      <c r="AA38" s="115" t="str">
        <f>TEXT(Y38,"###,###")</f>
        <v>53</v>
      </c>
      <c r="AB38" s="115"/>
      <c r="AC38" s="115">
        <f>Y38/X38-1</f>
        <v>-0.31168831168831168</v>
      </c>
      <c r="AD38" s="115"/>
      <c r="AE38" s="115">
        <f>Y38/T38-1</f>
        <v>-0.35365853658536583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391</v>
      </c>
      <c r="U40" s="115">
        <v>400</v>
      </c>
      <c r="V40" s="115">
        <v>444</v>
      </c>
      <c r="W40" s="115">
        <v>446</v>
      </c>
      <c r="X40" s="115">
        <v>414</v>
      </c>
      <c r="Y40" s="115">
        <v>486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89.094650205761312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10.905349794238683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20</v>
      </c>
      <c r="Y46" s="117">
        <v>21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38</v>
      </c>
      <c r="Y47" s="117">
        <v>32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40</v>
      </c>
      <c r="Y48" s="117">
        <v>43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9.23'!S1&amp;" ("&amp;'Table 9.23'!Y2&amp;") *"</f>
        <v>Number of jobs by age and sex of job holders in Doomadgee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34</v>
      </c>
      <c r="Y49" s="117">
        <v>28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47</v>
      </c>
      <c r="Y50" s="117">
        <v>41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40</v>
      </c>
      <c r="Y51" s="117">
        <v>47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43</v>
      </c>
      <c r="Y52" s="117">
        <v>39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27</v>
      </c>
      <c r="Y53" s="117">
        <v>18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18</v>
      </c>
      <c r="Y54" s="117">
        <v>16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12</v>
      </c>
      <c r="Y55" s="117">
        <v>11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3</v>
      </c>
      <c r="Y56" s="117">
        <v>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317</v>
      </c>
      <c r="Y61" s="117">
        <v>304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9.23'!S1&amp;" ("&amp;'Table 9.23'!Y2&amp;") *"</f>
        <v>Number of employed persons per occupation of main job by sex in Doomadgee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4</v>
      </c>
      <c r="Y64" s="117">
        <v>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6</v>
      </c>
      <c r="Y65" s="117">
        <v>16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17</v>
      </c>
      <c r="Y66" s="117">
        <v>30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44</v>
      </c>
      <c r="Y67" s="117">
        <v>53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32</v>
      </c>
      <c r="Y68" s="117">
        <v>36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47</v>
      </c>
      <c r="Y69" s="117">
        <v>44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33</v>
      </c>
      <c r="Y70" s="117">
        <v>46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17</v>
      </c>
      <c r="Y71" s="117">
        <v>26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23</v>
      </c>
      <c r="Y72" s="117">
        <v>19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29</v>
      </c>
      <c r="Y73" s="117">
        <v>27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</v>
      </c>
      <c r="Y74" s="117">
        <v>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254</v>
      </c>
      <c r="Y80" s="117">
        <v>316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9.23'!S1</f>
        <v>Doomadgee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11</v>
      </c>
      <c r="Y83" s="117">
        <v>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19</v>
      </c>
      <c r="Y84" s="117">
        <v>18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9.23'!AA4</f>
        <v>620</v>
      </c>
      <c r="D85" s="99">
        <f>'Table 9.23'!AC4</f>
        <v>8.5814360770577913E-2</v>
      </c>
      <c r="E85" s="100">
        <f>'Table 9.23'!AC4</f>
        <v>8.5814360770577913E-2</v>
      </c>
      <c r="F85" s="99">
        <f>'Table 9.23'!AE4</f>
        <v>0.10124333925399642</v>
      </c>
      <c r="G85" s="100">
        <f>'Table 9.23'!AE4</f>
        <v>0.10124333925399642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30</v>
      </c>
      <c r="Y85" s="117">
        <v>31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9.23'!AA5</f>
        <v>304</v>
      </c>
      <c r="D86" s="99">
        <f>'Table 9.23'!AC5</f>
        <v>-2.8753993610223683E-2</v>
      </c>
      <c r="E86" s="100">
        <f>'Table 9.23'!AC5</f>
        <v>-2.8753993610223683E-2</v>
      </c>
      <c r="F86" s="99">
        <f>'Table 9.23'!AE5</f>
        <v>-3.4920634920634908E-2</v>
      </c>
      <c r="G86" s="100">
        <f>'Table 9.23'!AE5</f>
        <v>-3.4920634920634908E-2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22</v>
      </c>
      <c r="Y86" s="117">
        <v>43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9.23'!AA6</f>
        <v>316</v>
      </c>
      <c r="D87" s="99">
        <f>'Table 9.23'!AC6</f>
        <v>0.24409448818897639</v>
      </c>
      <c r="E87" s="100">
        <f>'Table 9.23'!AC6</f>
        <v>0.24409448818897639</v>
      </c>
      <c r="F87" s="99">
        <f>'Table 9.23'!AE6</f>
        <v>0.28455284552845539</v>
      </c>
      <c r="G87" s="100">
        <f>'Table 9.23'!AE6</f>
        <v>0.28455284552845539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5</v>
      </c>
      <c r="Y87" s="117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9.23'!AA7</f>
        <v>486</v>
      </c>
      <c r="D88" s="99">
        <f>'Table 9.23'!AC7</f>
        <v>0.16826923076923084</v>
      </c>
      <c r="E88" s="100">
        <f>'Table 9.23'!AC7</f>
        <v>0.16826923076923084</v>
      </c>
      <c r="F88" s="99">
        <f>'Table 9.23'!AE7</f>
        <v>0.24296675191815864</v>
      </c>
      <c r="G88" s="100">
        <f>'Table 9.23'!AE7</f>
        <v>0.24296675191815864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9.23'!AA37</f>
        <v>433</v>
      </c>
      <c r="D89" s="99">
        <f>'Table 9.23'!AC37</f>
        <v>0.28486646884273004</v>
      </c>
      <c r="E89" s="100">
        <f>'Table 9.23'!AC37</f>
        <v>0.28486646884273004</v>
      </c>
      <c r="F89" s="99">
        <f>'Table 9.23'!AE37</f>
        <v>0.40129449838187692</v>
      </c>
      <c r="G89" s="100">
        <f>'Table 9.23'!AE37</f>
        <v>0.40129449838187692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21</v>
      </c>
      <c r="Y89" s="117">
        <v>20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9.23'!AA38</f>
        <v>53</v>
      </c>
      <c r="D90" s="99">
        <f>'Table 9.23'!AC38</f>
        <v>-0.31168831168831168</v>
      </c>
      <c r="E90" s="100">
        <f>'Table 9.23'!AC38</f>
        <v>-0.31168831168831168</v>
      </c>
      <c r="F90" s="99">
        <f>'Table 9.23'!AE38</f>
        <v>-0.35365853658536583</v>
      </c>
      <c r="G90" s="100">
        <f>'Table 9.23'!AE38</f>
        <v>-0.35365853658536583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69</v>
      </c>
      <c r="Y90" s="117">
        <v>72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9.23'!AA114</f>
        <v>22</v>
      </c>
      <c r="D91" s="99">
        <f>'Table 9.23'!AC114</f>
        <v>-0.54166666666666674</v>
      </c>
      <c r="E91" s="100">
        <f>'Table 9.23'!AC114</f>
        <v>-0.54166666666666674</v>
      </c>
      <c r="F91" s="99">
        <f>'Table 9.23'!AE114</f>
        <v>-0.55102040816326525</v>
      </c>
      <c r="G91" s="100">
        <f>'Table 9.23'!AE114</f>
        <v>-0.55102040816326525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217</v>
      </c>
      <c r="Y91" s="117">
        <v>243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9.23'!AA115</f>
        <v>31</v>
      </c>
      <c r="D92" s="99">
        <f>'Table 9.23'!AC115</f>
        <v>3.3333333333333437E-2</v>
      </c>
      <c r="E92" s="100">
        <f>'Table 9.23'!AC115</f>
        <v>3.3333333333333437E-2</v>
      </c>
      <c r="F92" s="99">
        <f>'Table 9.23'!AE115</f>
        <v>-0.11428571428571432</v>
      </c>
      <c r="G92" s="100">
        <f>'Table 9.23'!AE115</f>
        <v>-0.11428571428571432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9.23'!AA8</f>
        <v>$23,968</v>
      </c>
      <c r="D93" s="99">
        <f>'Table 9.23'!AC8</f>
        <v>-9.0213908249553776E-2</v>
      </c>
      <c r="E93" s="100">
        <f>'Table 9.23'!AC8</f>
        <v>-9.0213908249553776E-2</v>
      </c>
      <c r="F93" s="99">
        <f>'Table 9.23'!AE8</f>
        <v>6.3871076274485183E-2</v>
      </c>
      <c r="G93" s="100">
        <f>'Table 9.23'!AE8</f>
        <v>6.3871076274485183E-2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</v>
      </c>
      <c r="Y93" s="117">
        <v>10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9.23'!AA9</f>
        <v>$15.4 mil</v>
      </c>
      <c r="D94" s="99">
        <f>'Table 9.23'!AC9</f>
        <v>9.9462406901502209E-2</v>
      </c>
      <c r="E94" s="100">
        <f>'Table 9.23'!AC9</f>
        <v>9.9462406901502209E-2</v>
      </c>
      <c r="F94" s="99">
        <f>'Table 9.23'!AE9</f>
        <v>0.26102878727362988</v>
      </c>
      <c r="G94" s="100">
        <f>'Table 9.23'!AE9</f>
        <v>0.26102878727362988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29</v>
      </c>
      <c r="Y94" s="117">
        <v>28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9</v>
      </c>
      <c r="Y95" s="117">
        <v>11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53</v>
      </c>
      <c r="Y96" s="117">
        <v>60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28</v>
      </c>
      <c r="Y97" s="117">
        <v>26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12</v>
      </c>
      <c r="Y98" s="117">
        <v>11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</v>
      </c>
      <c r="Y99" s="117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22</v>
      </c>
      <c r="Y100" s="117">
        <v>17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201</v>
      </c>
      <c r="Y101" s="117">
        <v>243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232</v>
      </c>
      <c r="Y104" s="115">
        <v>278</v>
      </c>
      <c r="Z104" s="115"/>
      <c r="AA104" s="115" t="str">
        <f>TEXT(Y104,"###,###")</f>
        <v>278</v>
      </c>
      <c r="AB104" s="115"/>
      <c r="AC104" s="115">
        <f>Y104/($Y$4)*100</f>
        <v>44.838709677419352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319</v>
      </c>
      <c r="Y105" s="115">
        <v>295</v>
      </c>
      <c r="Z105" s="115"/>
      <c r="AA105" s="115" t="str">
        <f>TEXT(Y105,"###,###")</f>
        <v>295</v>
      </c>
      <c r="AB105" s="115"/>
      <c r="AC105" s="115">
        <f>Y105/($Y$4)*100</f>
        <v>47.580645161290327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551</v>
      </c>
      <c r="Y106" s="115">
        <v>573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36</v>
      </c>
      <c r="Y108" s="115">
        <v>50</v>
      </c>
      <c r="Z108" s="115"/>
      <c r="AA108" s="115" t="str">
        <f>TEXT(Y108,"###,###")</f>
        <v>50</v>
      </c>
      <c r="AB108" s="115"/>
      <c r="AC108" s="115">
        <f>Y108/($Y$4)*100</f>
        <v>8.064516129032258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56</v>
      </c>
      <c r="Y109" s="115">
        <v>33</v>
      </c>
      <c r="Z109" s="115"/>
      <c r="AA109" s="115" t="str">
        <f>TEXT(Y109,"###,###")</f>
        <v>33</v>
      </c>
      <c r="AB109" s="115"/>
      <c r="AC109" s="115">
        <f t="shared" ref="AC109:AC111" si="3">Y109/($Y$4)*100</f>
        <v>5.32258064516129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179</v>
      </c>
      <c r="Y110" s="115">
        <v>183</v>
      </c>
      <c r="Z110" s="115"/>
      <c r="AA110" s="115" t="str">
        <f>TEXT(Y110,"###,###")</f>
        <v>183</v>
      </c>
      <c r="AB110" s="115"/>
      <c r="AC110" s="115">
        <f t="shared" si="3"/>
        <v>29.516129032258064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294</v>
      </c>
      <c r="Y111" s="115">
        <v>307</v>
      </c>
      <c r="Z111" s="115"/>
      <c r="AA111" s="115" t="str">
        <f>TEXT(Y111,"###,###")</f>
        <v>307</v>
      </c>
      <c r="AB111" s="115"/>
      <c r="AC111" s="115">
        <f t="shared" si="3"/>
        <v>49.516129032258064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572</v>
      </c>
      <c r="Y112" s="115">
        <v>620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49</v>
      </c>
      <c r="U114" s="115">
        <v>62</v>
      </c>
      <c r="V114" s="115">
        <v>42</v>
      </c>
      <c r="W114" s="115">
        <v>51</v>
      </c>
      <c r="X114" s="115">
        <v>48</v>
      </c>
      <c r="Y114" s="115">
        <v>22</v>
      </c>
      <c r="Z114" s="115"/>
      <c r="AA114" s="115" t="str">
        <f>TEXT(Y114,"###,###")</f>
        <v>22</v>
      </c>
      <c r="AB114" s="115"/>
      <c r="AC114" s="115">
        <f>Y114/X114-1</f>
        <v>-0.54166666666666674</v>
      </c>
      <c r="AD114" s="115"/>
      <c r="AE114" s="115">
        <f>Y114/T114-1</f>
        <v>-0.55102040816326525</v>
      </c>
      <c r="AF114" s="115"/>
    </row>
    <row r="115" spans="19:32" x14ac:dyDescent="0.25">
      <c r="S115" s="115" t="s">
        <v>104</v>
      </c>
      <c r="T115" s="115">
        <v>35</v>
      </c>
      <c r="U115" s="115">
        <v>28</v>
      </c>
      <c r="V115" s="115">
        <v>27</v>
      </c>
      <c r="W115" s="115">
        <v>33</v>
      </c>
      <c r="X115" s="115">
        <v>30</v>
      </c>
      <c r="Y115" s="115">
        <v>31</v>
      </c>
      <c r="Z115" s="115"/>
      <c r="AA115" s="115" t="str">
        <f>TEXT(Y115,"###,###")</f>
        <v>31</v>
      </c>
      <c r="AB115" s="115"/>
      <c r="AC115" s="115">
        <f>Y115/X115-1</f>
        <v>3.3333333333333437E-2</v>
      </c>
      <c r="AD115" s="115"/>
      <c r="AE115" s="115">
        <f>Y115/T115-1</f>
        <v>-0.11428571428571432</v>
      </c>
      <c r="AF115" s="115"/>
    </row>
    <row r="116" spans="19:32" x14ac:dyDescent="0.25">
      <c r="S116" s="115" t="s">
        <v>56</v>
      </c>
      <c r="T116" s="115">
        <v>84</v>
      </c>
      <c r="U116" s="115">
        <v>90</v>
      </c>
      <c r="V116" s="115">
        <v>69</v>
      </c>
      <c r="W116" s="115">
        <v>84</v>
      </c>
      <c r="X116" s="115">
        <v>78</v>
      </c>
      <c r="Y116" s="115">
        <v>53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34.86</v>
      </c>
      <c r="V118" s="115">
        <v>38.32</v>
      </c>
      <c r="W118" s="115">
        <v>34.869999999999997</v>
      </c>
      <c r="X118" s="115">
        <v>41.01</v>
      </c>
      <c r="Y118" s="115">
        <v>37.57</v>
      </c>
      <c r="Z118" s="115"/>
      <c r="AA118" s="115" t="str">
        <f>TEXT(Y118,"##.0")</f>
        <v>37.6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401</v>
      </c>
      <c r="V120" s="115">
        <v>436</v>
      </c>
      <c r="W120" s="115">
        <v>446</v>
      </c>
      <c r="X120" s="115">
        <v>415</v>
      </c>
      <c r="Y120" s="115">
        <v>484</v>
      </c>
      <c r="Z120" s="115"/>
      <c r="AA120" s="115" t="str">
        <f>TEXT(Y120,"###,###")</f>
        <v>484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3</v>
      </c>
      <c r="W122" s="115">
        <v>0</v>
      </c>
      <c r="X122" s="115">
        <v>0</v>
      </c>
      <c r="Y122" s="115">
        <v>5</v>
      </c>
      <c r="Z122" s="115"/>
      <c r="AA122" s="115" t="str">
        <f t="shared" si="4"/>
        <v>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401</v>
      </c>
      <c r="V124" s="115">
        <v>439</v>
      </c>
      <c r="W124" s="115">
        <v>446</v>
      </c>
      <c r="X124" s="115">
        <v>415</v>
      </c>
      <c r="Y124" s="115">
        <v>489</v>
      </c>
      <c r="Z124" s="115"/>
      <c r="AA124" s="115" t="str">
        <f t="shared" si="4"/>
        <v>489</v>
      </c>
      <c r="AB124" s="115"/>
      <c r="AC124" s="115">
        <f>Y124/$Y$7*100</f>
        <v>100.61728395061729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3</v>
      </c>
      <c r="W125" s="115">
        <v>0</v>
      </c>
      <c r="X125" s="115">
        <v>0</v>
      </c>
      <c r="Y125" s="115">
        <v>5</v>
      </c>
      <c r="Z125" s="115"/>
      <c r="AA125" s="115" t="str">
        <f t="shared" si="4"/>
        <v>5</v>
      </c>
      <c r="AB125" s="115"/>
      <c r="AC125" s="115">
        <f>Y125/$Y$7*100</f>
        <v>1.0288065843621399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232</v>
      </c>
      <c r="V127" s="115">
        <v>238</v>
      </c>
      <c r="W127" s="115">
        <v>226</v>
      </c>
      <c r="X127" s="115">
        <v>215</v>
      </c>
      <c r="Y127" s="115">
        <v>243</v>
      </c>
      <c r="Z127" s="115"/>
      <c r="AA127" s="115" t="str">
        <f t="shared" si="4"/>
        <v>243</v>
      </c>
      <c r="AB127" s="115"/>
      <c r="AC127" s="115">
        <f>Y127/$Y$7*100</f>
        <v>50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170</v>
      </c>
      <c r="V128" s="115">
        <v>206</v>
      </c>
      <c r="W128" s="115">
        <v>219</v>
      </c>
      <c r="X128" s="115">
        <v>200</v>
      </c>
      <c r="Y128" s="115">
        <v>243</v>
      </c>
      <c r="Z128" s="115"/>
      <c r="AA128" s="115" t="str">
        <f t="shared" si="4"/>
        <v>243</v>
      </c>
      <c r="AB128" s="115"/>
      <c r="AC128" s="115">
        <f>Y128/$Y$7*100</f>
        <v>50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4CC07B5-F9FC-4782-92B2-A3A8407B59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105E693-02C0-416C-9F67-337AAF0A52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7E2BEAD-F90C-4061-AB12-4E578A8604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815C724-2D3E-471D-8581-E67F439791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Douglas</v>
      </c>
      <c r="T1" s="115"/>
      <c r="U1" s="115"/>
      <c r="V1" s="115"/>
      <c r="W1" s="115"/>
      <c r="X1" s="115"/>
      <c r="Y1" s="115" t="str">
        <f>Y3</f>
        <v>9.24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135</v>
      </c>
      <c r="V3" s="115"/>
      <c r="W3" s="115"/>
      <c r="X3" s="115"/>
      <c r="Y3" s="115" t="s">
        <v>236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9.24'!$Y$3&amp;" "&amp;'Table 9.24'!$U$3&amp;", "&amp;'State data for spotlight'!$C$3&amp;", "&amp;'Table 9.24'!$Y$2</f>
        <v>Table 9.24 Douglas,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10565</v>
      </c>
      <c r="U4" s="117">
        <v>10632</v>
      </c>
      <c r="V4" s="117">
        <v>10853</v>
      </c>
      <c r="W4" s="117">
        <v>10703</v>
      </c>
      <c r="X4" s="117">
        <v>10828</v>
      </c>
      <c r="Y4" s="117">
        <v>11915</v>
      </c>
      <c r="Z4" s="115"/>
      <c r="AA4" s="115" t="str">
        <f>TEXT(Y4,"###,###")</f>
        <v>11,915</v>
      </c>
      <c r="AB4" s="115"/>
      <c r="AC4" s="115">
        <f t="shared" ref="AC4:AC9" si="0">Y4/X4-1</f>
        <v>0.10038788326560777</v>
      </c>
      <c r="AD4" s="115"/>
      <c r="AE4" s="115">
        <f>Y4/T4-1</f>
        <v>0.12778040700425941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5435</v>
      </c>
      <c r="U5" s="117">
        <v>5499</v>
      </c>
      <c r="V5" s="117">
        <v>5539</v>
      </c>
      <c r="W5" s="117">
        <v>5445</v>
      </c>
      <c r="X5" s="117">
        <v>5391</v>
      </c>
      <c r="Y5" s="117">
        <v>5902</v>
      </c>
      <c r="Z5" s="115"/>
      <c r="AA5" s="115" t="str">
        <f>TEXT(Y5,"###,###")</f>
        <v>5,902</v>
      </c>
      <c r="AB5" s="115"/>
      <c r="AC5" s="115">
        <f t="shared" si="0"/>
        <v>9.4787608977926263E-2</v>
      </c>
      <c r="AD5" s="115"/>
      <c r="AE5" s="115">
        <f t="shared" ref="AE5:AE9" si="1">Y5/T5-1</f>
        <v>8.5924563017479194E-2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5126</v>
      </c>
      <c r="U6" s="117">
        <v>5132</v>
      </c>
      <c r="V6" s="117">
        <v>5312</v>
      </c>
      <c r="W6" s="117">
        <v>5256</v>
      </c>
      <c r="X6" s="117">
        <v>5439</v>
      </c>
      <c r="Y6" s="117">
        <v>6013</v>
      </c>
      <c r="Z6" s="115"/>
      <c r="AA6" s="115" t="str">
        <f>TEXT(Y6,"###,###")</f>
        <v>6,013</v>
      </c>
      <c r="AB6" s="115"/>
      <c r="AC6" s="115">
        <f t="shared" si="0"/>
        <v>0.10553410553410547</v>
      </c>
      <c r="AD6" s="115"/>
      <c r="AE6" s="115">
        <f t="shared" si="1"/>
        <v>0.17303940694498632</v>
      </c>
      <c r="AF6" s="115"/>
    </row>
    <row r="7" spans="1:32" ht="16.5" customHeight="1" thickBot="1" x14ac:dyDescent="0.3">
      <c r="A7" s="46" t="str">
        <f>"QUICK STATS for "&amp;'Table 9.24'!Y2&amp;"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6621</v>
      </c>
      <c r="U7" s="117">
        <v>6763</v>
      </c>
      <c r="V7" s="117">
        <v>6810</v>
      </c>
      <c r="W7" s="117">
        <v>6917</v>
      </c>
      <c r="X7" s="117">
        <v>6940</v>
      </c>
      <c r="Y7" s="117">
        <v>7454</v>
      </c>
      <c r="Z7" s="115"/>
      <c r="AA7" s="115" t="str">
        <f>TEXT(Y7,"###,###")</f>
        <v>7,454</v>
      </c>
      <c r="AB7" s="115"/>
      <c r="AC7" s="115">
        <f t="shared" si="0"/>
        <v>7.4063400576368954E-2</v>
      </c>
      <c r="AD7" s="115"/>
      <c r="AE7" s="115">
        <f t="shared" si="1"/>
        <v>0.12581181090469729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11,915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9.24'!AA7</f>
        <v>7,454</v>
      </c>
      <c r="P8" s="51"/>
      <c r="S8" s="115" t="s">
        <v>96</v>
      </c>
      <c r="T8" s="115">
        <v>29391.82</v>
      </c>
      <c r="U8" s="115">
        <v>30368.01</v>
      </c>
      <c r="V8" s="115">
        <v>31344.53</v>
      </c>
      <c r="W8" s="115">
        <v>32629.27</v>
      </c>
      <c r="X8" s="115">
        <v>33971.449999999997</v>
      </c>
      <c r="Y8" s="115">
        <v>33603.4</v>
      </c>
      <c r="Z8" s="115"/>
      <c r="AA8" s="115" t="str">
        <f>TEXT(Y8,"$###,###")</f>
        <v>$33,603</v>
      </c>
      <c r="AB8" s="115"/>
      <c r="AC8" s="115">
        <f t="shared" si="0"/>
        <v>-1.0834097455363123E-2</v>
      </c>
      <c r="AD8" s="115"/>
      <c r="AE8" s="115">
        <f t="shared" si="1"/>
        <v>0.14329088841725346</v>
      </c>
      <c r="AF8" s="115"/>
    </row>
    <row r="9" spans="1:32" x14ac:dyDescent="0.25">
      <c r="A9" s="55" t="s">
        <v>17</v>
      </c>
      <c r="B9" s="56"/>
      <c r="C9" s="57"/>
      <c r="D9" s="58">
        <f>'Table 9.24'!AC104</f>
        <v>80.386067981535874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50.576871478400854</v>
      </c>
      <c r="P9" s="59" t="s">
        <v>97</v>
      </c>
      <c r="S9" s="115" t="s">
        <v>9</v>
      </c>
      <c r="T9" s="115">
        <v>238503080</v>
      </c>
      <c r="U9" s="115">
        <v>254068688</v>
      </c>
      <c r="V9" s="115">
        <v>267157266</v>
      </c>
      <c r="W9" s="115">
        <v>274502807</v>
      </c>
      <c r="X9" s="115">
        <v>278762894</v>
      </c>
      <c r="Y9" s="115">
        <v>300648578</v>
      </c>
      <c r="Z9" s="115"/>
      <c r="AA9" s="115" t="str">
        <f>TEXT(Y9/1000000,"$#,###.0")&amp;" mil"</f>
        <v>$300.6 mil</v>
      </c>
      <c r="AB9" s="115"/>
      <c r="AC9" s="115">
        <f t="shared" si="0"/>
        <v>7.8510032974474786E-2</v>
      </c>
      <c r="AD9" s="115"/>
      <c r="AE9" s="115">
        <f t="shared" si="1"/>
        <v>0.26056476084082436</v>
      </c>
      <c r="AF9" s="115"/>
    </row>
    <row r="10" spans="1:32" x14ac:dyDescent="0.25">
      <c r="A10" s="55" t="s">
        <v>20</v>
      </c>
      <c r="B10" s="56"/>
      <c r="C10" s="57"/>
      <c r="D10" s="58">
        <f>'Table 9.24'!AC105</f>
        <v>10.692404532102392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49.423128521599139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89.643144620338077</v>
      </c>
      <c r="P11" s="59" t="s">
        <v>97</v>
      </c>
      <c r="S11" s="115" t="s">
        <v>32</v>
      </c>
      <c r="T11" s="117">
        <v>9134</v>
      </c>
      <c r="U11" s="117">
        <v>9194</v>
      </c>
      <c r="V11" s="117">
        <v>9425</v>
      </c>
      <c r="W11" s="117">
        <v>9305</v>
      </c>
      <c r="X11" s="117">
        <v>9514</v>
      </c>
      <c r="Y11" s="117">
        <v>10506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9.24'!AC108</f>
        <v>17.918590012589171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18.902602629460695</v>
      </c>
      <c r="P12" s="59" t="s">
        <v>97</v>
      </c>
      <c r="S12" s="115" t="s">
        <v>33</v>
      </c>
      <c r="T12" s="117">
        <v>1431</v>
      </c>
      <c r="U12" s="117">
        <v>1440</v>
      </c>
      <c r="V12" s="117">
        <v>1428</v>
      </c>
      <c r="W12" s="117">
        <v>1397</v>
      </c>
      <c r="X12" s="117">
        <v>1316</v>
      </c>
      <c r="Y12" s="117">
        <v>1409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9.24'!AC109</f>
        <v>19.941250524548888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9.24'!AA118</f>
        <v>40.8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9.24'!AC110</f>
        <v>24.129248845992446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19.962436275825059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9.24'!AC111</f>
        <v>29.089383130507763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80.037563724174944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533</v>
      </c>
      <c r="Z15" s="115"/>
      <c r="AA15" s="118">
        <f t="shared" ref="AA15:AA34" si="2">IF(Y15="np",0,Y15/$Y$34)</f>
        <v>4.473352916491817E-2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71</v>
      </c>
      <c r="Z16" s="115"/>
      <c r="AA16" s="118">
        <f t="shared" si="2"/>
        <v>5.9588753671842212E-3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465</v>
      </c>
      <c r="Z17" s="115"/>
      <c r="AA17" s="118">
        <f t="shared" si="2"/>
        <v>3.9026437263953002E-2</v>
      </c>
      <c r="AB17" s="115"/>
      <c r="AC17" s="115"/>
      <c r="AD17" s="115"/>
      <c r="AE17" s="115"/>
      <c r="AF17" s="115"/>
    </row>
    <row r="18" spans="1:32" x14ac:dyDescent="0.25">
      <c r="A18" s="85" t="str">
        <f>'Table 9.24'!$S$1&amp;" ("&amp;'Table 9.24'!$T$2&amp;" to "&amp;'Table 9.24'!$Y$2&amp;")"</f>
        <v>Douglas (2011-12 to 2016-17)</v>
      </c>
      <c r="B18" s="85"/>
      <c r="C18" s="85"/>
      <c r="D18" s="85"/>
      <c r="E18" s="85"/>
      <c r="F18" s="85"/>
      <c r="G18" s="85" t="str">
        <f>'Table 9.24'!$S$1&amp;" ("&amp;'Table 9.24'!$T$2&amp;" to "&amp;'Table 9.24'!$Y$2&amp;")"</f>
        <v>Douglas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33</v>
      </c>
      <c r="Z18" s="115"/>
      <c r="AA18" s="118">
        <f t="shared" si="2"/>
        <v>2.7696181284095679E-3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621</v>
      </c>
      <c r="Z19" s="115"/>
      <c r="AA19" s="118">
        <f t="shared" si="2"/>
        <v>5.2119177507343684E-2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158</v>
      </c>
      <c r="Z20" s="115"/>
      <c r="AA20" s="118">
        <f t="shared" si="2"/>
        <v>1.3260595887536718E-2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798</v>
      </c>
      <c r="Z21" s="115"/>
      <c r="AA21" s="118">
        <f t="shared" si="2"/>
        <v>6.6974402014267728E-2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3113</v>
      </c>
      <c r="Z22" s="115"/>
      <c r="AA22" s="118">
        <f t="shared" si="2"/>
        <v>0.26126731011330256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667</v>
      </c>
      <c r="Z23" s="115"/>
      <c r="AA23" s="118">
        <f t="shared" si="2"/>
        <v>5.5979857322702477E-2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144</v>
      </c>
      <c r="Z24" s="115"/>
      <c r="AA24" s="118">
        <f t="shared" si="2"/>
        <v>1.2085606378514477E-2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365</v>
      </c>
      <c r="Z25" s="115"/>
      <c r="AA25" s="118">
        <f t="shared" si="2"/>
        <v>3.063365505665128E-2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397</v>
      </c>
      <c r="Z26" s="115"/>
      <c r="AA26" s="118">
        <f t="shared" si="2"/>
        <v>3.3319345362987828E-2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433</v>
      </c>
      <c r="Z27" s="115"/>
      <c r="AA27" s="118">
        <f t="shared" si="2"/>
        <v>3.6340746957616452E-2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857</v>
      </c>
      <c r="Z28" s="115"/>
      <c r="AA28" s="118">
        <f t="shared" si="2"/>
        <v>7.1926143516575738E-2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388</v>
      </c>
      <c r="Z29" s="115"/>
      <c r="AA29" s="118">
        <f t="shared" si="2"/>
        <v>3.2563994964330677E-2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517</v>
      </c>
      <c r="Z30" s="115"/>
      <c r="AA30" s="118">
        <f t="shared" si="2"/>
        <v>4.3390684011749898E-2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599</v>
      </c>
      <c r="Z31" s="115"/>
      <c r="AA31" s="118">
        <f t="shared" si="2"/>
        <v>5.0272765421737309E-2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213</v>
      </c>
      <c r="Z32" s="115"/>
      <c r="AA32" s="118">
        <f t="shared" si="2"/>
        <v>1.7876626101552665E-2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348</v>
      </c>
      <c r="Z33" s="115"/>
      <c r="AA33" s="118">
        <f t="shared" si="2"/>
        <v>2.9206882081409986E-2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11915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5326</v>
      </c>
      <c r="U37" s="115">
        <v>5480</v>
      </c>
      <c r="V37" s="115">
        <v>5404</v>
      </c>
      <c r="W37" s="115">
        <v>5683</v>
      </c>
      <c r="X37" s="115">
        <v>5710</v>
      </c>
      <c r="Y37" s="115">
        <v>5966</v>
      </c>
      <c r="Z37" s="115"/>
      <c r="AA37" s="115" t="str">
        <f>TEXT(Y37,"###,###")</f>
        <v>5,966</v>
      </c>
      <c r="AB37" s="115"/>
      <c r="AC37" s="115">
        <f>Y37/X37-1</f>
        <v>4.4833625218914097E-2</v>
      </c>
      <c r="AD37" s="115"/>
      <c r="AE37" s="115">
        <f>Y37/T37-1</f>
        <v>0.12016522718738276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1297</v>
      </c>
      <c r="U38" s="115">
        <v>1281</v>
      </c>
      <c r="V38" s="115">
        <v>1410</v>
      </c>
      <c r="W38" s="115">
        <v>1233</v>
      </c>
      <c r="X38" s="115">
        <v>1229</v>
      </c>
      <c r="Y38" s="115">
        <v>1488</v>
      </c>
      <c r="Z38" s="115"/>
      <c r="AA38" s="115" t="str">
        <f>TEXT(Y38,"###,###")</f>
        <v>1,488</v>
      </c>
      <c r="AB38" s="115"/>
      <c r="AC38" s="115">
        <f>Y38/X38-1</f>
        <v>0.21074043938161102</v>
      </c>
      <c r="AD38" s="115"/>
      <c r="AE38" s="115">
        <f>Y38/T38-1</f>
        <v>0.14726291441788741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6623</v>
      </c>
      <c r="U40" s="115">
        <v>6761</v>
      </c>
      <c r="V40" s="115">
        <v>6814</v>
      </c>
      <c r="W40" s="115">
        <v>6916</v>
      </c>
      <c r="X40" s="115">
        <v>6939</v>
      </c>
      <c r="Y40" s="115">
        <v>7454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80.037563724174944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19.962436275825059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6</v>
      </c>
      <c r="Y44" s="117">
        <v>10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92</v>
      </c>
      <c r="Y45" s="117">
        <v>142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227</v>
      </c>
      <c r="Y46" s="117">
        <v>268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590</v>
      </c>
      <c r="Y47" s="117">
        <v>530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811</v>
      </c>
      <c r="Y48" s="117">
        <v>924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9.24'!S1&amp;" ("&amp;'Table 9.24'!Y2&amp;") *"</f>
        <v>Number of jobs by age and sex of job holders in Douglas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669</v>
      </c>
      <c r="Y49" s="117">
        <v>723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485</v>
      </c>
      <c r="Y50" s="117">
        <v>531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517</v>
      </c>
      <c r="Y51" s="117">
        <v>574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492</v>
      </c>
      <c r="Y52" s="117">
        <v>537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507</v>
      </c>
      <c r="Y53" s="117">
        <v>469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413</v>
      </c>
      <c r="Y54" s="117">
        <v>495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321</v>
      </c>
      <c r="Y55" s="117">
        <v>378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167</v>
      </c>
      <c r="Y56" s="117">
        <v>192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54</v>
      </c>
      <c r="Y57" s="117">
        <v>74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23</v>
      </c>
      <c r="Y58" s="117">
        <v>35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10</v>
      </c>
      <c r="Y59" s="117">
        <v>14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7</v>
      </c>
      <c r="Y60" s="117">
        <v>7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5390</v>
      </c>
      <c r="Y61" s="117">
        <v>5902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10</v>
      </c>
      <c r="Y63" s="117">
        <v>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9.24'!S1&amp;" ("&amp;'Table 9.24'!Y2&amp;") *"</f>
        <v>Number of employed persons per occupation of main job by sex in Douglas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120</v>
      </c>
      <c r="Y64" s="117">
        <v>124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339</v>
      </c>
      <c r="Y65" s="117">
        <v>353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619</v>
      </c>
      <c r="Y66" s="117">
        <v>697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923</v>
      </c>
      <c r="Y67" s="117">
        <v>1093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667</v>
      </c>
      <c r="Y68" s="117">
        <v>644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469</v>
      </c>
      <c r="Y69" s="117">
        <v>510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445</v>
      </c>
      <c r="Y70" s="117">
        <v>470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481</v>
      </c>
      <c r="Y71" s="117">
        <v>539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532</v>
      </c>
      <c r="Y72" s="117">
        <v>571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375</v>
      </c>
      <c r="Y73" s="117">
        <v>473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272</v>
      </c>
      <c r="Y74" s="117">
        <v>292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115</v>
      </c>
      <c r="Y75" s="117">
        <v>143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42</v>
      </c>
      <c r="Y76" s="117">
        <v>65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17</v>
      </c>
      <c r="Y77" s="117">
        <v>20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11</v>
      </c>
      <c r="Y78" s="117">
        <v>6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5439</v>
      </c>
      <c r="Y80" s="117">
        <v>6013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9.24'!S1</f>
        <v>Douglas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348</v>
      </c>
      <c r="Y83" s="117">
        <v>374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217</v>
      </c>
      <c r="Y84" s="117">
        <v>229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9.24'!AA4</f>
        <v>11,915</v>
      </c>
      <c r="D85" s="99">
        <f>'Table 9.24'!AC4</f>
        <v>0.10038788326560777</v>
      </c>
      <c r="E85" s="100">
        <f>'Table 9.24'!AC4</f>
        <v>0.10038788326560777</v>
      </c>
      <c r="F85" s="99">
        <f>'Table 9.24'!AE4</f>
        <v>0.12778040700425941</v>
      </c>
      <c r="G85" s="100">
        <f>'Table 9.24'!AE4</f>
        <v>0.12778040700425941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751</v>
      </c>
      <c r="Y85" s="117">
        <v>773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9.24'!AA5</f>
        <v>5,902</v>
      </c>
      <c r="D86" s="99">
        <f>'Table 9.24'!AC5</f>
        <v>9.4787608977926263E-2</v>
      </c>
      <c r="E86" s="100">
        <f>'Table 9.24'!AC5</f>
        <v>9.4787608977926263E-2</v>
      </c>
      <c r="F86" s="99">
        <f>'Table 9.24'!AE5</f>
        <v>8.5924563017479194E-2</v>
      </c>
      <c r="G86" s="100">
        <f>'Table 9.24'!AE5</f>
        <v>8.5924563017479194E-2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387</v>
      </c>
      <c r="Y86" s="117">
        <v>358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9.24'!AA6</f>
        <v>6,013</v>
      </c>
      <c r="D87" s="99">
        <f>'Table 9.24'!AC6</f>
        <v>0.10553410553410547</v>
      </c>
      <c r="E87" s="100">
        <f>'Table 9.24'!AC6</f>
        <v>0.10553410553410547</v>
      </c>
      <c r="F87" s="99">
        <f>'Table 9.24'!AE6</f>
        <v>0.17303940694498632</v>
      </c>
      <c r="G87" s="100">
        <f>'Table 9.24'!AE6</f>
        <v>0.17303940694498632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53</v>
      </c>
      <c r="Y87" s="117">
        <v>56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9.24'!AA7</f>
        <v>7,454</v>
      </c>
      <c r="D88" s="99">
        <f>'Table 9.24'!AC7</f>
        <v>7.4063400576368954E-2</v>
      </c>
      <c r="E88" s="100">
        <f>'Table 9.24'!AC7</f>
        <v>7.4063400576368954E-2</v>
      </c>
      <c r="F88" s="99">
        <f>'Table 9.24'!AE7</f>
        <v>0.12581181090469729</v>
      </c>
      <c r="G88" s="100">
        <f>'Table 9.24'!AE7</f>
        <v>0.12581181090469729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105</v>
      </c>
      <c r="Y88" s="117">
        <v>121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9.24'!AA37</f>
        <v>5,966</v>
      </c>
      <c r="D89" s="99">
        <f>'Table 9.24'!AC37</f>
        <v>4.4833625218914097E-2</v>
      </c>
      <c r="E89" s="100">
        <f>'Table 9.24'!AC37</f>
        <v>4.4833625218914097E-2</v>
      </c>
      <c r="F89" s="99">
        <f>'Table 9.24'!AE37</f>
        <v>0.12016522718738276</v>
      </c>
      <c r="G89" s="100">
        <f>'Table 9.24'!AE37</f>
        <v>0.12016522718738276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247</v>
      </c>
      <c r="Y89" s="117">
        <v>283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9.24'!AA38</f>
        <v>1,488</v>
      </c>
      <c r="D90" s="99">
        <f>'Table 9.24'!AC38</f>
        <v>0.21074043938161102</v>
      </c>
      <c r="E90" s="100">
        <f>'Table 9.24'!AC38</f>
        <v>0.21074043938161102</v>
      </c>
      <c r="F90" s="99">
        <f>'Table 9.24'!AE38</f>
        <v>0.14726291441788741</v>
      </c>
      <c r="G90" s="100">
        <f>'Table 9.24'!AE38</f>
        <v>0.14726291441788741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465</v>
      </c>
      <c r="Y90" s="117">
        <v>478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9.24'!AA114</f>
        <v>663</v>
      </c>
      <c r="D91" s="99">
        <f>'Table 9.24'!AC114</f>
        <v>0.18181818181818188</v>
      </c>
      <c r="E91" s="100">
        <f>'Table 9.24'!AC114</f>
        <v>0.18181818181818188</v>
      </c>
      <c r="F91" s="99">
        <f>'Table 9.24'!AE114</f>
        <v>1.3761467889908285E-2</v>
      </c>
      <c r="G91" s="100">
        <f>'Table 9.24'!AE114</f>
        <v>1.3761467889908285E-2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3521</v>
      </c>
      <c r="Y91" s="117">
        <v>3770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9.24'!AA115</f>
        <v>825</v>
      </c>
      <c r="D92" s="99">
        <f>'Table 9.24'!AC115</f>
        <v>0.22950819672131151</v>
      </c>
      <c r="E92" s="100">
        <f>'Table 9.24'!AC115</f>
        <v>0.22950819672131151</v>
      </c>
      <c r="F92" s="99">
        <f>'Table 9.24'!AE115</f>
        <v>0.2931034482758621</v>
      </c>
      <c r="G92" s="100">
        <f>'Table 9.24'!AE115</f>
        <v>0.2931034482758621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9.24'!AA8</f>
        <v>$33,603</v>
      </c>
      <c r="D93" s="99">
        <f>'Table 9.24'!AC8</f>
        <v>-1.0834097455363123E-2</v>
      </c>
      <c r="E93" s="100">
        <f>'Table 9.24'!AC8</f>
        <v>-1.0834097455363123E-2</v>
      </c>
      <c r="F93" s="99">
        <f>'Table 9.24'!AE8</f>
        <v>0.14329088841725346</v>
      </c>
      <c r="G93" s="100">
        <f>'Table 9.24'!AE8</f>
        <v>0.14329088841725346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307</v>
      </c>
      <c r="Y93" s="117">
        <v>358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9.24'!AA9</f>
        <v>$300.6 mil</v>
      </c>
      <c r="D94" s="99">
        <f>'Table 9.24'!AC9</f>
        <v>7.8510032974474786E-2</v>
      </c>
      <c r="E94" s="100">
        <f>'Table 9.24'!AC9</f>
        <v>7.8510032974474786E-2</v>
      </c>
      <c r="F94" s="99">
        <f>'Table 9.24'!AE9</f>
        <v>0.26056476084082436</v>
      </c>
      <c r="G94" s="100">
        <f>'Table 9.24'!AE9</f>
        <v>0.26056476084082436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321</v>
      </c>
      <c r="Y94" s="117">
        <v>375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127</v>
      </c>
      <c r="Y95" s="117">
        <v>141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696</v>
      </c>
      <c r="Y96" s="117">
        <v>698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434</v>
      </c>
      <c r="Y97" s="117">
        <v>458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363</v>
      </c>
      <c r="Y98" s="117">
        <v>366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29</v>
      </c>
      <c r="Y99" s="117">
        <v>24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350</v>
      </c>
      <c r="Y100" s="117">
        <v>348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3417</v>
      </c>
      <c r="Y101" s="117">
        <v>3684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8313</v>
      </c>
      <c r="Y104" s="115">
        <v>9578</v>
      </c>
      <c r="Z104" s="115"/>
      <c r="AA104" s="115" t="str">
        <f>TEXT(Y104,"###,###")</f>
        <v>9,578</v>
      </c>
      <c r="AB104" s="115"/>
      <c r="AC104" s="115">
        <f>Y104/($Y$4)*100</f>
        <v>80.386067981535874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1354</v>
      </c>
      <c r="Y105" s="115">
        <v>1274</v>
      </c>
      <c r="Z105" s="115"/>
      <c r="AA105" s="115" t="str">
        <f>TEXT(Y105,"###,###")</f>
        <v>1,274</v>
      </c>
      <c r="AB105" s="115"/>
      <c r="AC105" s="115">
        <f>Y105/($Y$4)*100</f>
        <v>10.692404532102392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9667</v>
      </c>
      <c r="Y106" s="115">
        <v>10852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1536</v>
      </c>
      <c r="Y108" s="115">
        <v>2135</v>
      </c>
      <c r="Z108" s="115"/>
      <c r="AA108" s="115" t="str">
        <f>TEXT(Y108,"###,###")</f>
        <v>2,135</v>
      </c>
      <c r="AB108" s="115"/>
      <c r="AC108" s="115">
        <f>Y108/($Y$4)*100</f>
        <v>17.918590012589171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2304</v>
      </c>
      <c r="Y109" s="115">
        <v>2376</v>
      </c>
      <c r="Z109" s="115"/>
      <c r="AA109" s="115" t="str">
        <f>TEXT(Y109,"###,###")</f>
        <v>2,376</v>
      </c>
      <c r="AB109" s="115"/>
      <c r="AC109" s="115">
        <f t="shared" ref="AC109:AC111" si="3">Y109/($Y$4)*100</f>
        <v>19.941250524548888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2676</v>
      </c>
      <c r="Y110" s="115">
        <v>2875</v>
      </c>
      <c r="Z110" s="115"/>
      <c r="AA110" s="115" t="str">
        <f>TEXT(Y110,"###,###")</f>
        <v>2,875</v>
      </c>
      <c r="AB110" s="115"/>
      <c r="AC110" s="115">
        <f t="shared" si="3"/>
        <v>24.129248845992446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3150</v>
      </c>
      <c r="Y111" s="115">
        <v>3466</v>
      </c>
      <c r="Z111" s="115"/>
      <c r="AA111" s="115" t="str">
        <f>TEXT(Y111,"###,###")</f>
        <v>3,466</v>
      </c>
      <c r="AB111" s="115"/>
      <c r="AC111" s="115">
        <f t="shared" si="3"/>
        <v>29.089383130507763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10828</v>
      </c>
      <c r="Y112" s="115">
        <v>11915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654</v>
      </c>
      <c r="U114" s="115">
        <v>628</v>
      </c>
      <c r="V114" s="115">
        <v>692</v>
      </c>
      <c r="W114" s="115">
        <v>569</v>
      </c>
      <c r="X114" s="115">
        <v>561</v>
      </c>
      <c r="Y114" s="115">
        <v>663</v>
      </c>
      <c r="Z114" s="115"/>
      <c r="AA114" s="115" t="str">
        <f>TEXT(Y114,"###,###")</f>
        <v>663</v>
      </c>
      <c r="AB114" s="115"/>
      <c r="AC114" s="115">
        <f>Y114/X114-1</f>
        <v>0.18181818181818188</v>
      </c>
      <c r="AD114" s="115"/>
      <c r="AE114" s="115">
        <f>Y114/T114-1</f>
        <v>1.3761467889908285E-2</v>
      </c>
      <c r="AF114" s="115"/>
    </row>
    <row r="115" spans="19:32" x14ac:dyDescent="0.25">
      <c r="S115" s="115" t="s">
        <v>104</v>
      </c>
      <c r="T115" s="115">
        <v>638</v>
      </c>
      <c r="U115" s="115">
        <v>656</v>
      </c>
      <c r="V115" s="115">
        <v>717</v>
      </c>
      <c r="W115" s="115">
        <v>662</v>
      </c>
      <c r="X115" s="115">
        <v>671</v>
      </c>
      <c r="Y115" s="115">
        <v>825</v>
      </c>
      <c r="Z115" s="115"/>
      <c r="AA115" s="115" t="str">
        <f>TEXT(Y115,"###,###")</f>
        <v>825</v>
      </c>
      <c r="AB115" s="115"/>
      <c r="AC115" s="115">
        <f>Y115/X115-1</f>
        <v>0.22950819672131151</v>
      </c>
      <c r="AD115" s="115"/>
      <c r="AE115" s="115">
        <f>Y115/T115-1</f>
        <v>0.2931034482758621</v>
      </c>
      <c r="AF115" s="115"/>
    </row>
    <row r="116" spans="19:32" x14ac:dyDescent="0.25">
      <c r="S116" s="115" t="s">
        <v>56</v>
      </c>
      <c r="T116" s="115">
        <v>1292</v>
      </c>
      <c r="U116" s="115">
        <v>1284</v>
      </c>
      <c r="V116" s="115">
        <v>1409</v>
      </c>
      <c r="W116" s="115">
        <v>1231</v>
      </c>
      <c r="X116" s="115">
        <v>1232</v>
      </c>
      <c r="Y116" s="115">
        <v>1488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43.27</v>
      </c>
      <c r="V118" s="115">
        <v>41.81</v>
      </c>
      <c r="W118" s="115">
        <v>39.6</v>
      </c>
      <c r="X118" s="115">
        <v>41.45</v>
      </c>
      <c r="Y118" s="115">
        <v>40.799999999999997</v>
      </c>
      <c r="Z118" s="115"/>
      <c r="AA118" s="115" t="str">
        <f>TEXT(Y118,"##.0")</f>
        <v>40.8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5329</v>
      </c>
      <c r="V120" s="115">
        <v>5379</v>
      </c>
      <c r="W120" s="115">
        <v>5526</v>
      </c>
      <c r="X120" s="115">
        <v>5627</v>
      </c>
      <c r="Y120" s="115">
        <v>6045</v>
      </c>
      <c r="Z120" s="115"/>
      <c r="AA120" s="115" t="str">
        <f>TEXT(Y120,"###,###")</f>
        <v>6,045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780</v>
      </c>
      <c r="V121" s="115">
        <v>782</v>
      </c>
      <c r="W121" s="115">
        <v>769</v>
      </c>
      <c r="X121" s="115">
        <v>717</v>
      </c>
      <c r="Y121" s="115">
        <v>772</v>
      </c>
      <c r="Z121" s="115"/>
      <c r="AA121" s="115" t="str">
        <f t="shared" ref="AA121:AA128" si="4">TEXT(Y121,"###,###")</f>
        <v>772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654</v>
      </c>
      <c r="V122" s="115">
        <v>647</v>
      </c>
      <c r="W122" s="115">
        <v>625</v>
      </c>
      <c r="X122" s="115">
        <v>601</v>
      </c>
      <c r="Y122" s="115">
        <v>637</v>
      </c>
      <c r="Z122" s="115"/>
      <c r="AA122" s="115" t="str">
        <f t="shared" si="4"/>
        <v>637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5983</v>
      </c>
      <c r="V124" s="115">
        <v>6026</v>
      </c>
      <c r="W124" s="115">
        <v>6151</v>
      </c>
      <c r="X124" s="115">
        <v>6228</v>
      </c>
      <c r="Y124" s="115">
        <v>6682</v>
      </c>
      <c r="Z124" s="115"/>
      <c r="AA124" s="115" t="str">
        <f t="shared" si="4"/>
        <v>6,682</v>
      </c>
      <c r="AB124" s="115"/>
      <c r="AC124" s="115">
        <f>Y124/$Y$7*100</f>
        <v>89.643144620338077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1434</v>
      </c>
      <c r="V125" s="115">
        <v>1429</v>
      </c>
      <c r="W125" s="115">
        <v>1394</v>
      </c>
      <c r="X125" s="115">
        <v>1318</v>
      </c>
      <c r="Y125" s="115">
        <v>1409</v>
      </c>
      <c r="Z125" s="115"/>
      <c r="AA125" s="115" t="str">
        <f t="shared" si="4"/>
        <v>1,409</v>
      </c>
      <c r="AB125" s="115"/>
      <c r="AC125" s="115">
        <f>Y125/$Y$7*100</f>
        <v>18.902602629460695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3513</v>
      </c>
      <c r="V127" s="115">
        <v>3535</v>
      </c>
      <c r="W127" s="115">
        <v>3552</v>
      </c>
      <c r="X127" s="115">
        <v>3520</v>
      </c>
      <c r="Y127" s="115">
        <v>3770</v>
      </c>
      <c r="Z127" s="115"/>
      <c r="AA127" s="115" t="str">
        <f t="shared" si="4"/>
        <v>3,770</v>
      </c>
      <c r="AB127" s="115"/>
      <c r="AC127" s="115">
        <f>Y127/$Y$7*100</f>
        <v>50.576871478400854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3252</v>
      </c>
      <c r="V128" s="115">
        <v>3277</v>
      </c>
      <c r="W128" s="115">
        <v>3369</v>
      </c>
      <c r="X128" s="115">
        <v>3417</v>
      </c>
      <c r="Y128" s="115">
        <v>3684</v>
      </c>
      <c r="Z128" s="115"/>
      <c r="AA128" s="115" t="str">
        <f t="shared" si="4"/>
        <v>3,684</v>
      </c>
      <c r="AB128" s="115"/>
      <c r="AC128" s="115">
        <f>Y128/$Y$7*100</f>
        <v>49.423128521599139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AE94A11-70EF-49DD-B07A-A7D4549B18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F93FA5F-8BC3-47A5-8EEE-168B300163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3E283EF-F6D6-444C-833A-F7F1EC8DB4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15E2D3D-5D7F-4607-9D40-0147350CB6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Etheridge</v>
      </c>
      <c r="T1" s="115"/>
      <c r="U1" s="115"/>
      <c r="V1" s="115"/>
      <c r="W1" s="115"/>
      <c r="X1" s="115"/>
      <c r="Y1" s="115" t="str">
        <f>Y3</f>
        <v>9.25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136</v>
      </c>
      <c r="V3" s="115"/>
      <c r="W3" s="115"/>
      <c r="X3" s="115"/>
      <c r="Y3" s="115" t="s">
        <v>237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9.25'!$Y$3&amp;" "&amp;'Table 9.25'!$U$3&amp;", "&amp;'State data for spotlight'!$C$3&amp;", "&amp;'Table 9.25'!$Y$2</f>
        <v>Table 9.25 Etheridge,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352</v>
      </c>
      <c r="U4" s="117">
        <v>348</v>
      </c>
      <c r="V4" s="117">
        <v>340</v>
      </c>
      <c r="W4" s="117">
        <v>326</v>
      </c>
      <c r="X4" s="117">
        <v>227</v>
      </c>
      <c r="Y4" s="117">
        <v>384</v>
      </c>
      <c r="Z4" s="115"/>
      <c r="AA4" s="115" t="str">
        <f>TEXT(Y4,"###,###")</f>
        <v>384</v>
      </c>
      <c r="AB4" s="115"/>
      <c r="AC4" s="115">
        <f t="shared" ref="AC4:AC9" si="0">Y4/X4-1</f>
        <v>0.69162995594713661</v>
      </c>
      <c r="AD4" s="115"/>
      <c r="AE4" s="115">
        <f>Y4/T4-1</f>
        <v>9.0909090909090828E-2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180</v>
      </c>
      <c r="U5" s="117">
        <v>187</v>
      </c>
      <c r="V5" s="117">
        <v>182</v>
      </c>
      <c r="W5" s="117">
        <v>172</v>
      </c>
      <c r="X5" s="117">
        <v>101</v>
      </c>
      <c r="Y5" s="117">
        <v>219</v>
      </c>
      <c r="Z5" s="115"/>
      <c r="AA5" s="115" t="str">
        <f>TEXT(Y5,"###,###")</f>
        <v>219</v>
      </c>
      <c r="AB5" s="115"/>
      <c r="AC5" s="115">
        <f t="shared" si="0"/>
        <v>1.1683168316831685</v>
      </c>
      <c r="AD5" s="115"/>
      <c r="AE5" s="115">
        <f t="shared" ref="AE5:AE9" si="1">Y5/T5-1</f>
        <v>0.21666666666666656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171</v>
      </c>
      <c r="U6" s="117">
        <v>161</v>
      </c>
      <c r="V6" s="117">
        <v>161</v>
      </c>
      <c r="W6" s="117">
        <v>160</v>
      </c>
      <c r="X6" s="117">
        <v>119</v>
      </c>
      <c r="Y6" s="117">
        <v>165</v>
      </c>
      <c r="Z6" s="115"/>
      <c r="AA6" s="115" t="str">
        <f>TEXT(Y6,"###,###")</f>
        <v>165</v>
      </c>
      <c r="AB6" s="115"/>
      <c r="AC6" s="115">
        <f t="shared" si="0"/>
        <v>0.38655462184873945</v>
      </c>
      <c r="AD6" s="115"/>
      <c r="AE6" s="115">
        <f t="shared" si="1"/>
        <v>-3.5087719298245612E-2</v>
      </c>
      <c r="AF6" s="115"/>
    </row>
    <row r="7" spans="1:32" ht="16.5" customHeight="1" thickBot="1" x14ac:dyDescent="0.3">
      <c r="A7" s="46" t="str">
        <f>"QUICK STATS for "&amp;'Table 9.25'!Y2&amp;"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225</v>
      </c>
      <c r="U7" s="117">
        <v>230</v>
      </c>
      <c r="V7" s="117">
        <v>225</v>
      </c>
      <c r="W7" s="117">
        <v>231</v>
      </c>
      <c r="X7" s="117">
        <v>161</v>
      </c>
      <c r="Y7" s="117">
        <v>266</v>
      </c>
      <c r="Z7" s="115"/>
      <c r="AA7" s="115" t="str">
        <f>TEXT(Y7,"###,###")</f>
        <v>266</v>
      </c>
      <c r="AB7" s="115"/>
      <c r="AC7" s="115">
        <f t="shared" si="0"/>
        <v>0.65217391304347827</v>
      </c>
      <c r="AD7" s="115"/>
      <c r="AE7" s="115">
        <f t="shared" si="1"/>
        <v>0.18222222222222229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384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9.25'!AA7</f>
        <v>266</v>
      </c>
      <c r="P8" s="51"/>
      <c r="S8" s="115" t="s">
        <v>96</v>
      </c>
      <c r="T8" s="115">
        <v>29374.5</v>
      </c>
      <c r="U8" s="115">
        <v>31035.43</v>
      </c>
      <c r="V8" s="115">
        <v>32425.11</v>
      </c>
      <c r="W8" s="115">
        <v>33592</v>
      </c>
      <c r="X8" s="115">
        <v>36990</v>
      </c>
      <c r="Y8" s="115">
        <v>35018</v>
      </c>
      <c r="Z8" s="115"/>
      <c r="AA8" s="115" t="str">
        <f>TEXT(Y8,"$###,###")</f>
        <v>$35,018</v>
      </c>
      <c r="AB8" s="115"/>
      <c r="AC8" s="115">
        <f t="shared" si="0"/>
        <v>-5.3311705866450398E-2</v>
      </c>
      <c r="AD8" s="115"/>
      <c r="AE8" s="115">
        <f t="shared" si="1"/>
        <v>0.19212241910500594</v>
      </c>
      <c r="AF8" s="115"/>
    </row>
    <row r="9" spans="1:32" x14ac:dyDescent="0.25">
      <c r="A9" s="55" t="s">
        <v>17</v>
      </c>
      <c r="B9" s="56"/>
      <c r="C9" s="57"/>
      <c r="D9" s="58">
        <f>'Table 9.25'!AC104</f>
        <v>54.6875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58.270676691729328</v>
      </c>
      <c r="P9" s="59" t="s">
        <v>97</v>
      </c>
      <c r="S9" s="115" t="s">
        <v>9</v>
      </c>
      <c r="T9" s="115">
        <v>4582742</v>
      </c>
      <c r="U9" s="115">
        <v>2922721</v>
      </c>
      <c r="V9" s="115">
        <v>624347</v>
      </c>
      <c r="W9" s="115">
        <v>257107</v>
      </c>
      <c r="X9" s="115">
        <v>0</v>
      </c>
      <c r="Y9" s="115">
        <v>9726016</v>
      </c>
      <c r="Z9" s="115"/>
      <c r="AA9" s="115" t="str">
        <f>TEXT(Y9/1000000,"$#,###.0")&amp;" mil"</f>
        <v>$9.7 mil</v>
      </c>
      <c r="AB9" s="115"/>
      <c r="AC9" s="115" t="e">
        <f t="shared" si="0"/>
        <v>#DIV/0!</v>
      </c>
      <c r="AD9" s="115"/>
      <c r="AE9" s="115">
        <f t="shared" si="1"/>
        <v>1.1223136715966118</v>
      </c>
      <c r="AF9" s="115"/>
    </row>
    <row r="10" spans="1:32" x14ac:dyDescent="0.25">
      <c r="A10" s="55" t="s">
        <v>20</v>
      </c>
      <c r="B10" s="56"/>
      <c r="C10" s="57"/>
      <c r="D10" s="58">
        <f>'Table 9.25'!AC105</f>
        <v>28.125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41.729323308270679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81.578947368421055</v>
      </c>
      <c r="P11" s="59" t="s">
        <v>97</v>
      </c>
      <c r="S11" s="115" t="s">
        <v>32</v>
      </c>
      <c r="T11" s="117">
        <v>269</v>
      </c>
      <c r="U11" s="117">
        <v>270</v>
      </c>
      <c r="V11" s="117">
        <v>267</v>
      </c>
      <c r="W11" s="117">
        <v>242</v>
      </c>
      <c r="X11" s="117">
        <v>171</v>
      </c>
      <c r="Y11" s="117">
        <v>293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9.25'!AC108</f>
        <v>19.53125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34.210526315789473</v>
      </c>
      <c r="P12" s="59" t="s">
        <v>97</v>
      </c>
      <c r="S12" s="115" t="s">
        <v>33</v>
      </c>
      <c r="T12" s="117">
        <v>78</v>
      </c>
      <c r="U12" s="117">
        <v>84</v>
      </c>
      <c r="V12" s="117">
        <v>81</v>
      </c>
      <c r="W12" s="117">
        <v>82</v>
      </c>
      <c r="X12" s="117">
        <v>57</v>
      </c>
      <c r="Y12" s="117">
        <v>91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9.25'!AC109</f>
        <v>17.708333333333336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9.25'!AA118</f>
        <v>42.3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9.25'!AC110</f>
        <v>27.604166666666668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13.157894736842104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9.25'!AC111</f>
        <v>17.96875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86.842105263157904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86</v>
      </c>
      <c r="Z15" s="115"/>
      <c r="AA15" s="118">
        <f t="shared" ref="AA15:AA34" si="2">IF(Y15="np",0,Y15/$Y$34)</f>
        <v>0.22395833333333334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11</v>
      </c>
      <c r="Z16" s="115"/>
      <c r="AA16" s="118">
        <f t="shared" si="2"/>
        <v>2.8645833333333332E-2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9.25'!$S$1&amp;" ("&amp;'Table 9.25'!$T$2&amp;" to "&amp;'Table 9.25'!$Y$2&amp;")"</f>
        <v>Etheridge (2011-12 to 2016-17)</v>
      </c>
      <c r="B18" s="85"/>
      <c r="C18" s="85"/>
      <c r="D18" s="85"/>
      <c r="E18" s="85"/>
      <c r="F18" s="85"/>
      <c r="G18" s="85" t="str">
        <f>'Table 9.25'!$S$1&amp;" ("&amp;'Table 9.25'!$T$2&amp;" to "&amp;'Table 9.25'!$Y$2&amp;")"</f>
        <v>Etheridge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</v>
      </c>
      <c r="Z18" s="115"/>
      <c r="AA18" s="118">
        <f t="shared" si="2"/>
        <v>2.8645833333333332E-2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21</v>
      </c>
      <c r="Z19" s="115"/>
      <c r="AA19" s="118">
        <f t="shared" si="2"/>
        <v>5.46875E-2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</v>
      </c>
      <c r="Z20" s="115"/>
      <c r="AA20" s="118">
        <f t="shared" si="2"/>
        <v>1.0416666666666666E-2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</v>
      </c>
      <c r="Z21" s="115"/>
      <c r="AA21" s="118">
        <f t="shared" si="2"/>
        <v>1.3020833333333334E-2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38</v>
      </c>
      <c r="Z22" s="115"/>
      <c r="AA22" s="118">
        <f t="shared" si="2"/>
        <v>9.8958333333333329E-2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</v>
      </c>
      <c r="Z23" s="115"/>
      <c r="AA23" s="118">
        <f t="shared" si="2"/>
        <v>1.3020833333333334E-2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</v>
      </c>
      <c r="Z26" s="115"/>
      <c r="AA26" s="118">
        <f t="shared" si="2"/>
        <v>7.8125E-3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11</v>
      </c>
      <c r="Z27" s="115"/>
      <c r="AA27" s="118">
        <f t="shared" si="2"/>
        <v>2.8645833333333332E-2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12</v>
      </c>
      <c r="Z28" s="115"/>
      <c r="AA28" s="118">
        <f t="shared" si="2"/>
        <v>3.125E-2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58</v>
      </c>
      <c r="Z29" s="115"/>
      <c r="AA29" s="118">
        <f t="shared" si="2"/>
        <v>0.15104166666666666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26</v>
      </c>
      <c r="Z30" s="115"/>
      <c r="AA30" s="118">
        <f t="shared" si="2"/>
        <v>6.7708333333333329E-2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</v>
      </c>
      <c r="Z31" s="115"/>
      <c r="AA31" s="118">
        <f t="shared" si="2"/>
        <v>3.3854166666666664E-2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10</v>
      </c>
      <c r="Z33" s="115"/>
      <c r="AA33" s="118">
        <f t="shared" si="2"/>
        <v>2.6041666666666668E-2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384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178</v>
      </c>
      <c r="U37" s="115">
        <v>190</v>
      </c>
      <c r="V37" s="115">
        <v>185</v>
      </c>
      <c r="W37" s="115">
        <v>191</v>
      </c>
      <c r="X37" s="115">
        <v>142</v>
      </c>
      <c r="Y37" s="115">
        <v>231</v>
      </c>
      <c r="Z37" s="115"/>
      <c r="AA37" s="115" t="str">
        <f>TEXT(Y37,"###,###")</f>
        <v>231</v>
      </c>
      <c r="AB37" s="115"/>
      <c r="AC37" s="115">
        <f>Y37/X37-1</f>
        <v>0.62676056338028174</v>
      </c>
      <c r="AD37" s="115"/>
      <c r="AE37" s="115">
        <f>Y37/T37-1</f>
        <v>0.297752808988764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47</v>
      </c>
      <c r="U38" s="115">
        <v>37</v>
      </c>
      <c r="V38" s="115">
        <v>35</v>
      </c>
      <c r="W38" s="115">
        <v>37</v>
      </c>
      <c r="X38" s="115">
        <v>19</v>
      </c>
      <c r="Y38" s="115">
        <v>35</v>
      </c>
      <c r="Z38" s="115"/>
      <c r="AA38" s="115" t="str">
        <f>TEXT(Y38,"###,###")</f>
        <v>35</v>
      </c>
      <c r="AB38" s="115"/>
      <c r="AC38" s="115">
        <f>Y38/X38-1</f>
        <v>0.84210526315789469</v>
      </c>
      <c r="AD38" s="115"/>
      <c r="AE38" s="115">
        <f>Y38/T38-1</f>
        <v>-0.25531914893617025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225</v>
      </c>
      <c r="U40" s="115">
        <v>227</v>
      </c>
      <c r="V40" s="115">
        <v>220</v>
      </c>
      <c r="W40" s="115">
        <v>228</v>
      </c>
      <c r="X40" s="115">
        <v>161</v>
      </c>
      <c r="Y40" s="115">
        <v>266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86.842105263157904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13.157894736842104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4</v>
      </c>
      <c r="Y46" s="117">
        <v>16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9</v>
      </c>
      <c r="Y47" s="117">
        <v>14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12</v>
      </c>
      <c r="Y48" s="117">
        <v>29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9.25'!S1&amp;" ("&amp;'Table 9.25'!Y2&amp;") *"</f>
        <v>Number of jobs by age and sex of job holders in Etheridge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17</v>
      </c>
      <c r="Y49" s="117">
        <v>31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4</v>
      </c>
      <c r="Y50" s="117">
        <v>18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20</v>
      </c>
      <c r="Y51" s="117">
        <v>24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9</v>
      </c>
      <c r="Y52" s="117">
        <v>18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7</v>
      </c>
      <c r="Y53" s="117">
        <v>19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</v>
      </c>
      <c r="Y54" s="117">
        <v>16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8</v>
      </c>
      <c r="Y55" s="117">
        <v>18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6</v>
      </c>
      <c r="Y57" s="117">
        <v>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102</v>
      </c>
      <c r="Y61" s="117">
        <v>219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9.25'!S1&amp;" ("&amp;'Table 9.25'!Y2&amp;") *"</f>
        <v>Number of employed persons per occupation of main job by sex in Etheridge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0</v>
      </c>
      <c r="Y65" s="117">
        <v>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14</v>
      </c>
      <c r="Y66" s="117">
        <v>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23</v>
      </c>
      <c r="Y67" s="117">
        <v>28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22</v>
      </c>
      <c r="Y68" s="117">
        <v>39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19</v>
      </c>
      <c r="Y69" s="117">
        <v>16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14</v>
      </c>
      <c r="Y70" s="117">
        <v>11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</v>
      </c>
      <c r="Y71" s="117">
        <v>11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10</v>
      </c>
      <c r="Y72" s="117">
        <v>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11</v>
      </c>
      <c r="Y73" s="117">
        <v>16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</v>
      </c>
      <c r="Y74" s="117">
        <v>14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6</v>
      </c>
      <c r="Y75" s="117">
        <v>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124</v>
      </c>
      <c r="Y80" s="117">
        <v>165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9.25'!S1</f>
        <v>Etheridge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3</v>
      </c>
      <c r="Y83" s="117">
        <v>12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</v>
      </c>
      <c r="Y84" s="117">
        <v>12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9.25'!AA4</f>
        <v>384</v>
      </c>
      <c r="D85" s="99">
        <f>'Table 9.25'!AC4</f>
        <v>0.69162995594713661</v>
      </c>
      <c r="E85" s="100">
        <f>'Table 9.25'!AC4</f>
        <v>0.69162995594713661</v>
      </c>
      <c r="F85" s="99">
        <f>'Table 9.25'!AE4</f>
        <v>9.0909090909090828E-2</v>
      </c>
      <c r="G85" s="100">
        <f>'Table 9.25'!AE4</f>
        <v>9.0909090909090828E-2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</v>
      </c>
      <c r="Y85" s="117">
        <v>17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9.25'!AA5</f>
        <v>219</v>
      </c>
      <c r="D86" s="99">
        <f>'Table 9.25'!AC5</f>
        <v>1.1683168316831685</v>
      </c>
      <c r="E86" s="100">
        <f>'Table 9.25'!AC5</f>
        <v>1.1683168316831685</v>
      </c>
      <c r="F86" s="99">
        <f>'Table 9.25'!AE5</f>
        <v>0.21666666666666656</v>
      </c>
      <c r="G86" s="100">
        <f>'Table 9.25'!AE5</f>
        <v>0.21666666666666656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</v>
      </c>
      <c r="Y86" s="117">
        <v>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9.25'!AA6</f>
        <v>165</v>
      </c>
      <c r="D87" s="99">
        <f>'Table 9.25'!AC6</f>
        <v>0.38655462184873945</v>
      </c>
      <c r="E87" s="100">
        <f>'Table 9.25'!AC6</f>
        <v>0.38655462184873945</v>
      </c>
      <c r="F87" s="99">
        <f>'Table 9.25'!AE6</f>
        <v>-3.5087719298245612E-2</v>
      </c>
      <c r="G87" s="100">
        <f>'Table 9.25'!AE6</f>
        <v>-3.5087719298245612E-2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9.25'!AA7</f>
        <v>266</v>
      </c>
      <c r="D88" s="99">
        <f>'Table 9.25'!AC7</f>
        <v>0.65217391304347827</v>
      </c>
      <c r="E88" s="100">
        <f>'Table 9.25'!AC7</f>
        <v>0.65217391304347827</v>
      </c>
      <c r="F88" s="99">
        <f>'Table 9.25'!AE7</f>
        <v>0.18222222222222229</v>
      </c>
      <c r="G88" s="100">
        <f>'Table 9.25'!AE7</f>
        <v>0.18222222222222229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9.25'!AA37</f>
        <v>231</v>
      </c>
      <c r="D89" s="99">
        <f>'Table 9.25'!AC37</f>
        <v>0.62676056338028174</v>
      </c>
      <c r="E89" s="100">
        <f>'Table 9.25'!AC37</f>
        <v>0.62676056338028174</v>
      </c>
      <c r="F89" s="99">
        <f>'Table 9.25'!AE37</f>
        <v>0.297752808988764</v>
      </c>
      <c r="G89" s="100">
        <f>'Table 9.25'!AE37</f>
        <v>0.297752808988764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7</v>
      </c>
      <c r="Y89" s="117">
        <v>15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9.25'!AA38</f>
        <v>35</v>
      </c>
      <c r="D90" s="99">
        <f>'Table 9.25'!AC38</f>
        <v>0.84210526315789469</v>
      </c>
      <c r="E90" s="100">
        <f>'Table 9.25'!AC38</f>
        <v>0.84210526315789469</v>
      </c>
      <c r="F90" s="99">
        <f>'Table 9.25'!AE38</f>
        <v>-0.25531914893617025</v>
      </c>
      <c r="G90" s="100">
        <f>'Table 9.25'!AE38</f>
        <v>-0.25531914893617025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20</v>
      </c>
      <c r="Y90" s="117">
        <v>31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9.25'!AA114</f>
        <v>12</v>
      </c>
      <c r="D91" s="99">
        <f>'Table 9.25'!AC114</f>
        <v>0.19999999999999996</v>
      </c>
      <c r="E91" s="100">
        <f>'Table 9.25'!AC114</f>
        <v>0.19999999999999996</v>
      </c>
      <c r="F91" s="99">
        <f>'Table 9.25'!AE114</f>
        <v>-0.33333333333333337</v>
      </c>
      <c r="G91" s="100">
        <f>'Table 9.25'!AE114</f>
        <v>-0.33333333333333337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82</v>
      </c>
      <c r="Y91" s="117">
        <v>155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9.25'!AA115</f>
        <v>23</v>
      </c>
      <c r="D92" s="99">
        <f>'Table 9.25'!AC115</f>
        <v>0.64285714285714279</v>
      </c>
      <c r="E92" s="100">
        <f>'Table 9.25'!AC115</f>
        <v>0.64285714285714279</v>
      </c>
      <c r="F92" s="99">
        <f>'Table 9.25'!AE115</f>
        <v>-0.1785714285714286</v>
      </c>
      <c r="G92" s="100">
        <f>'Table 9.25'!AE115</f>
        <v>-0.1785714285714286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9.25'!AA8</f>
        <v>$35,018</v>
      </c>
      <c r="D93" s="99">
        <f>'Table 9.25'!AC8</f>
        <v>-5.3311705866450398E-2</v>
      </c>
      <c r="E93" s="100">
        <f>'Table 9.25'!AC8</f>
        <v>-5.3311705866450398E-2</v>
      </c>
      <c r="F93" s="99">
        <f>'Table 9.25'!AE8</f>
        <v>0.19212241910500594</v>
      </c>
      <c r="G93" s="100">
        <f>'Table 9.25'!AE8</f>
        <v>0.19212241910500594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</v>
      </c>
      <c r="Y93" s="117">
        <v>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9.25'!AA9</f>
        <v>$9.7 mil</v>
      </c>
      <c r="D94" s="99" t="e">
        <f>'Table 9.25'!AC9</f>
        <v>#DIV/0!</v>
      </c>
      <c r="E94" s="100" t="e">
        <f>'Table 9.25'!AC9</f>
        <v>#DIV/0!</v>
      </c>
      <c r="F94" s="99">
        <f>'Table 9.25'!AE9</f>
        <v>1.1223136715966118</v>
      </c>
      <c r="G94" s="100">
        <f>'Table 9.25'!AE9</f>
        <v>1.1223136715966118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8</v>
      </c>
      <c r="Y94" s="117">
        <v>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6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15</v>
      </c>
      <c r="Y96" s="117">
        <v>19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15</v>
      </c>
      <c r="Y97" s="117">
        <v>23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9</v>
      </c>
      <c r="Y100" s="117">
        <v>13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80</v>
      </c>
      <c r="Y101" s="117">
        <v>111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91</v>
      </c>
      <c r="Y104" s="115">
        <v>210</v>
      </c>
      <c r="Z104" s="115"/>
      <c r="AA104" s="115" t="str">
        <f>TEXT(Y104,"###,###")</f>
        <v>210</v>
      </c>
      <c r="AB104" s="115"/>
      <c r="AC104" s="115">
        <f>Y104/($Y$4)*100</f>
        <v>54.6875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88</v>
      </c>
      <c r="Y105" s="115">
        <v>108</v>
      </c>
      <c r="Z105" s="115"/>
      <c r="AA105" s="115" t="str">
        <f>TEXT(Y105,"###,###")</f>
        <v>108</v>
      </c>
      <c r="AB105" s="115"/>
      <c r="AC105" s="115">
        <f>Y105/($Y$4)*100</f>
        <v>28.125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179</v>
      </c>
      <c r="Y106" s="115">
        <v>318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45</v>
      </c>
      <c r="Y108" s="115">
        <v>75</v>
      </c>
      <c r="Z108" s="115"/>
      <c r="AA108" s="115" t="str">
        <f>TEXT(Y108,"###,###")</f>
        <v>75</v>
      </c>
      <c r="AB108" s="115"/>
      <c r="AC108" s="115">
        <f>Y108/($Y$4)*100</f>
        <v>19.53125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20</v>
      </c>
      <c r="Y109" s="115">
        <v>68</v>
      </c>
      <c r="Z109" s="115"/>
      <c r="AA109" s="115" t="str">
        <f>TEXT(Y109,"###,###")</f>
        <v>68</v>
      </c>
      <c r="AB109" s="115"/>
      <c r="AC109" s="115">
        <f t="shared" ref="AC109:AC111" si="3">Y109/($Y$4)*100</f>
        <v>17.708333333333336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63</v>
      </c>
      <c r="Y110" s="115">
        <v>106</v>
      </c>
      <c r="Z110" s="115"/>
      <c r="AA110" s="115" t="str">
        <f>TEXT(Y110,"###,###")</f>
        <v>106</v>
      </c>
      <c r="AB110" s="115"/>
      <c r="AC110" s="115">
        <f t="shared" si="3"/>
        <v>27.604166666666668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52</v>
      </c>
      <c r="Y111" s="115">
        <v>69</v>
      </c>
      <c r="Z111" s="115"/>
      <c r="AA111" s="115" t="str">
        <f>TEXT(Y111,"###,###")</f>
        <v>69</v>
      </c>
      <c r="AB111" s="115"/>
      <c r="AC111" s="115">
        <f t="shared" si="3"/>
        <v>17.96875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222</v>
      </c>
      <c r="Y112" s="115">
        <v>384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18</v>
      </c>
      <c r="U114" s="115">
        <v>14</v>
      </c>
      <c r="V114" s="115">
        <v>14</v>
      </c>
      <c r="W114" s="115">
        <v>19</v>
      </c>
      <c r="X114" s="115">
        <v>10</v>
      </c>
      <c r="Y114" s="115">
        <v>12</v>
      </c>
      <c r="Z114" s="115"/>
      <c r="AA114" s="115" t="str">
        <f>TEXT(Y114,"###,###")</f>
        <v>12</v>
      </c>
      <c r="AB114" s="115"/>
      <c r="AC114" s="115">
        <f>Y114/X114-1</f>
        <v>0.19999999999999996</v>
      </c>
      <c r="AD114" s="115"/>
      <c r="AE114" s="115">
        <f>Y114/T114-1</f>
        <v>-0.33333333333333337</v>
      </c>
      <c r="AF114" s="115"/>
    </row>
    <row r="115" spans="19:32" x14ac:dyDescent="0.25">
      <c r="S115" s="115" t="s">
        <v>104</v>
      </c>
      <c r="T115" s="115">
        <v>28</v>
      </c>
      <c r="U115" s="115">
        <v>27</v>
      </c>
      <c r="V115" s="115">
        <v>20</v>
      </c>
      <c r="W115" s="115">
        <v>19</v>
      </c>
      <c r="X115" s="115">
        <v>14</v>
      </c>
      <c r="Y115" s="115">
        <v>23</v>
      </c>
      <c r="Z115" s="115"/>
      <c r="AA115" s="115" t="str">
        <f>TEXT(Y115,"###,###")</f>
        <v>23</v>
      </c>
      <c r="AB115" s="115"/>
      <c r="AC115" s="115">
        <f>Y115/X115-1</f>
        <v>0.64285714285714279</v>
      </c>
      <c r="AD115" s="115"/>
      <c r="AE115" s="115">
        <f>Y115/T115-1</f>
        <v>-0.1785714285714286</v>
      </c>
      <c r="AF115" s="115"/>
    </row>
    <row r="116" spans="19:32" x14ac:dyDescent="0.25">
      <c r="S116" s="115" t="s">
        <v>56</v>
      </c>
      <c r="T116" s="115">
        <v>46</v>
      </c>
      <c r="U116" s="115">
        <v>41</v>
      </c>
      <c r="V116" s="115">
        <v>34</v>
      </c>
      <c r="W116" s="115">
        <v>38</v>
      </c>
      <c r="X116" s="115">
        <v>24</v>
      </c>
      <c r="Y116" s="115">
        <v>35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40.65</v>
      </c>
      <c r="V118" s="115">
        <v>42.39</v>
      </c>
      <c r="W118" s="115">
        <v>38.11</v>
      </c>
      <c r="X118" s="115">
        <v>45.03</v>
      </c>
      <c r="Y118" s="115">
        <v>42.25</v>
      </c>
      <c r="Z118" s="115"/>
      <c r="AA118" s="115" t="str">
        <f>TEXT(Y118,"##.0")</f>
        <v>42.3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145</v>
      </c>
      <c r="V120" s="115">
        <v>147</v>
      </c>
      <c r="W120" s="115">
        <v>144</v>
      </c>
      <c r="X120" s="115">
        <v>110</v>
      </c>
      <c r="Y120" s="115">
        <v>175</v>
      </c>
      <c r="Z120" s="115"/>
      <c r="AA120" s="115" t="str">
        <f>TEXT(Y120,"###,###")</f>
        <v>175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47</v>
      </c>
      <c r="V121" s="115">
        <v>45</v>
      </c>
      <c r="W121" s="115">
        <v>51</v>
      </c>
      <c r="X121" s="115">
        <v>34</v>
      </c>
      <c r="Y121" s="115">
        <v>49</v>
      </c>
      <c r="Z121" s="115"/>
      <c r="AA121" s="115" t="str">
        <f t="shared" ref="AA121:AA128" si="4">TEXT(Y121,"###,###")</f>
        <v>49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36</v>
      </c>
      <c r="V122" s="115">
        <v>30</v>
      </c>
      <c r="W122" s="115">
        <v>37</v>
      </c>
      <c r="X122" s="115">
        <v>19</v>
      </c>
      <c r="Y122" s="115">
        <v>42</v>
      </c>
      <c r="Z122" s="115"/>
      <c r="AA122" s="115" t="str">
        <f t="shared" si="4"/>
        <v>42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181</v>
      </c>
      <c r="V124" s="115">
        <v>177</v>
      </c>
      <c r="W124" s="115">
        <v>181</v>
      </c>
      <c r="X124" s="115">
        <v>129</v>
      </c>
      <c r="Y124" s="115">
        <v>217</v>
      </c>
      <c r="Z124" s="115"/>
      <c r="AA124" s="115" t="str">
        <f t="shared" si="4"/>
        <v>217</v>
      </c>
      <c r="AB124" s="115"/>
      <c r="AC124" s="115">
        <f>Y124/$Y$7*100</f>
        <v>81.578947368421055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83</v>
      </c>
      <c r="V125" s="115">
        <v>75</v>
      </c>
      <c r="W125" s="115">
        <v>88</v>
      </c>
      <c r="X125" s="115">
        <v>53</v>
      </c>
      <c r="Y125" s="115">
        <v>91</v>
      </c>
      <c r="Z125" s="115"/>
      <c r="AA125" s="115" t="str">
        <f t="shared" si="4"/>
        <v>91</v>
      </c>
      <c r="AB125" s="115"/>
      <c r="AC125" s="115">
        <f>Y125/$Y$7*100</f>
        <v>34.210526315789473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137</v>
      </c>
      <c r="V127" s="115">
        <v>124</v>
      </c>
      <c r="W127" s="115">
        <v>121</v>
      </c>
      <c r="X127" s="115">
        <v>79</v>
      </c>
      <c r="Y127" s="115">
        <v>155</v>
      </c>
      <c r="Z127" s="115"/>
      <c r="AA127" s="115" t="str">
        <f t="shared" si="4"/>
        <v>155</v>
      </c>
      <c r="AB127" s="115"/>
      <c r="AC127" s="115">
        <f>Y127/$Y$7*100</f>
        <v>58.270676691729328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94</v>
      </c>
      <c r="V128" s="115">
        <v>95</v>
      </c>
      <c r="W128" s="115">
        <v>109</v>
      </c>
      <c r="X128" s="115">
        <v>82</v>
      </c>
      <c r="Y128" s="115">
        <v>111</v>
      </c>
      <c r="Z128" s="115"/>
      <c r="AA128" s="115" t="str">
        <f t="shared" si="4"/>
        <v>111</v>
      </c>
      <c r="AB128" s="115"/>
      <c r="AC128" s="115">
        <f>Y128/$Y$7*100</f>
        <v>41.729323308270679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B848E61-0BFF-4A55-ABD5-93483E0F4B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8303257-26FA-484A-95BB-29FC56F913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289862EB-3928-4F7A-9C48-F426FE2358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62FCA47-5ACB-4FEF-9D92-ED3B5A491B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Flinders</v>
      </c>
      <c r="T1" s="115"/>
      <c r="U1" s="115"/>
      <c r="V1" s="115"/>
      <c r="W1" s="115"/>
      <c r="X1" s="115"/>
      <c r="Y1" s="115" t="str">
        <f>Y3</f>
        <v>9.26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137</v>
      </c>
      <c r="V3" s="115"/>
      <c r="W3" s="115"/>
      <c r="X3" s="115"/>
      <c r="Y3" s="115" t="s">
        <v>238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9.26'!$Y$3&amp;" "&amp;'Table 9.26'!$U$3&amp;", "&amp;'State data for spotlight'!$C$3&amp;", "&amp;'Table 9.26'!$Y$2</f>
        <v>Table 9.26 Flinders,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1043</v>
      </c>
      <c r="U4" s="117">
        <v>1118</v>
      </c>
      <c r="V4" s="117">
        <v>1045</v>
      </c>
      <c r="W4" s="117">
        <v>969</v>
      </c>
      <c r="X4" s="117">
        <v>901</v>
      </c>
      <c r="Y4" s="117">
        <v>1042</v>
      </c>
      <c r="Z4" s="115"/>
      <c r="AA4" s="115" t="str">
        <f>TEXT(Y4,"###,###")</f>
        <v>1,042</v>
      </c>
      <c r="AB4" s="115"/>
      <c r="AC4" s="115">
        <f t="shared" ref="AC4:AC9" si="0">Y4/X4-1</f>
        <v>0.15649278579356274</v>
      </c>
      <c r="AD4" s="115"/>
      <c r="AE4" s="115">
        <f>Y4/T4-1</f>
        <v>-9.5877277085332224E-4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554</v>
      </c>
      <c r="U5" s="117">
        <v>603</v>
      </c>
      <c r="V5" s="117">
        <v>557</v>
      </c>
      <c r="W5" s="117">
        <v>530</v>
      </c>
      <c r="X5" s="117">
        <v>486</v>
      </c>
      <c r="Y5" s="117">
        <v>567</v>
      </c>
      <c r="Z5" s="115"/>
      <c r="AA5" s="115" t="str">
        <f>TEXT(Y5,"###,###")</f>
        <v>567</v>
      </c>
      <c r="AB5" s="115"/>
      <c r="AC5" s="115">
        <f t="shared" si="0"/>
        <v>0.16666666666666674</v>
      </c>
      <c r="AD5" s="115"/>
      <c r="AE5" s="115">
        <f t="shared" ref="AE5:AE9" si="1">Y5/T5-1</f>
        <v>2.3465703971119023E-2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485</v>
      </c>
      <c r="U6" s="117">
        <v>511</v>
      </c>
      <c r="V6" s="117">
        <v>491</v>
      </c>
      <c r="W6" s="117">
        <v>444</v>
      </c>
      <c r="X6" s="117">
        <v>413</v>
      </c>
      <c r="Y6" s="117">
        <v>475</v>
      </c>
      <c r="Z6" s="115"/>
      <c r="AA6" s="115" t="str">
        <f>TEXT(Y6,"###,###")</f>
        <v>475</v>
      </c>
      <c r="AB6" s="115"/>
      <c r="AC6" s="115">
        <f t="shared" si="0"/>
        <v>0.15012106537530268</v>
      </c>
      <c r="AD6" s="115"/>
      <c r="AE6" s="115">
        <f t="shared" si="1"/>
        <v>-2.0618556701030966E-2</v>
      </c>
      <c r="AF6" s="115"/>
    </row>
    <row r="7" spans="1:32" ht="16.5" customHeight="1" thickBot="1" x14ac:dyDescent="0.3">
      <c r="A7" s="46" t="str">
        <f>"QUICK STATS for "&amp;'Table 9.26'!Y2&amp;"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740</v>
      </c>
      <c r="U7" s="117">
        <v>753</v>
      </c>
      <c r="V7" s="117">
        <v>735</v>
      </c>
      <c r="W7" s="117">
        <v>698</v>
      </c>
      <c r="X7" s="117">
        <v>647</v>
      </c>
      <c r="Y7" s="117">
        <v>723</v>
      </c>
      <c r="Z7" s="115"/>
      <c r="AA7" s="115" t="str">
        <f>TEXT(Y7,"###,###")</f>
        <v>723</v>
      </c>
      <c r="AB7" s="115"/>
      <c r="AC7" s="115">
        <f t="shared" si="0"/>
        <v>0.1174652241112828</v>
      </c>
      <c r="AD7" s="115"/>
      <c r="AE7" s="115">
        <f t="shared" si="1"/>
        <v>-2.297297297297296E-2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1,042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9.26'!AA7</f>
        <v>723</v>
      </c>
      <c r="P8" s="51"/>
      <c r="S8" s="115" t="s">
        <v>96</v>
      </c>
      <c r="T8" s="115">
        <v>41139</v>
      </c>
      <c r="U8" s="115">
        <v>39758.93</v>
      </c>
      <c r="V8" s="115">
        <v>38805</v>
      </c>
      <c r="W8" s="115">
        <v>41226.36</v>
      </c>
      <c r="X8" s="115">
        <v>42716.76</v>
      </c>
      <c r="Y8" s="115">
        <v>41308.17</v>
      </c>
      <c r="Z8" s="115"/>
      <c r="AA8" s="115" t="str">
        <f>TEXT(Y8,"$###,###")</f>
        <v>$41,308</v>
      </c>
      <c r="AB8" s="115"/>
      <c r="AC8" s="115">
        <f t="shared" si="0"/>
        <v>-3.2975113281063506E-2</v>
      </c>
      <c r="AD8" s="115"/>
      <c r="AE8" s="115">
        <f t="shared" si="1"/>
        <v>4.1121563479908918E-3</v>
      </c>
      <c r="AF8" s="115"/>
    </row>
    <row r="9" spans="1:32" x14ac:dyDescent="0.25">
      <c r="A9" s="55" t="s">
        <v>17</v>
      </c>
      <c r="B9" s="56"/>
      <c r="C9" s="57"/>
      <c r="D9" s="58">
        <f>'Table 9.26'!AC104</f>
        <v>56.142034548944345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55.048409405255882</v>
      </c>
      <c r="P9" s="59" t="s">
        <v>97</v>
      </c>
      <c r="S9" s="115" t="s">
        <v>9</v>
      </c>
      <c r="T9" s="115">
        <v>33737816</v>
      </c>
      <c r="U9" s="115">
        <v>34456670</v>
      </c>
      <c r="V9" s="115">
        <v>31865777</v>
      </c>
      <c r="W9" s="115">
        <v>33130894</v>
      </c>
      <c r="X9" s="115">
        <v>29901868</v>
      </c>
      <c r="Y9" s="115">
        <v>32956176</v>
      </c>
      <c r="Z9" s="115"/>
      <c r="AA9" s="115" t="str">
        <f>TEXT(Y9/1000000,"$#,###.0")&amp;" mil"</f>
        <v>$33.0 mil</v>
      </c>
      <c r="AB9" s="115"/>
      <c r="AC9" s="115">
        <f t="shared" si="0"/>
        <v>0.10214438776868384</v>
      </c>
      <c r="AD9" s="115"/>
      <c r="AE9" s="115">
        <f t="shared" si="1"/>
        <v>-2.316806754770373E-2</v>
      </c>
      <c r="AF9" s="115"/>
    </row>
    <row r="10" spans="1:32" x14ac:dyDescent="0.25">
      <c r="A10" s="55" t="s">
        <v>20</v>
      </c>
      <c r="B10" s="56"/>
      <c r="C10" s="57"/>
      <c r="D10" s="58">
        <f>'Table 9.26'!AC105</f>
        <v>26.29558541266795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44.951590594744125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83.540802213001385</v>
      </c>
      <c r="P11" s="59" t="s">
        <v>97</v>
      </c>
      <c r="S11" s="115" t="s">
        <v>32</v>
      </c>
      <c r="T11" s="117">
        <v>822</v>
      </c>
      <c r="U11" s="117">
        <v>890</v>
      </c>
      <c r="V11" s="117">
        <v>822</v>
      </c>
      <c r="W11" s="117">
        <v>758</v>
      </c>
      <c r="X11" s="117">
        <v>735</v>
      </c>
      <c r="Y11" s="117">
        <v>813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9.26'!AC108</f>
        <v>25.719769673704413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31.673582295988933</v>
      </c>
      <c r="P12" s="59" t="s">
        <v>97</v>
      </c>
      <c r="S12" s="115" t="s">
        <v>33</v>
      </c>
      <c r="T12" s="117">
        <v>218</v>
      </c>
      <c r="U12" s="117">
        <v>223</v>
      </c>
      <c r="V12" s="117">
        <v>221</v>
      </c>
      <c r="W12" s="117">
        <v>214</v>
      </c>
      <c r="X12" s="117">
        <v>168</v>
      </c>
      <c r="Y12" s="117">
        <v>229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9.26'!AC109</f>
        <v>12.859884836852206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9.26'!AA118</f>
        <v>42.5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9.26'!AC110</f>
        <v>18.905950095969288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12.448132780082988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9.26'!AC111</f>
        <v>24.95201535508637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87.551867219917014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123</v>
      </c>
      <c r="Z15" s="115"/>
      <c r="AA15" s="118">
        <f t="shared" ref="AA15:AA34" si="2">IF(Y15="np",0,Y15/$Y$34)</f>
        <v>0.11804222648752399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19</v>
      </c>
      <c r="Z16" s="115"/>
      <c r="AA16" s="118">
        <f t="shared" si="2"/>
        <v>1.8234165067178502E-2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31</v>
      </c>
      <c r="Z17" s="115"/>
      <c r="AA17" s="118">
        <f t="shared" si="2"/>
        <v>2.9750479846449136E-2</v>
      </c>
      <c r="AB17" s="115"/>
      <c r="AC17" s="115"/>
      <c r="AD17" s="115"/>
      <c r="AE17" s="115"/>
      <c r="AF17" s="115"/>
    </row>
    <row r="18" spans="1:32" x14ac:dyDescent="0.25">
      <c r="A18" s="85" t="str">
        <f>'Table 9.26'!$S$1&amp;" ("&amp;'Table 9.26'!$T$2&amp;" to "&amp;'Table 9.26'!$Y$2&amp;")"</f>
        <v>Flinders (2011-12 to 2016-17)</v>
      </c>
      <c r="B18" s="85"/>
      <c r="C18" s="85"/>
      <c r="D18" s="85"/>
      <c r="E18" s="85"/>
      <c r="F18" s="85"/>
      <c r="G18" s="85" t="str">
        <f>'Table 9.26'!$S$1&amp;" ("&amp;'Table 9.26'!$T$2&amp;" to "&amp;'Table 9.26'!$Y$2&amp;")"</f>
        <v>Flinders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17</v>
      </c>
      <c r="Z18" s="115"/>
      <c r="AA18" s="118">
        <f t="shared" si="2"/>
        <v>1.6314779270633396E-2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64</v>
      </c>
      <c r="Z19" s="115"/>
      <c r="AA19" s="118">
        <f t="shared" si="2"/>
        <v>6.1420345489443376E-2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15</v>
      </c>
      <c r="Z20" s="115"/>
      <c r="AA20" s="118">
        <f t="shared" si="2"/>
        <v>1.4395393474088292E-2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49</v>
      </c>
      <c r="Z21" s="115"/>
      <c r="AA21" s="118">
        <f t="shared" si="2"/>
        <v>4.7024952015355087E-2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52</v>
      </c>
      <c r="Z22" s="115"/>
      <c r="AA22" s="118">
        <f t="shared" si="2"/>
        <v>4.9904030710172742E-2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48</v>
      </c>
      <c r="Z23" s="115"/>
      <c r="AA23" s="118">
        <f t="shared" si="2"/>
        <v>4.6065259117082535E-2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15</v>
      </c>
      <c r="Z25" s="115"/>
      <c r="AA25" s="118">
        <f t="shared" si="2"/>
        <v>1.4395393474088292E-2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24</v>
      </c>
      <c r="Z26" s="115"/>
      <c r="AA26" s="118">
        <f t="shared" si="2"/>
        <v>2.3032629558541268E-2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34</v>
      </c>
      <c r="Z27" s="115"/>
      <c r="AA27" s="118">
        <f t="shared" si="2"/>
        <v>3.2629558541266791E-2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42</v>
      </c>
      <c r="Z28" s="115"/>
      <c r="AA28" s="118">
        <f t="shared" si="2"/>
        <v>4.0307101727447218E-2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142</v>
      </c>
      <c r="Z29" s="115"/>
      <c r="AA29" s="118">
        <f t="shared" si="2"/>
        <v>0.1362763915547025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71</v>
      </c>
      <c r="Z30" s="115"/>
      <c r="AA30" s="118">
        <f t="shared" si="2"/>
        <v>6.8138195777351251E-2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75</v>
      </c>
      <c r="Z31" s="115"/>
      <c r="AA31" s="118">
        <f t="shared" si="2"/>
        <v>7.1976967370441458E-2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8">
        <f t="shared" si="2"/>
        <v>3.838771593090211E-3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26</v>
      </c>
      <c r="Z33" s="115"/>
      <c r="AA33" s="118">
        <f t="shared" si="2"/>
        <v>2.4952015355086371E-2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1042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646</v>
      </c>
      <c r="U37" s="115">
        <v>605</v>
      </c>
      <c r="V37" s="115">
        <v>640</v>
      </c>
      <c r="W37" s="115">
        <v>596</v>
      </c>
      <c r="X37" s="115">
        <v>562</v>
      </c>
      <c r="Y37" s="115">
        <v>633</v>
      </c>
      <c r="Z37" s="115"/>
      <c r="AA37" s="115" t="str">
        <f>TEXT(Y37,"###,###")</f>
        <v>633</v>
      </c>
      <c r="AB37" s="115"/>
      <c r="AC37" s="115">
        <f>Y37/X37-1</f>
        <v>0.12633451957295372</v>
      </c>
      <c r="AD37" s="115"/>
      <c r="AE37" s="115">
        <f>Y37/T37-1</f>
        <v>-2.0123839009287936E-2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95</v>
      </c>
      <c r="U38" s="115">
        <v>149</v>
      </c>
      <c r="V38" s="115">
        <v>97</v>
      </c>
      <c r="W38" s="115">
        <v>100</v>
      </c>
      <c r="X38" s="115">
        <v>81</v>
      </c>
      <c r="Y38" s="115">
        <v>90</v>
      </c>
      <c r="Z38" s="115"/>
      <c r="AA38" s="115" t="str">
        <f>TEXT(Y38,"###,###")</f>
        <v>90</v>
      </c>
      <c r="AB38" s="115"/>
      <c r="AC38" s="115">
        <f>Y38/X38-1</f>
        <v>0.11111111111111116</v>
      </c>
      <c r="AD38" s="115"/>
      <c r="AE38" s="115">
        <f>Y38/T38-1</f>
        <v>-5.2631578947368474E-2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741</v>
      </c>
      <c r="U40" s="115">
        <v>754</v>
      </c>
      <c r="V40" s="115">
        <v>737</v>
      </c>
      <c r="W40" s="115">
        <v>696</v>
      </c>
      <c r="X40" s="115">
        <v>643</v>
      </c>
      <c r="Y40" s="115">
        <v>723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87.551867219917014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12.448132780082988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4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19</v>
      </c>
      <c r="Y45" s="117">
        <v>27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30</v>
      </c>
      <c r="Y46" s="117">
        <v>39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54</v>
      </c>
      <c r="Y47" s="117">
        <v>52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51</v>
      </c>
      <c r="Y48" s="117">
        <v>78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9.26'!S1&amp;" ("&amp;'Table 9.26'!Y2&amp;") *"</f>
        <v>Number of jobs by age and sex of job holders in Flinders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42</v>
      </c>
      <c r="Y49" s="117">
        <v>48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26</v>
      </c>
      <c r="Y50" s="117">
        <v>27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41</v>
      </c>
      <c r="Y51" s="117">
        <v>53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45</v>
      </c>
      <c r="Y52" s="117">
        <v>41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71</v>
      </c>
      <c r="Y53" s="117">
        <v>71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42</v>
      </c>
      <c r="Y54" s="117">
        <v>41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41</v>
      </c>
      <c r="Y55" s="117">
        <v>41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25</v>
      </c>
      <c r="Y56" s="117">
        <v>25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9</v>
      </c>
      <c r="Y57" s="117">
        <v>16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488</v>
      </c>
      <c r="Y61" s="117">
        <v>567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9.26'!S1&amp;" ("&amp;'Table 9.26'!Y2&amp;") *"</f>
        <v>Number of employed persons per occupation of main job by sex in Flinders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11</v>
      </c>
      <c r="Y64" s="117">
        <v>10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38</v>
      </c>
      <c r="Y65" s="117">
        <v>26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51</v>
      </c>
      <c r="Y66" s="117">
        <v>52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48</v>
      </c>
      <c r="Y67" s="117">
        <v>67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29</v>
      </c>
      <c r="Y68" s="117">
        <v>26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20</v>
      </c>
      <c r="Y69" s="117">
        <v>38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52</v>
      </c>
      <c r="Y70" s="117">
        <v>54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48</v>
      </c>
      <c r="Y71" s="117">
        <v>67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32</v>
      </c>
      <c r="Y72" s="117">
        <v>36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29</v>
      </c>
      <c r="Y73" s="117">
        <v>34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26</v>
      </c>
      <c r="Y74" s="117">
        <v>28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31</v>
      </c>
      <c r="Y75" s="117">
        <v>28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411</v>
      </c>
      <c r="Y80" s="117">
        <v>475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9.26'!S1</f>
        <v>Flinders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21</v>
      </c>
      <c r="Y83" s="117">
        <v>35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16</v>
      </c>
      <c r="Y84" s="117">
        <v>15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9.26'!AA4</f>
        <v>1,042</v>
      </c>
      <c r="D85" s="99">
        <f>'Table 9.26'!AC4</f>
        <v>0.15649278579356274</v>
      </c>
      <c r="E85" s="100">
        <f>'Table 9.26'!AC4</f>
        <v>0.15649278579356274</v>
      </c>
      <c r="F85" s="99">
        <f>'Table 9.26'!AE4</f>
        <v>-9.5877277085332224E-4</v>
      </c>
      <c r="G85" s="100">
        <f>'Table 9.26'!AE4</f>
        <v>-9.5877277085332224E-4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56</v>
      </c>
      <c r="Y85" s="117">
        <v>58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9.26'!AA5</f>
        <v>567</v>
      </c>
      <c r="D86" s="99">
        <f>'Table 9.26'!AC5</f>
        <v>0.16666666666666674</v>
      </c>
      <c r="E86" s="100">
        <f>'Table 9.26'!AC5</f>
        <v>0.16666666666666674</v>
      </c>
      <c r="F86" s="99">
        <f>'Table 9.26'!AE5</f>
        <v>2.3465703971119023E-2</v>
      </c>
      <c r="G86" s="100">
        <f>'Table 9.26'!AE5</f>
        <v>2.3465703971119023E-2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15</v>
      </c>
      <c r="Y86" s="117">
        <v>18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9.26'!AA6</f>
        <v>475</v>
      </c>
      <c r="D87" s="99">
        <f>'Table 9.26'!AC6</f>
        <v>0.15012106537530268</v>
      </c>
      <c r="E87" s="100">
        <f>'Table 9.26'!AC6</f>
        <v>0.15012106537530268</v>
      </c>
      <c r="F87" s="99">
        <f>'Table 9.26'!AE6</f>
        <v>-2.0618556701030966E-2</v>
      </c>
      <c r="G87" s="100">
        <f>'Table 9.26'!AE6</f>
        <v>-2.0618556701030966E-2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9</v>
      </c>
      <c r="Y87" s="117">
        <v>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9.26'!AA7</f>
        <v>723</v>
      </c>
      <c r="D88" s="99">
        <f>'Table 9.26'!AC7</f>
        <v>0.1174652241112828</v>
      </c>
      <c r="E88" s="100">
        <f>'Table 9.26'!AC7</f>
        <v>0.1174652241112828</v>
      </c>
      <c r="F88" s="99">
        <f>'Table 9.26'!AE7</f>
        <v>-2.297297297297296E-2</v>
      </c>
      <c r="G88" s="100">
        <f>'Table 9.26'!AE7</f>
        <v>-2.297297297297296E-2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9.26'!AA37</f>
        <v>633</v>
      </c>
      <c r="D89" s="99">
        <f>'Table 9.26'!AC37</f>
        <v>0.12633451957295372</v>
      </c>
      <c r="E89" s="100">
        <f>'Table 9.26'!AC37</f>
        <v>0.12633451957295372</v>
      </c>
      <c r="F89" s="99">
        <f>'Table 9.26'!AE37</f>
        <v>-2.0123839009287936E-2</v>
      </c>
      <c r="G89" s="100">
        <f>'Table 9.26'!AE37</f>
        <v>-2.0123839009287936E-2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82</v>
      </c>
      <c r="Y89" s="117">
        <v>70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9.26'!AA38</f>
        <v>90</v>
      </c>
      <c r="D90" s="99">
        <f>'Table 9.26'!AC38</f>
        <v>0.11111111111111116</v>
      </c>
      <c r="E90" s="100">
        <f>'Table 9.26'!AC38</f>
        <v>0.11111111111111116</v>
      </c>
      <c r="F90" s="99">
        <f>'Table 9.26'!AE38</f>
        <v>-5.2631578947368474E-2</v>
      </c>
      <c r="G90" s="100">
        <f>'Table 9.26'!AE38</f>
        <v>-5.2631578947368474E-2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60</v>
      </c>
      <c r="Y90" s="117">
        <v>84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9.26'!AA114</f>
        <v>34</v>
      </c>
      <c r="D91" s="99">
        <f>'Table 9.26'!AC114</f>
        <v>-0.17073170731707321</v>
      </c>
      <c r="E91" s="100">
        <f>'Table 9.26'!AC114</f>
        <v>-0.17073170731707321</v>
      </c>
      <c r="F91" s="99">
        <f>'Table 9.26'!AE114</f>
        <v>-2.8571428571428581E-2</v>
      </c>
      <c r="G91" s="100">
        <f>'Table 9.26'!AE114</f>
        <v>-2.8571428571428581E-2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346</v>
      </c>
      <c r="Y91" s="117">
        <v>398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9.26'!AA115</f>
        <v>56</v>
      </c>
      <c r="D92" s="99">
        <f>'Table 9.26'!AC115</f>
        <v>0.30232558139534893</v>
      </c>
      <c r="E92" s="100">
        <f>'Table 9.26'!AC115</f>
        <v>0.30232558139534893</v>
      </c>
      <c r="F92" s="99">
        <f>'Table 9.26'!AE115</f>
        <v>0</v>
      </c>
      <c r="G92" s="100">
        <f>'Table 9.26'!AE115</f>
        <v>0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9.26'!AA8</f>
        <v>$41,308</v>
      </c>
      <c r="D93" s="99">
        <f>'Table 9.26'!AC8</f>
        <v>-3.2975113281063506E-2</v>
      </c>
      <c r="E93" s="100">
        <f>'Table 9.26'!AC8</f>
        <v>-3.2975113281063506E-2</v>
      </c>
      <c r="F93" s="99">
        <f>'Table 9.26'!AE8</f>
        <v>4.1121563479908918E-3</v>
      </c>
      <c r="G93" s="100">
        <f>'Table 9.26'!AE8</f>
        <v>4.1121563479908918E-3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12</v>
      </c>
      <c r="Y93" s="117">
        <v>25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9.26'!AA9</f>
        <v>$33.0 mil</v>
      </c>
      <c r="D94" s="99">
        <f>'Table 9.26'!AC9</f>
        <v>0.10214438776868384</v>
      </c>
      <c r="E94" s="100">
        <f>'Table 9.26'!AC9</f>
        <v>0.10214438776868384</v>
      </c>
      <c r="F94" s="99">
        <f>'Table 9.26'!AE9</f>
        <v>-2.316806754770373E-2</v>
      </c>
      <c r="G94" s="100">
        <f>'Table 9.26'!AE9</f>
        <v>-2.316806754770373E-2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33</v>
      </c>
      <c r="Y94" s="117">
        <v>36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11</v>
      </c>
      <c r="Y95" s="117">
        <v>11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42</v>
      </c>
      <c r="Y96" s="117">
        <v>47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51</v>
      </c>
      <c r="Y97" s="117">
        <v>54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16</v>
      </c>
      <c r="Y98" s="117">
        <v>21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13</v>
      </c>
      <c r="Y99" s="117">
        <v>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50</v>
      </c>
      <c r="Y100" s="117">
        <v>52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300</v>
      </c>
      <c r="Y101" s="117">
        <v>325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441</v>
      </c>
      <c r="Y104" s="115">
        <v>585</v>
      </c>
      <c r="Z104" s="115"/>
      <c r="AA104" s="115" t="str">
        <f>TEXT(Y104,"###,###")</f>
        <v>585</v>
      </c>
      <c r="AB104" s="115"/>
      <c r="AC104" s="115">
        <f>Y104/($Y$4)*100</f>
        <v>56.142034548944345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309</v>
      </c>
      <c r="Y105" s="115">
        <v>274</v>
      </c>
      <c r="Z105" s="115"/>
      <c r="AA105" s="115" t="str">
        <f>TEXT(Y105,"###,###")</f>
        <v>274</v>
      </c>
      <c r="AB105" s="115"/>
      <c r="AC105" s="115">
        <f>Y105/($Y$4)*100</f>
        <v>26.29558541266795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750</v>
      </c>
      <c r="Y106" s="115">
        <v>859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189</v>
      </c>
      <c r="Y108" s="115">
        <v>268</v>
      </c>
      <c r="Z108" s="115"/>
      <c r="AA108" s="115" t="str">
        <f>TEXT(Y108,"###,###")</f>
        <v>268</v>
      </c>
      <c r="AB108" s="115"/>
      <c r="AC108" s="115">
        <f>Y108/($Y$4)*100</f>
        <v>25.719769673704413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137</v>
      </c>
      <c r="Y109" s="115">
        <v>134</v>
      </c>
      <c r="Z109" s="115"/>
      <c r="AA109" s="115" t="str">
        <f>TEXT(Y109,"###,###")</f>
        <v>134</v>
      </c>
      <c r="AB109" s="115"/>
      <c r="AC109" s="115">
        <f t="shared" ref="AC109:AC111" si="3">Y109/($Y$4)*100</f>
        <v>12.859884836852206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169</v>
      </c>
      <c r="Y110" s="115">
        <v>197</v>
      </c>
      <c r="Z110" s="115"/>
      <c r="AA110" s="115" t="str">
        <f>TEXT(Y110,"###,###")</f>
        <v>197</v>
      </c>
      <c r="AB110" s="115"/>
      <c r="AC110" s="115">
        <f t="shared" si="3"/>
        <v>18.905950095969288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263</v>
      </c>
      <c r="Y111" s="115">
        <v>260</v>
      </c>
      <c r="Z111" s="115"/>
      <c r="AA111" s="115" t="str">
        <f>TEXT(Y111,"###,###")</f>
        <v>260</v>
      </c>
      <c r="AB111" s="115"/>
      <c r="AC111" s="115">
        <f t="shared" si="3"/>
        <v>24.95201535508637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899</v>
      </c>
      <c r="Y112" s="115">
        <v>1042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35</v>
      </c>
      <c r="U114" s="115">
        <v>80</v>
      </c>
      <c r="V114" s="115">
        <v>37</v>
      </c>
      <c r="W114" s="115">
        <v>48</v>
      </c>
      <c r="X114" s="115">
        <v>41</v>
      </c>
      <c r="Y114" s="115">
        <v>34</v>
      </c>
      <c r="Z114" s="115"/>
      <c r="AA114" s="115" t="str">
        <f>TEXT(Y114,"###,###")</f>
        <v>34</v>
      </c>
      <c r="AB114" s="115"/>
      <c r="AC114" s="115">
        <f>Y114/X114-1</f>
        <v>-0.17073170731707321</v>
      </c>
      <c r="AD114" s="115"/>
      <c r="AE114" s="115">
        <f>Y114/T114-1</f>
        <v>-2.8571428571428581E-2</v>
      </c>
      <c r="AF114" s="115"/>
    </row>
    <row r="115" spans="19:32" x14ac:dyDescent="0.25">
      <c r="S115" s="115" t="s">
        <v>104</v>
      </c>
      <c r="T115" s="115">
        <v>56</v>
      </c>
      <c r="U115" s="115">
        <v>70</v>
      </c>
      <c r="V115" s="115">
        <v>60</v>
      </c>
      <c r="W115" s="115">
        <v>51</v>
      </c>
      <c r="X115" s="115">
        <v>43</v>
      </c>
      <c r="Y115" s="115">
        <v>56</v>
      </c>
      <c r="Z115" s="115"/>
      <c r="AA115" s="115" t="str">
        <f>TEXT(Y115,"###,###")</f>
        <v>56</v>
      </c>
      <c r="AB115" s="115"/>
      <c r="AC115" s="115">
        <f>Y115/X115-1</f>
        <v>0.30232558139534893</v>
      </c>
      <c r="AD115" s="115"/>
      <c r="AE115" s="115">
        <f>Y115/T115-1</f>
        <v>0</v>
      </c>
      <c r="AF115" s="115"/>
    </row>
    <row r="116" spans="19:32" x14ac:dyDescent="0.25">
      <c r="S116" s="115" t="s">
        <v>56</v>
      </c>
      <c r="T116" s="115">
        <v>91</v>
      </c>
      <c r="U116" s="115">
        <v>150</v>
      </c>
      <c r="V116" s="115">
        <v>97</v>
      </c>
      <c r="W116" s="115">
        <v>99</v>
      </c>
      <c r="X116" s="115">
        <v>84</v>
      </c>
      <c r="Y116" s="115">
        <v>90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46.1</v>
      </c>
      <c r="V118" s="115">
        <v>44.69</v>
      </c>
      <c r="W118" s="115">
        <v>41.55</v>
      </c>
      <c r="X118" s="115">
        <v>42.34</v>
      </c>
      <c r="Y118" s="115">
        <v>42.46</v>
      </c>
      <c r="Z118" s="115"/>
      <c r="AA118" s="115" t="str">
        <f>TEXT(Y118,"##.0")</f>
        <v>42.5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524</v>
      </c>
      <c r="V120" s="115">
        <v>511</v>
      </c>
      <c r="W120" s="115">
        <v>486</v>
      </c>
      <c r="X120" s="115">
        <v>477</v>
      </c>
      <c r="Y120" s="115">
        <v>494</v>
      </c>
      <c r="Z120" s="115"/>
      <c r="AA120" s="115" t="str">
        <f>TEXT(Y120,"###,###")</f>
        <v>494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132</v>
      </c>
      <c r="V121" s="115">
        <v>126</v>
      </c>
      <c r="W121" s="115">
        <v>124</v>
      </c>
      <c r="X121" s="115">
        <v>90</v>
      </c>
      <c r="Y121" s="115">
        <v>119</v>
      </c>
      <c r="Z121" s="115"/>
      <c r="AA121" s="115" t="str">
        <f t="shared" ref="AA121:AA128" si="4">TEXT(Y121,"###,###")</f>
        <v>119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92</v>
      </c>
      <c r="V122" s="115">
        <v>96</v>
      </c>
      <c r="W122" s="115">
        <v>87</v>
      </c>
      <c r="X122" s="115">
        <v>79</v>
      </c>
      <c r="Y122" s="115">
        <v>110</v>
      </c>
      <c r="Z122" s="115"/>
      <c r="AA122" s="115" t="str">
        <f t="shared" si="4"/>
        <v>110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616</v>
      </c>
      <c r="V124" s="115">
        <v>607</v>
      </c>
      <c r="W124" s="115">
        <v>573</v>
      </c>
      <c r="X124" s="115">
        <v>556</v>
      </c>
      <c r="Y124" s="115">
        <v>604</v>
      </c>
      <c r="Z124" s="115"/>
      <c r="AA124" s="115" t="str">
        <f t="shared" si="4"/>
        <v>604</v>
      </c>
      <c r="AB124" s="115"/>
      <c r="AC124" s="115">
        <f>Y124/$Y$7*100</f>
        <v>83.540802213001385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224</v>
      </c>
      <c r="V125" s="115">
        <v>222</v>
      </c>
      <c r="W125" s="115">
        <v>211</v>
      </c>
      <c r="X125" s="115">
        <v>169</v>
      </c>
      <c r="Y125" s="115">
        <v>229</v>
      </c>
      <c r="Z125" s="115"/>
      <c r="AA125" s="115" t="str">
        <f t="shared" si="4"/>
        <v>229</v>
      </c>
      <c r="AB125" s="115"/>
      <c r="AC125" s="115">
        <f>Y125/$Y$7*100</f>
        <v>31.673582295988933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417</v>
      </c>
      <c r="V127" s="115">
        <v>399</v>
      </c>
      <c r="W127" s="115">
        <v>381</v>
      </c>
      <c r="X127" s="115">
        <v>351</v>
      </c>
      <c r="Y127" s="115">
        <v>398</v>
      </c>
      <c r="Z127" s="115"/>
      <c r="AA127" s="115" t="str">
        <f t="shared" si="4"/>
        <v>398</v>
      </c>
      <c r="AB127" s="115"/>
      <c r="AC127" s="115">
        <f>Y127/$Y$7*100</f>
        <v>55.048409405255882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336</v>
      </c>
      <c r="V128" s="115">
        <v>339</v>
      </c>
      <c r="W128" s="115">
        <v>320</v>
      </c>
      <c r="X128" s="115">
        <v>299</v>
      </c>
      <c r="Y128" s="115">
        <v>325</v>
      </c>
      <c r="Z128" s="115"/>
      <c r="AA128" s="115" t="str">
        <f t="shared" si="4"/>
        <v>325</v>
      </c>
      <c r="AB128" s="115"/>
      <c r="AC128" s="115">
        <f>Y128/$Y$7*100</f>
        <v>44.951590594744125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C32D4FF-4D41-4E2F-B61D-7EDE8D3421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4C45284-AE6B-437F-B931-DB8633C82E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1BE729A-A0C7-4F19-A111-497BA00494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F354B03-C3D5-4E21-AC2B-A97DD8DD9B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Fraser Coast</v>
      </c>
      <c r="T1" s="115"/>
      <c r="U1" s="115"/>
      <c r="V1" s="115"/>
      <c r="W1" s="115"/>
      <c r="X1" s="115"/>
      <c r="Y1" s="115" t="str">
        <f>Y3</f>
        <v>9.27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138</v>
      </c>
      <c r="V3" s="115"/>
      <c r="W3" s="115"/>
      <c r="X3" s="115"/>
      <c r="Y3" s="115" t="s">
        <v>239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9.27'!$Y$3&amp;" "&amp;'Table 9.27'!$U$3&amp;", "&amp;'State data for spotlight'!$C$3&amp;", "&amp;'Table 9.27'!$Y$2</f>
        <v>Table 9.27 Fraser Coast,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55937</v>
      </c>
      <c r="U4" s="117">
        <v>55601</v>
      </c>
      <c r="V4" s="117">
        <v>55813</v>
      </c>
      <c r="W4" s="117">
        <v>55880</v>
      </c>
      <c r="X4" s="117">
        <v>53788</v>
      </c>
      <c r="Y4" s="117">
        <v>55761</v>
      </c>
      <c r="Z4" s="115"/>
      <c r="AA4" s="115" t="str">
        <f>TEXT(Y4,"###,###")</f>
        <v>55,761</v>
      </c>
      <c r="AB4" s="115"/>
      <c r="AC4" s="115">
        <f t="shared" ref="AC4:AC9" si="0">Y4/X4-1</f>
        <v>3.6681044099055482E-2</v>
      </c>
      <c r="AD4" s="115"/>
      <c r="AE4" s="115">
        <f>Y4/T4-1</f>
        <v>-3.1463968393014019E-3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29527</v>
      </c>
      <c r="U5" s="117">
        <v>29585</v>
      </c>
      <c r="V5" s="117">
        <v>29063</v>
      </c>
      <c r="W5" s="117">
        <v>28850</v>
      </c>
      <c r="X5" s="117">
        <v>27608</v>
      </c>
      <c r="Y5" s="117">
        <v>28377</v>
      </c>
      <c r="Z5" s="115"/>
      <c r="AA5" s="115" t="str">
        <f>TEXT(Y5,"###,###")</f>
        <v>28,377</v>
      </c>
      <c r="AB5" s="115"/>
      <c r="AC5" s="115">
        <f t="shared" si="0"/>
        <v>2.7854245146334389E-2</v>
      </c>
      <c r="AD5" s="115"/>
      <c r="AE5" s="115">
        <f t="shared" ref="AE5:AE9" si="1">Y5/T5-1</f>
        <v>-3.89474040708504E-2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26410</v>
      </c>
      <c r="U6" s="117">
        <v>26015</v>
      </c>
      <c r="V6" s="117">
        <v>26750</v>
      </c>
      <c r="W6" s="117">
        <v>27030</v>
      </c>
      <c r="X6" s="117">
        <v>26179</v>
      </c>
      <c r="Y6" s="117">
        <v>27384</v>
      </c>
      <c r="Z6" s="115"/>
      <c r="AA6" s="115" t="str">
        <f>TEXT(Y6,"###,###")</f>
        <v>27,384</v>
      </c>
      <c r="AB6" s="115"/>
      <c r="AC6" s="115">
        <f t="shared" si="0"/>
        <v>4.602926009396846E-2</v>
      </c>
      <c r="AD6" s="115"/>
      <c r="AE6" s="115">
        <f t="shared" si="1"/>
        <v>3.6879969708443872E-2</v>
      </c>
      <c r="AF6" s="115"/>
    </row>
    <row r="7" spans="1:32" ht="16.5" customHeight="1" thickBot="1" x14ac:dyDescent="0.3">
      <c r="A7" s="46" t="str">
        <f>"QUICK STATS for "&amp;'Table 9.27'!Y2&amp;"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41040</v>
      </c>
      <c r="U7" s="117">
        <v>41133</v>
      </c>
      <c r="V7" s="117">
        <v>41131</v>
      </c>
      <c r="W7" s="117">
        <v>41075</v>
      </c>
      <c r="X7" s="117">
        <v>40427</v>
      </c>
      <c r="Y7" s="117">
        <v>41652</v>
      </c>
      <c r="Z7" s="115"/>
      <c r="AA7" s="115" t="str">
        <f>TEXT(Y7,"###,###")</f>
        <v>41,652</v>
      </c>
      <c r="AB7" s="115"/>
      <c r="AC7" s="115">
        <f t="shared" si="0"/>
        <v>3.0301531154921291E-2</v>
      </c>
      <c r="AD7" s="115"/>
      <c r="AE7" s="115">
        <f t="shared" si="1"/>
        <v>1.4912280701754321E-2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55,761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9.27'!AA7</f>
        <v>41,652</v>
      </c>
      <c r="P8" s="51"/>
      <c r="S8" s="115" t="s">
        <v>96</v>
      </c>
      <c r="T8" s="115">
        <v>35760.68</v>
      </c>
      <c r="U8" s="115">
        <v>37000</v>
      </c>
      <c r="V8" s="115">
        <v>37362.54</v>
      </c>
      <c r="W8" s="115">
        <v>37358</v>
      </c>
      <c r="X8" s="115">
        <v>38707</v>
      </c>
      <c r="Y8" s="115">
        <v>39401</v>
      </c>
      <c r="Z8" s="115"/>
      <c r="AA8" s="115" t="str">
        <f>TEXT(Y8,"$###,###")</f>
        <v>$39,401</v>
      </c>
      <c r="AB8" s="115"/>
      <c r="AC8" s="115">
        <f t="shared" si="0"/>
        <v>1.7929573462164505E-2</v>
      </c>
      <c r="AD8" s="115"/>
      <c r="AE8" s="115">
        <f t="shared" si="1"/>
        <v>0.10179672198627099</v>
      </c>
      <c r="AF8" s="115"/>
    </row>
    <row r="9" spans="1:32" x14ac:dyDescent="0.25">
      <c r="A9" s="55" t="s">
        <v>17</v>
      </c>
      <c r="B9" s="56"/>
      <c r="C9" s="57"/>
      <c r="D9" s="58">
        <f>'Table 9.27'!AC104</f>
        <v>68.144402001398831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50.749063670411985</v>
      </c>
      <c r="P9" s="59" t="s">
        <v>97</v>
      </c>
      <c r="S9" s="115" t="s">
        <v>9</v>
      </c>
      <c r="T9" s="115">
        <v>1730250321</v>
      </c>
      <c r="U9" s="115">
        <v>1807628319</v>
      </c>
      <c r="V9" s="115">
        <v>1849630853</v>
      </c>
      <c r="W9" s="115">
        <v>1852742271</v>
      </c>
      <c r="X9" s="115">
        <v>1876260299</v>
      </c>
      <c r="Y9" s="115">
        <v>1932938987</v>
      </c>
      <c r="Z9" s="115"/>
      <c r="AA9" s="115" t="str">
        <f>TEXT(Y9/1000000,"$#,###.0")&amp;" mil"</f>
        <v>$1,932.9 mil</v>
      </c>
      <c r="AB9" s="115"/>
      <c r="AC9" s="115">
        <f t="shared" si="0"/>
        <v>3.0208328785834349E-2</v>
      </c>
      <c r="AD9" s="115"/>
      <c r="AE9" s="115">
        <f t="shared" si="1"/>
        <v>0.11714412853445144</v>
      </c>
      <c r="AF9" s="115"/>
    </row>
    <row r="10" spans="1:32" x14ac:dyDescent="0.25">
      <c r="A10" s="55" t="s">
        <v>20</v>
      </c>
      <c r="B10" s="56"/>
      <c r="C10" s="57"/>
      <c r="D10" s="58">
        <f>'Table 9.27'!AC105</f>
        <v>23.139828912680908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49.250936329588015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91.092864688370298</v>
      </c>
      <c r="P11" s="59" t="s">
        <v>97</v>
      </c>
      <c r="S11" s="115" t="s">
        <v>32</v>
      </c>
      <c r="T11" s="117">
        <v>49176</v>
      </c>
      <c r="U11" s="117">
        <v>49130</v>
      </c>
      <c r="V11" s="117">
        <v>49489</v>
      </c>
      <c r="W11" s="117">
        <v>49816</v>
      </c>
      <c r="X11" s="117">
        <v>47857</v>
      </c>
      <c r="Y11" s="117">
        <v>49558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9.27'!AC108</f>
        <v>15.56105521780456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14.89244213963315</v>
      </c>
      <c r="P12" s="59" t="s">
        <v>97</v>
      </c>
      <c r="S12" s="115" t="s">
        <v>33</v>
      </c>
      <c r="T12" s="117">
        <v>6761</v>
      </c>
      <c r="U12" s="117">
        <v>6474</v>
      </c>
      <c r="V12" s="117">
        <v>6324</v>
      </c>
      <c r="W12" s="117">
        <v>6064</v>
      </c>
      <c r="X12" s="117">
        <v>5931</v>
      </c>
      <c r="Y12" s="117">
        <v>6203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9.27'!AC109</f>
        <v>17.325729452484712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9.27'!AA118</f>
        <v>43.2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9.27'!AC110</f>
        <v>16.956295618801672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13.022183808700664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9.27'!AC111</f>
        <v>41.441150624988794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86.97781619129934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1474</v>
      </c>
      <c r="Z15" s="115"/>
      <c r="AA15" s="118">
        <f t="shared" ref="AA15:AA34" si="2">IF(Y15="np",0,Y15/$Y$34)</f>
        <v>2.6434246157708792E-2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841</v>
      </c>
      <c r="Z16" s="115"/>
      <c r="AA16" s="118">
        <f t="shared" si="2"/>
        <v>1.5082225928516347E-2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2916</v>
      </c>
      <c r="Z17" s="115"/>
      <c r="AA17" s="118">
        <f t="shared" si="2"/>
        <v>5.2294614515521601E-2</v>
      </c>
      <c r="AB17" s="115"/>
      <c r="AC17" s="115"/>
      <c r="AD17" s="115"/>
      <c r="AE17" s="115"/>
      <c r="AF17" s="115"/>
    </row>
    <row r="18" spans="1:32" x14ac:dyDescent="0.25">
      <c r="A18" s="85" t="str">
        <f>'Table 9.27'!$S$1&amp;" ("&amp;'Table 9.27'!$T$2&amp;" to "&amp;'Table 9.27'!$Y$2&amp;")"</f>
        <v>Fraser Coast (2011-12 to 2016-17)</v>
      </c>
      <c r="B18" s="85"/>
      <c r="C18" s="85"/>
      <c r="D18" s="85"/>
      <c r="E18" s="85"/>
      <c r="F18" s="85"/>
      <c r="G18" s="85" t="str">
        <f>'Table 9.27'!$S$1&amp;" ("&amp;'Table 9.27'!$T$2&amp;" to "&amp;'Table 9.27'!$Y$2&amp;")"</f>
        <v>Fraser Coast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730</v>
      </c>
      <c r="Z18" s="115"/>
      <c r="AA18" s="118">
        <f t="shared" si="2"/>
        <v>1.309158731012715E-2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4454</v>
      </c>
      <c r="Z19" s="115"/>
      <c r="AA19" s="118">
        <f t="shared" si="2"/>
        <v>7.9876616273022366E-2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1036</v>
      </c>
      <c r="Z20" s="115"/>
      <c r="AA20" s="118">
        <f t="shared" si="2"/>
        <v>1.8579293771632505E-2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5962</v>
      </c>
      <c r="Z21" s="115"/>
      <c r="AA21" s="118">
        <f t="shared" si="2"/>
        <v>0.10692060759312064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4660</v>
      </c>
      <c r="Z22" s="115"/>
      <c r="AA22" s="118">
        <f t="shared" si="2"/>
        <v>8.3570954609852768E-2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1904</v>
      </c>
      <c r="Z23" s="115"/>
      <c r="AA23" s="118">
        <f t="shared" si="2"/>
        <v>3.4145729093811084E-2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362</v>
      </c>
      <c r="Z24" s="115"/>
      <c r="AA24" s="118">
        <f t="shared" si="2"/>
        <v>6.4919926113233264E-3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1798</v>
      </c>
      <c r="Z25" s="115"/>
      <c r="AA25" s="118">
        <f t="shared" si="2"/>
        <v>3.2244758881655636E-2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1162</v>
      </c>
      <c r="Z26" s="115"/>
      <c r="AA26" s="118">
        <f t="shared" si="2"/>
        <v>2.0838937608722942E-2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1998</v>
      </c>
      <c r="Z27" s="115"/>
      <c r="AA27" s="118">
        <f t="shared" si="2"/>
        <v>3.5831495131005545E-2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2925</v>
      </c>
      <c r="Z28" s="115"/>
      <c r="AA28" s="118">
        <f t="shared" si="2"/>
        <v>5.2456017646742348E-2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3157</v>
      </c>
      <c r="Z29" s="115"/>
      <c r="AA29" s="118">
        <f t="shared" si="2"/>
        <v>5.6616631695988233E-2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4555</v>
      </c>
      <c r="Z30" s="115"/>
      <c r="AA30" s="118">
        <f t="shared" si="2"/>
        <v>8.1687918078944072E-2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8141</v>
      </c>
      <c r="Z31" s="115"/>
      <c r="AA31" s="118">
        <f t="shared" si="2"/>
        <v>0.14599809902978783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431</v>
      </c>
      <c r="Z32" s="115"/>
      <c r="AA32" s="118">
        <f t="shared" si="2"/>
        <v>7.7294166173490437E-3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2197</v>
      </c>
      <c r="Z33" s="115"/>
      <c r="AA33" s="118">
        <f t="shared" si="2"/>
        <v>3.9400297699108695E-2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55761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36080</v>
      </c>
      <c r="U37" s="115">
        <v>36087</v>
      </c>
      <c r="V37" s="115">
        <v>35891</v>
      </c>
      <c r="W37" s="115">
        <v>35422</v>
      </c>
      <c r="X37" s="115">
        <v>35394</v>
      </c>
      <c r="Y37" s="115">
        <v>36228</v>
      </c>
      <c r="Z37" s="115"/>
      <c r="AA37" s="115" t="str">
        <f>TEXT(Y37,"###,###")</f>
        <v>36,228</v>
      </c>
      <c r="AB37" s="115"/>
      <c r="AC37" s="115">
        <f>Y37/X37-1</f>
        <v>2.3563315816240049E-2</v>
      </c>
      <c r="AD37" s="115"/>
      <c r="AE37" s="115">
        <f>Y37/T37-1</f>
        <v>4.1019955654102436E-3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4959</v>
      </c>
      <c r="U38" s="115">
        <v>5044</v>
      </c>
      <c r="V38" s="115">
        <v>5238</v>
      </c>
      <c r="W38" s="115">
        <v>5652</v>
      </c>
      <c r="X38" s="115">
        <v>5032</v>
      </c>
      <c r="Y38" s="115">
        <v>5424</v>
      </c>
      <c r="Z38" s="115"/>
      <c r="AA38" s="115" t="str">
        <f>TEXT(Y38,"###,###")</f>
        <v>5,424</v>
      </c>
      <c r="AB38" s="115"/>
      <c r="AC38" s="115">
        <f>Y38/X38-1</f>
        <v>7.7901430842607367E-2</v>
      </c>
      <c r="AD38" s="115"/>
      <c r="AE38" s="115">
        <f>Y38/T38-1</f>
        <v>9.3768905021173632E-2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41039</v>
      </c>
      <c r="U40" s="115">
        <v>41131</v>
      </c>
      <c r="V40" s="115">
        <v>41129</v>
      </c>
      <c r="W40" s="115">
        <v>41074</v>
      </c>
      <c r="X40" s="115">
        <v>40426</v>
      </c>
      <c r="Y40" s="115">
        <v>41652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86.97781619129934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13.022183808700664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52</v>
      </c>
      <c r="Y44" s="117">
        <v>51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728</v>
      </c>
      <c r="Y45" s="117">
        <v>786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1590</v>
      </c>
      <c r="Y46" s="117">
        <v>1686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2133</v>
      </c>
      <c r="Y47" s="117">
        <v>2155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2317</v>
      </c>
      <c r="Y48" s="117">
        <v>2523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9.27'!S1&amp;" ("&amp;'Table 9.27'!Y2&amp;") *"</f>
        <v>Number of jobs by age and sex of job holders in Fraser Coast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2624</v>
      </c>
      <c r="Y49" s="117">
        <v>2605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2511</v>
      </c>
      <c r="Y50" s="117">
        <v>2609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2925</v>
      </c>
      <c r="Y51" s="117">
        <v>2890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2912</v>
      </c>
      <c r="Y52" s="117">
        <v>3048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2944</v>
      </c>
      <c r="Y53" s="117">
        <v>2877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2785</v>
      </c>
      <c r="Y54" s="117">
        <v>2876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2178</v>
      </c>
      <c r="Y55" s="117">
        <v>2319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1113</v>
      </c>
      <c r="Y56" s="117">
        <v>1116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397</v>
      </c>
      <c r="Y57" s="117">
        <v>427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234</v>
      </c>
      <c r="Y58" s="117">
        <v>232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105</v>
      </c>
      <c r="Y59" s="117">
        <v>116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55</v>
      </c>
      <c r="Y60" s="117">
        <v>60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27608</v>
      </c>
      <c r="Y61" s="117">
        <v>28377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52</v>
      </c>
      <c r="Y63" s="117">
        <v>66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9.27'!S1&amp;" ("&amp;'Table 9.27'!Y2&amp;") *"</f>
        <v>Number of employed persons per occupation of main job by sex in Fraser Coast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940</v>
      </c>
      <c r="Y64" s="117">
        <v>906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1729</v>
      </c>
      <c r="Y65" s="117">
        <v>1857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1907</v>
      </c>
      <c r="Y66" s="117">
        <v>1903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2065</v>
      </c>
      <c r="Y67" s="117">
        <v>2236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2093</v>
      </c>
      <c r="Y68" s="117">
        <v>2203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2355</v>
      </c>
      <c r="Y69" s="117">
        <v>2500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2880</v>
      </c>
      <c r="Y70" s="117">
        <v>2933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3141</v>
      </c>
      <c r="Y71" s="117">
        <v>3259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3050</v>
      </c>
      <c r="Y72" s="117">
        <v>3181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2745</v>
      </c>
      <c r="Y73" s="117">
        <v>2937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1801</v>
      </c>
      <c r="Y74" s="117">
        <v>1926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807</v>
      </c>
      <c r="Y75" s="117">
        <v>836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259</v>
      </c>
      <c r="Y76" s="117">
        <v>295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183</v>
      </c>
      <c r="Y77" s="117">
        <v>178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100</v>
      </c>
      <c r="Y78" s="117">
        <v>95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79</v>
      </c>
      <c r="Y79" s="117">
        <v>73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26179</v>
      </c>
      <c r="Y80" s="117">
        <v>27384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9.27'!S1</f>
        <v>Fraser Coast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1672</v>
      </c>
      <c r="Y83" s="117">
        <v>1742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1847</v>
      </c>
      <c r="Y84" s="117">
        <v>1862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9.27'!AA4</f>
        <v>55,761</v>
      </c>
      <c r="D85" s="99">
        <f>'Table 9.27'!AC4</f>
        <v>3.6681044099055482E-2</v>
      </c>
      <c r="E85" s="100">
        <f>'Table 9.27'!AC4</f>
        <v>3.6681044099055482E-2</v>
      </c>
      <c r="F85" s="99">
        <f>'Table 9.27'!AE4</f>
        <v>-3.1463968393014019E-3</v>
      </c>
      <c r="G85" s="100">
        <f>'Table 9.27'!AE4</f>
        <v>-3.1463968393014019E-3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3895</v>
      </c>
      <c r="Y85" s="117">
        <v>3942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9.27'!AA5</f>
        <v>28,377</v>
      </c>
      <c r="D86" s="99">
        <f>'Table 9.27'!AC5</f>
        <v>2.7854245146334389E-2</v>
      </c>
      <c r="E86" s="100">
        <f>'Table 9.27'!AC5</f>
        <v>2.7854245146334389E-2</v>
      </c>
      <c r="F86" s="99">
        <f>'Table 9.27'!AE5</f>
        <v>-3.89474040708504E-2</v>
      </c>
      <c r="G86" s="100">
        <f>'Table 9.27'!AE5</f>
        <v>-3.89474040708504E-2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1411</v>
      </c>
      <c r="Y86" s="117">
        <v>1528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9.27'!AA6</f>
        <v>27,384</v>
      </c>
      <c r="D87" s="99">
        <f>'Table 9.27'!AC6</f>
        <v>4.602926009396846E-2</v>
      </c>
      <c r="E87" s="100">
        <f>'Table 9.27'!AC6</f>
        <v>4.602926009396846E-2</v>
      </c>
      <c r="F87" s="99">
        <f>'Table 9.27'!AE6</f>
        <v>3.6879969708443872E-2</v>
      </c>
      <c r="G87" s="100">
        <f>'Table 9.27'!AE6</f>
        <v>3.6879969708443872E-2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667</v>
      </c>
      <c r="Y87" s="117">
        <v>715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9.27'!AA7</f>
        <v>41,652</v>
      </c>
      <c r="D88" s="99">
        <f>'Table 9.27'!AC7</f>
        <v>3.0301531154921291E-2</v>
      </c>
      <c r="E88" s="100">
        <f>'Table 9.27'!AC7</f>
        <v>3.0301531154921291E-2</v>
      </c>
      <c r="F88" s="99">
        <f>'Table 9.27'!AE7</f>
        <v>1.4912280701754321E-2</v>
      </c>
      <c r="G88" s="100">
        <f>'Table 9.27'!AE7</f>
        <v>1.4912280701754321E-2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1173</v>
      </c>
      <c r="Y88" s="117">
        <v>1201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9.27'!AA37</f>
        <v>36,228</v>
      </c>
      <c r="D89" s="99">
        <f>'Table 9.27'!AC37</f>
        <v>2.3563315816240049E-2</v>
      </c>
      <c r="E89" s="100">
        <f>'Table 9.27'!AC37</f>
        <v>2.3563315816240049E-2</v>
      </c>
      <c r="F89" s="99">
        <f>'Table 9.27'!AE37</f>
        <v>4.1019955654102436E-3</v>
      </c>
      <c r="G89" s="100">
        <f>'Table 9.27'!AE37</f>
        <v>4.1019955654102436E-3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2270</v>
      </c>
      <c r="Y89" s="117">
        <v>2339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9.27'!AA38</f>
        <v>5,424</v>
      </c>
      <c r="D90" s="99">
        <f>'Table 9.27'!AC38</f>
        <v>7.7901430842607367E-2</v>
      </c>
      <c r="E90" s="100">
        <f>'Table 9.27'!AC38</f>
        <v>7.7901430842607367E-2</v>
      </c>
      <c r="F90" s="99">
        <f>'Table 9.27'!AE38</f>
        <v>9.3768905021173632E-2</v>
      </c>
      <c r="G90" s="100">
        <f>'Table 9.27'!AE38</f>
        <v>9.3768905021173632E-2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2758</v>
      </c>
      <c r="Y90" s="117">
        <v>2922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9.27'!AA114</f>
        <v>2,453</v>
      </c>
      <c r="D91" s="99">
        <f>'Table 9.27'!AC114</f>
        <v>3.0239395212095843E-2</v>
      </c>
      <c r="E91" s="100">
        <f>'Table 9.27'!AC114</f>
        <v>3.0239395212095843E-2</v>
      </c>
      <c r="F91" s="99">
        <f>'Table 9.27'!AE114</f>
        <v>2.0382695507487503E-2</v>
      </c>
      <c r="G91" s="100">
        <f>'Table 9.27'!AE114</f>
        <v>2.0382695507487503E-2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20570</v>
      </c>
      <c r="Y91" s="117">
        <v>21138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9.27'!AA115</f>
        <v>2,971</v>
      </c>
      <c r="D92" s="99">
        <f>'Table 9.27'!AC115</f>
        <v>0.11986430456087449</v>
      </c>
      <c r="E92" s="100">
        <f>'Table 9.27'!AC115</f>
        <v>0.11986430456087449</v>
      </c>
      <c r="F92" s="99">
        <f>'Table 9.27'!AE115</f>
        <v>0.16281800391389423</v>
      </c>
      <c r="G92" s="100">
        <f>'Table 9.27'!AE115</f>
        <v>0.16281800391389423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9.27'!AA8</f>
        <v>$39,401</v>
      </c>
      <c r="D93" s="99">
        <f>'Table 9.27'!AC8</f>
        <v>1.7929573462164505E-2</v>
      </c>
      <c r="E93" s="100">
        <f>'Table 9.27'!AC8</f>
        <v>1.7929573462164505E-2</v>
      </c>
      <c r="F93" s="99">
        <f>'Table 9.27'!AE8</f>
        <v>0.10179672198627099</v>
      </c>
      <c r="G93" s="100">
        <f>'Table 9.27'!AE8</f>
        <v>0.10179672198627099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1242</v>
      </c>
      <c r="Y93" s="117">
        <v>1309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9.27'!AA9</f>
        <v>$1,932.9 mil</v>
      </c>
      <c r="D94" s="99">
        <f>'Table 9.27'!AC9</f>
        <v>3.0208328785834349E-2</v>
      </c>
      <c r="E94" s="100">
        <f>'Table 9.27'!AC9</f>
        <v>3.0208328785834349E-2</v>
      </c>
      <c r="F94" s="99">
        <f>'Table 9.27'!AE9</f>
        <v>0.11714412853445144</v>
      </c>
      <c r="G94" s="100">
        <f>'Table 9.27'!AE9</f>
        <v>0.11714412853445144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3359</v>
      </c>
      <c r="Y94" s="117">
        <v>3469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619</v>
      </c>
      <c r="Y95" s="117">
        <v>623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3427</v>
      </c>
      <c r="Y96" s="117">
        <v>3734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3160</v>
      </c>
      <c r="Y97" s="117">
        <v>3528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2274</v>
      </c>
      <c r="Y98" s="117">
        <v>2289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131</v>
      </c>
      <c r="Y99" s="117">
        <v>157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1316</v>
      </c>
      <c r="Y100" s="117">
        <v>1410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19856</v>
      </c>
      <c r="Y101" s="117">
        <v>20514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35084</v>
      </c>
      <c r="Y104" s="115">
        <v>37998</v>
      </c>
      <c r="Z104" s="115"/>
      <c r="AA104" s="115" t="str">
        <f>TEXT(Y104,"###,###")</f>
        <v>37,998</v>
      </c>
      <c r="AB104" s="115"/>
      <c r="AC104" s="115">
        <f>Y104/($Y$4)*100</f>
        <v>68.144402001398831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12920</v>
      </c>
      <c r="Y105" s="115">
        <v>12903</v>
      </c>
      <c r="Z105" s="115"/>
      <c r="AA105" s="115" t="str">
        <f>TEXT(Y105,"###,###")</f>
        <v>12,903</v>
      </c>
      <c r="AB105" s="115"/>
      <c r="AC105" s="115">
        <f>Y105/($Y$4)*100</f>
        <v>23.139828912680908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48004</v>
      </c>
      <c r="Y106" s="115">
        <v>50901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7960</v>
      </c>
      <c r="Y108" s="115">
        <v>8677</v>
      </c>
      <c r="Z108" s="115"/>
      <c r="AA108" s="115" t="str">
        <f>TEXT(Y108,"###,###")</f>
        <v>8,677</v>
      </c>
      <c r="AB108" s="115"/>
      <c r="AC108" s="115">
        <f>Y108/($Y$4)*100</f>
        <v>15.56105521780456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8409</v>
      </c>
      <c r="Y109" s="115">
        <v>9661</v>
      </c>
      <c r="Z109" s="115"/>
      <c r="AA109" s="115" t="str">
        <f>TEXT(Y109,"###,###")</f>
        <v>9,661</v>
      </c>
      <c r="AB109" s="115"/>
      <c r="AC109" s="115">
        <f t="shared" ref="AC109:AC111" si="3">Y109/($Y$4)*100</f>
        <v>17.325729452484712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9508</v>
      </c>
      <c r="Y110" s="115">
        <v>9455</v>
      </c>
      <c r="Z110" s="115"/>
      <c r="AA110" s="115" t="str">
        <f>TEXT(Y110,"###,###")</f>
        <v>9,455</v>
      </c>
      <c r="AB110" s="115"/>
      <c r="AC110" s="115">
        <f t="shared" si="3"/>
        <v>16.956295618801672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22125</v>
      </c>
      <c r="Y111" s="115">
        <v>23108</v>
      </c>
      <c r="Z111" s="115"/>
      <c r="AA111" s="115" t="str">
        <f>TEXT(Y111,"###,###")</f>
        <v>23,108</v>
      </c>
      <c r="AB111" s="115"/>
      <c r="AC111" s="115">
        <f t="shared" si="3"/>
        <v>41.441150624988794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53788</v>
      </c>
      <c r="Y112" s="115">
        <v>55761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2404</v>
      </c>
      <c r="U114" s="115">
        <v>2514</v>
      </c>
      <c r="V114" s="115">
        <v>2502</v>
      </c>
      <c r="W114" s="115">
        <v>2766</v>
      </c>
      <c r="X114" s="115">
        <v>2381</v>
      </c>
      <c r="Y114" s="115">
        <v>2453</v>
      </c>
      <c r="Z114" s="115"/>
      <c r="AA114" s="115" t="str">
        <f>TEXT(Y114,"###,###")</f>
        <v>2,453</v>
      </c>
      <c r="AB114" s="115"/>
      <c r="AC114" s="115">
        <f>Y114/X114-1</f>
        <v>3.0239395212095843E-2</v>
      </c>
      <c r="AD114" s="115"/>
      <c r="AE114" s="115">
        <f>Y114/T114-1</f>
        <v>2.0382695507487503E-2</v>
      </c>
      <c r="AF114" s="115"/>
    </row>
    <row r="115" spans="19:32" x14ac:dyDescent="0.25">
      <c r="S115" s="115" t="s">
        <v>104</v>
      </c>
      <c r="T115" s="115">
        <v>2555</v>
      </c>
      <c r="U115" s="115">
        <v>2532</v>
      </c>
      <c r="V115" s="115">
        <v>2736</v>
      </c>
      <c r="W115" s="115">
        <v>2888</v>
      </c>
      <c r="X115" s="115">
        <v>2653</v>
      </c>
      <c r="Y115" s="115">
        <v>2971</v>
      </c>
      <c r="Z115" s="115"/>
      <c r="AA115" s="115" t="str">
        <f>TEXT(Y115,"###,###")</f>
        <v>2,971</v>
      </c>
      <c r="AB115" s="115"/>
      <c r="AC115" s="115">
        <f>Y115/X115-1</f>
        <v>0.11986430456087449</v>
      </c>
      <c r="AD115" s="115"/>
      <c r="AE115" s="115">
        <f>Y115/T115-1</f>
        <v>0.16281800391389423</v>
      </c>
      <c r="AF115" s="115"/>
    </row>
    <row r="116" spans="19:32" x14ac:dyDescent="0.25">
      <c r="S116" s="115" t="s">
        <v>56</v>
      </c>
      <c r="T116" s="115">
        <v>4959</v>
      </c>
      <c r="U116" s="115">
        <v>5046</v>
      </c>
      <c r="V116" s="115">
        <v>5238</v>
      </c>
      <c r="W116" s="115">
        <v>5654</v>
      </c>
      <c r="X116" s="115">
        <v>5034</v>
      </c>
      <c r="Y116" s="115">
        <v>5424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43.62</v>
      </c>
      <c r="V118" s="115">
        <v>40.74</v>
      </c>
      <c r="W118" s="115">
        <v>39.78</v>
      </c>
      <c r="X118" s="115">
        <v>40.04</v>
      </c>
      <c r="Y118" s="115">
        <v>43.19</v>
      </c>
      <c r="Z118" s="115"/>
      <c r="AA118" s="115" t="str">
        <f>TEXT(Y118,"##.0")</f>
        <v>43.2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34663</v>
      </c>
      <c r="V120" s="115">
        <v>34807</v>
      </c>
      <c r="W120" s="115">
        <v>35011</v>
      </c>
      <c r="X120" s="115">
        <v>34496</v>
      </c>
      <c r="Y120" s="115">
        <v>35449</v>
      </c>
      <c r="Z120" s="115"/>
      <c r="AA120" s="115" t="str">
        <f>TEXT(Y120,"###,###")</f>
        <v>35,449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3815</v>
      </c>
      <c r="V121" s="115">
        <v>3704</v>
      </c>
      <c r="W121" s="115">
        <v>3566</v>
      </c>
      <c r="X121" s="115">
        <v>3560</v>
      </c>
      <c r="Y121" s="115">
        <v>3710</v>
      </c>
      <c r="Z121" s="115"/>
      <c r="AA121" s="115" t="str">
        <f t="shared" ref="AA121:AA128" si="4">TEXT(Y121,"###,###")</f>
        <v>3,710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2657</v>
      </c>
      <c r="V122" s="115">
        <v>2622</v>
      </c>
      <c r="W122" s="115">
        <v>2499</v>
      </c>
      <c r="X122" s="115">
        <v>2366</v>
      </c>
      <c r="Y122" s="115">
        <v>2493</v>
      </c>
      <c r="Z122" s="115"/>
      <c r="AA122" s="115" t="str">
        <f t="shared" si="4"/>
        <v>2,493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37320</v>
      </c>
      <c r="V124" s="115">
        <v>37429</v>
      </c>
      <c r="W124" s="115">
        <v>37510</v>
      </c>
      <c r="X124" s="115">
        <v>36862</v>
      </c>
      <c r="Y124" s="115">
        <v>37942</v>
      </c>
      <c r="Z124" s="115"/>
      <c r="AA124" s="115" t="str">
        <f t="shared" si="4"/>
        <v>37,942</v>
      </c>
      <c r="AB124" s="115"/>
      <c r="AC124" s="115">
        <f>Y124/$Y$7*100</f>
        <v>91.092864688370298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6472</v>
      </c>
      <c r="V125" s="115">
        <v>6326</v>
      </c>
      <c r="W125" s="115">
        <v>6065</v>
      </c>
      <c r="X125" s="115">
        <v>5926</v>
      </c>
      <c r="Y125" s="115">
        <v>6203</v>
      </c>
      <c r="Z125" s="115"/>
      <c r="AA125" s="115" t="str">
        <f t="shared" si="4"/>
        <v>6,203</v>
      </c>
      <c r="AB125" s="115"/>
      <c r="AC125" s="115">
        <f>Y125/$Y$7*100</f>
        <v>14.89244213963315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21426</v>
      </c>
      <c r="V127" s="115">
        <v>21254</v>
      </c>
      <c r="W127" s="115">
        <v>21025</v>
      </c>
      <c r="X127" s="115">
        <v>20570</v>
      </c>
      <c r="Y127" s="115">
        <v>21138</v>
      </c>
      <c r="Z127" s="115"/>
      <c r="AA127" s="115" t="str">
        <f t="shared" si="4"/>
        <v>21,138</v>
      </c>
      <c r="AB127" s="115"/>
      <c r="AC127" s="115">
        <f>Y127/$Y$7*100</f>
        <v>50.749063670411985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19706</v>
      </c>
      <c r="V128" s="115">
        <v>19877</v>
      </c>
      <c r="W128" s="115">
        <v>20050</v>
      </c>
      <c r="X128" s="115">
        <v>19856</v>
      </c>
      <c r="Y128" s="115">
        <v>20514</v>
      </c>
      <c r="Z128" s="115"/>
      <c r="AA128" s="115" t="str">
        <f t="shared" si="4"/>
        <v>20,514</v>
      </c>
      <c r="AB128" s="115"/>
      <c r="AC128" s="115">
        <f>Y128/$Y$7*100</f>
        <v>49.250936329588015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DABEC5B-1658-4352-88DE-201BFF558A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8D29513-1ED2-4E11-9791-6A07F77D94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29A06A6-88FF-4E4C-B9F9-BF322F5C9B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D2F2B55-2C82-473B-8BB3-37B8FB9DA8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Gladstone</v>
      </c>
      <c r="T1" s="115"/>
      <c r="U1" s="115"/>
      <c r="V1" s="115"/>
      <c r="W1" s="115"/>
      <c r="X1" s="115"/>
      <c r="Y1" s="115" t="str">
        <f>Y3</f>
        <v>9.28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139</v>
      </c>
      <c r="V3" s="115"/>
      <c r="W3" s="115"/>
      <c r="X3" s="115"/>
      <c r="Y3" s="115" t="s">
        <v>240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9.28'!$Y$3&amp;" "&amp;'Table 9.28'!$U$3&amp;", "&amp;'State data for spotlight'!$C$3&amp;", "&amp;'Table 9.28'!$Y$2</f>
        <v>Table 9.28 Gladstone,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57573</v>
      </c>
      <c r="U4" s="117">
        <v>58052</v>
      </c>
      <c r="V4" s="117">
        <v>56954</v>
      </c>
      <c r="W4" s="117">
        <v>53492</v>
      </c>
      <c r="X4" s="117">
        <v>48729</v>
      </c>
      <c r="Y4" s="117">
        <v>48902</v>
      </c>
      <c r="Z4" s="115"/>
      <c r="AA4" s="115" t="str">
        <f>TEXT(Y4,"###,###")</f>
        <v>48,902</v>
      </c>
      <c r="AB4" s="115"/>
      <c r="AC4" s="115">
        <f t="shared" ref="AC4:AC9" si="0">Y4/X4-1</f>
        <v>3.5502472860102774E-3</v>
      </c>
      <c r="AD4" s="115"/>
      <c r="AE4" s="115">
        <f>Y4/T4-1</f>
        <v>-0.15060879231584245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33286</v>
      </c>
      <c r="U5" s="117">
        <v>33961</v>
      </c>
      <c r="V5" s="117">
        <v>32926</v>
      </c>
      <c r="W5" s="117">
        <v>30865</v>
      </c>
      <c r="X5" s="117">
        <v>28472</v>
      </c>
      <c r="Y5" s="117">
        <v>29067</v>
      </c>
      <c r="Z5" s="115"/>
      <c r="AA5" s="115" t="str">
        <f>TEXT(Y5,"###,###")</f>
        <v>29,067</v>
      </c>
      <c r="AB5" s="115"/>
      <c r="AC5" s="115">
        <f t="shared" si="0"/>
        <v>2.0897724079797619E-2</v>
      </c>
      <c r="AD5" s="115"/>
      <c r="AE5" s="115">
        <f t="shared" ref="AE5:AE9" si="1">Y5/T5-1</f>
        <v>-0.12674998497866974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24287</v>
      </c>
      <c r="U6" s="117">
        <v>24091</v>
      </c>
      <c r="V6" s="117">
        <v>24028</v>
      </c>
      <c r="W6" s="117">
        <v>22627</v>
      </c>
      <c r="X6" s="117">
        <v>20257</v>
      </c>
      <c r="Y6" s="117">
        <v>19835</v>
      </c>
      <c r="Z6" s="115"/>
      <c r="AA6" s="115" t="str">
        <f>TEXT(Y6,"###,###")</f>
        <v>19,835</v>
      </c>
      <c r="AB6" s="115"/>
      <c r="AC6" s="115">
        <f t="shared" si="0"/>
        <v>-2.0832304882262953E-2</v>
      </c>
      <c r="AD6" s="115"/>
      <c r="AE6" s="115">
        <f t="shared" si="1"/>
        <v>-0.18330794252069005</v>
      </c>
      <c r="AF6" s="115"/>
    </row>
    <row r="7" spans="1:32" ht="16.5" customHeight="1" thickBot="1" x14ac:dyDescent="0.3">
      <c r="A7" s="46" t="str">
        <f>"QUICK STATS for "&amp;'Table 9.28'!Y2&amp;"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37241</v>
      </c>
      <c r="U7" s="117">
        <v>38717</v>
      </c>
      <c r="V7" s="117">
        <v>39050</v>
      </c>
      <c r="W7" s="117">
        <v>37606</v>
      </c>
      <c r="X7" s="117">
        <v>34456</v>
      </c>
      <c r="Y7" s="117">
        <v>32875</v>
      </c>
      <c r="Z7" s="115"/>
      <c r="AA7" s="115" t="str">
        <f>TEXT(Y7,"###,###")</f>
        <v>32,875</v>
      </c>
      <c r="AB7" s="115"/>
      <c r="AC7" s="115">
        <f t="shared" si="0"/>
        <v>-4.588460645460879E-2</v>
      </c>
      <c r="AD7" s="115"/>
      <c r="AE7" s="115">
        <f t="shared" si="1"/>
        <v>-0.11723637925941843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48,902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9.28'!AA7</f>
        <v>32,875</v>
      </c>
      <c r="P8" s="51"/>
      <c r="S8" s="115" t="s">
        <v>96</v>
      </c>
      <c r="T8" s="115">
        <v>51000</v>
      </c>
      <c r="U8" s="115">
        <v>56264.36</v>
      </c>
      <c r="V8" s="115">
        <v>56777.78</v>
      </c>
      <c r="W8" s="115">
        <v>58051.08</v>
      </c>
      <c r="X8" s="115">
        <v>55686.5</v>
      </c>
      <c r="Y8" s="115">
        <v>52750.38</v>
      </c>
      <c r="Z8" s="115"/>
      <c r="AA8" s="115" t="str">
        <f>TEXT(Y8,"$###,###")</f>
        <v>$52,750</v>
      </c>
      <c r="AB8" s="115"/>
      <c r="AC8" s="115">
        <f t="shared" si="0"/>
        <v>-5.2725885088845681E-2</v>
      </c>
      <c r="AD8" s="115"/>
      <c r="AE8" s="115">
        <f t="shared" si="1"/>
        <v>3.4321176470588188E-2</v>
      </c>
      <c r="AF8" s="115"/>
    </row>
    <row r="9" spans="1:32" x14ac:dyDescent="0.25">
      <c r="A9" s="55" t="s">
        <v>17</v>
      </c>
      <c r="B9" s="56"/>
      <c r="C9" s="57"/>
      <c r="D9" s="58">
        <f>'Table 9.28'!AC104</f>
        <v>79.135822665739639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56.425855513307987</v>
      </c>
      <c r="P9" s="59" t="s">
        <v>97</v>
      </c>
      <c r="S9" s="115" t="s">
        <v>9</v>
      </c>
      <c r="T9" s="115">
        <v>2499432491</v>
      </c>
      <c r="U9" s="115">
        <v>2892794228</v>
      </c>
      <c r="V9" s="115">
        <v>3131442530</v>
      </c>
      <c r="W9" s="115">
        <v>3113177814</v>
      </c>
      <c r="X9" s="115">
        <v>2637034596</v>
      </c>
      <c r="Y9" s="115">
        <v>2278835022</v>
      </c>
      <c r="Z9" s="115"/>
      <c r="AA9" s="115" t="str">
        <f>TEXT(Y9/1000000,"$#,###.0")&amp;" mil"</f>
        <v>$2,278.8 mil</v>
      </c>
      <c r="AB9" s="115"/>
      <c r="AC9" s="115">
        <f t="shared" si="0"/>
        <v>-0.13583423385621751</v>
      </c>
      <c r="AD9" s="115"/>
      <c r="AE9" s="115">
        <f t="shared" si="1"/>
        <v>-8.8259022715889035E-2</v>
      </c>
      <c r="AF9" s="115"/>
    </row>
    <row r="10" spans="1:32" x14ac:dyDescent="0.25">
      <c r="A10" s="55" t="s">
        <v>20</v>
      </c>
      <c r="B10" s="56"/>
      <c r="C10" s="57"/>
      <c r="D10" s="58">
        <f>'Table 9.28'!AC105</f>
        <v>14.210052758578382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43.574144486692013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94.585551330798481</v>
      </c>
      <c r="P11" s="59" t="s">
        <v>97</v>
      </c>
      <c r="S11" s="115" t="s">
        <v>32</v>
      </c>
      <c r="T11" s="117">
        <v>52990</v>
      </c>
      <c r="U11" s="117">
        <v>53629</v>
      </c>
      <c r="V11" s="117">
        <v>52764</v>
      </c>
      <c r="W11" s="117">
        <v>49449</v>
      </c>
      <c r="X11" s="117">
        <v>44764</v>
      </c>
      <c r="Y11" s="117">
        <v>44956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9.28'!AC108</f>
        <v>10.946382561040448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12.003041825095057</v>
      </c>
      <c r="P12" s="59" t="s">
        <v>97</v>
      </c>
      <c r="S12" s="115" t="s">
        <v>33</v>
      </c>
      <c r="T12" s="117">
        <v>4585</v>
      </c>
      <c r="U12" s="117">
        <v>4420</v>
      </c>
      <c r="V12" s="117">
        <v>4189</v>
      </c>
      <c r="W12" s="117">
        <v>4040</v>
      </c>
      <c r="X12" s="117">
        <v>3966</v>
      </c>
      <c r="Y12" s="117">
        <v>3946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9.28'!AC109</f>
        <v>13.643613758128501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9.28'!AA118</f>
        <v>40.8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9.28'!AC110</f>
        <v>20.24661568034027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15.154372623574144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9.28'!AC111</f>
        <v>48.5092634248088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84.845627376425853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925</v>
      </c>
      <c r="Z15" s="115"/>
      <c r="AA15" s="118">
        <f t="shared" ref="AA15:AA34" si="2">IF(Y15="np",0,Y15/$Y$34)</f>
        <v>1.8915381783976115E-2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1669</v>
      </c>
      <c r="Z16" s="115"/>
      <c r="AA16" s="118">
        <f t="shared" si="2"/>
        <v>3.4129483456709339E-2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4348</v>
      </c>
      <c r="Z17" s="115"/>
      <c r="AA17" s="118">
        <f t="shared" si="2"/>
        <v>8.891251891538178E-2</v>
      </c>
      <c r="AB17" s="115"/>
      <c r="AC17" s="115"/>
      <c r="AD17" s="115"/>
      <c r="AE17" s="115"/>
      <c r="AF17" s="115"/>
    </row>
    <row r="18" spans="1:32" x14ac:dyDescent="0.25">
      <c r="A18" s="85" t="str">
        <f>'Table 9.28'!$S$1&amp;" ("&amp;'Table 9.28'!$T$2&amp;" to "&amp;'Table 9.28'!$Y$2&amp;")"</f>
        <v>Gladstone (2011-12 to 2016-17)</v>
      </c>
      <c r="B18" s="85"/>
      <c r="C18" s="85"/>
      <c r="D18" s="85"/>
      <c r="E18" s="85"/>
      <c r="F18" s="85"/>
      <c r="G18" s="85" t="str">
        <f>'Table 9.28'!$S$1&amp;" ("&amp;'Table 9.28'!$T$2&amp;" to "&amp;'Table 9.28'!$Y$2&amp;")"</f>
        <v>Gladstone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867</v>
      </c>
      <c r="Z18" s="115"/>
      <c r="AA18" s="118">
        <f t="shared" si="2"/>
        <v>1.7729336223467344E-2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6698</v>
      </c>
      <c r="Z19" s="115"/>
      <c r="AA19" s="118">
        <f t="shared" si="2"/>
        <v>0.13696781317737516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879</v>
      </c>
      <c r="Z20" s="115"/>
      <c r="AA20" s="118">
        <f t="shared" si="2"/>
        <v>1.7974724960124332E-2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3773</v>
      </c>
      <c r="Z21" s="115"/>
      <c r="AA21" s="118">
        <f t="shared" si="2"/>
        <v>7.7154308617234463E-2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3145</v>
      </c>
      <c r="Z22" s="115"/>
      <c r="AA22" s="118">
        <f t="shared" si="2"/>
        <v>6.4312298065518789E-2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3101</v>
      </c>
      <c r="Z23" s="115"/>
      <c r="AA23" s="118">
        <f t="shared" si="2"/>
        <v>6.3412539364443174E-2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180</v>
      </c>
      <c r="Z24" s="115"/>
      <c r="AA24" s="118">
        <f t="shared" si="2"/>
        <v>3.6808310498548115E-3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1208</v>
      </c>
      <c r="Z25" s="115"/>
      <c r="AA25" s="118">
        <f t="shared" si="2"/>
        <v>2.4702466156803403E-2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1003</v>
      </c>
      <c r="Z26" s="115"/>
      <c r="AA26" s="118">
        <f t="shared" si="2"/>
        <v>2.0510408572246532E-2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2893</v>
      </c>
      <c r="Z27" s="115"/>
      <c r="AA27" s="118">
        <f t="shared" si="2"/>
        <v>5.9159134595722057E-2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4688</v>
      </c>
      <c r="Z28" s="115"/>
      <c r="AA28" s="118">
        <f t="shared" si="2"/>
        <v>9.5865199787329755E-2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1929</v>
      </c>
      <c r="Z29" s="115"/>
      <c r="AA29" s="118">
        <f t="shared" si="2"/>
        <v>3.9446239417610732E-2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2943</v>
      </c>
      <c r="Z30" s="115"/>
      <c r="AA30" s="118">
        <f t="shared" si="2"/>
        <v>6.0181587665126171E-2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2849</v>
      </c>
      <c r="Z31" s="115"/>
      <c r="AA31" s="118">
        <f t="shared" si="2"/>
        <v>5.8259375894646435E-2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297</v>
      </c>
      <c r="Z32" s="115"/>
      <c r="AA32" s="118">
        <f t="shared" si="2"/>
        <v>6.0733712322604393E-3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2067</v>
      </c>
      <c r="Z33" s="115"/>
      <c r="AA33" s="118">
        <f t="shared" si="2"/>
        <v>4.2268209889166089E-2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48902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31591</v>
      </c>
      <c r="U37" s="115">
        <v>32854</v>
      </c>
      <c r="V37" s="115">
        <v>33518</v>
      </c>
      <c r="W37" s="115">
        <v>32537</v>
      </c>
      <c r="X37" s="115">
        <v>30045</v>
      </c>
      <c r="Y37" s="115">
        <v>27893</v>
      </c>
      <c r="Z37" s="115"/>
      <c r="AA37" s="115" t="str">
        <f>TEXT(Y37,"###,###")</f>
        <v>27,893</v>
      </c>
      <c r="AB37" s="115"/>
      <c r="AC37" s="115">
        <f>Y37/X37-1</f>
        <v>-7.1625894491595954E-2</v>
      </c>
      <c r="AD37" s="115"/>
      <c r="AE37" s="115">
        <f>Y37/T37-1</f>
        <v>-0.11705865594631382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5653</v>
      </c>
      <c r="U38" s="115">
        <v>5860</v>
      </c>
      <c r="V38" s="115">
        <v>5533</v>
      </c>
      <c r="W38" s="115">
        <v>5068</v>
      </c>
      <c r="X38" s="115">
        <v>4413</v>
      </c>
      <c r="Y38" s="115">
        <v>4982</v>
      </c>
      <c r="Z38" s="115"/>
      <c r="AA38" s="115" t="str">
        <f>TEXT(Y38,"###,###")</f>
        <v>4,982</v>
      </c>
      <c r="AB38" s="115"/>
      <c r="AC38" s="115">
        <f>Y38/X38-1</f>
        <v>0.12893723090867892</v>
      </c>
      <c r="AD38" s="115"/>
      <c r="AE38" s="115">
        <f>Y38/T38-1</f>
        <v>-0.11869803644082788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37244</v>
      </c>
      <c r="U40" s="115">
        <v>38714</v>
      </c>
      <c r="V40" s="115">
        <v>39051</v>
      </c>
      <c r="W40" s="115">
        <v>37605</v>
      </c>
      <c r="X40" s="115">
        <v>34458</v>
      </c>
      <c r="Y40" s="115">
        <v>32875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84.845627376425853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15.154372623574144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39</v>
      </c>
      <c r="Y44" s="117">
        <v>31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583</v>
      </c>
      <c r="Y45" s="117">
        <v>534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1453</v>
      </c>
      <c r="Y46" s="117">
        <v>1399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2428</v>
      </c>
      <c r="Y47" s="117">
        <v>2363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3359</v>
      </c>
      <c r="Y48" s="117">
        <v>3293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9.28'!S1&amp;" ("&amp;'Table 9.28'!Y2&amp;") *"</f>
        <v>Number of jobs by age and sex of job holders in Gladstone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3441</v>
      </c>
      <c r="Y49" s="117">
        <v>3462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3143</v>
      </c>
      <c r="Y50" s="117">
        <v>3222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3229</v>
      </c>
      <c r="Y51" s="117">
        <v>3295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3103</v>
      </c>
      <c r="Y52" s="117">
        <v>3328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2760</v>
      </c>
      <c r="Y53" s="117">
        <v>2895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2422</v>
      </c>
      <c r="Y54" s="117">
        <v>2538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1525</v>
      </c>
      <c r="Y55" s="117">
        <v>1661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655</v>
      </c>
      <c r="Y56" s="117">
        <v>676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202</v>
      </c>
      <c r="Y57" s="117">
        <v>223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88</v>
      </c>
      <c r="Y58" s="117">
        <v>89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30</v>
      </c>
      <c r="Y59" s="117">
        <v>38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18</v>
      </c>
      <c r="Y60" s="117">
        <v>20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28472</v>
      </c>
      <c r="Y61" s="117">
        <v>29067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56</v>
      </c>
      <c r="Y63" s="117">
        <v>43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9.28'!S1&amp;" ("&amp;'Table 9.28'!Y2&amp;") *"</f>
        <v>Number of employed persons per occupation of main job by sex in Gladstone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727</v>
      </c>
      <c r="Y64" s="117">
        <v>657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1355</v>
      </c>
      <c r="Y65" s="117">
        <v>1248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1932</v>
      </c>
      <c r="Y66" s="117">
        <v>1727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2323</v>
      </c>
      <c r="Y67" s="117">
        <v>2172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2157</v>
      </c>
      <c r="Y68" s="117">
        <v>2106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1999</v>
      </c>
      <c r="Y69" s="117">
        <v>1983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2390</v>
      </c>
      <c r="Y70" s="117">
        <v>2260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2332</v>
      </c>
      <c r="Y71" s="117">
        <v>2426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2150</v>
      </c>
      <c r="Y72" s="117">
        <v>2152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1504</v>
      </c>
      <c r="Y73" s="117">
        <v>1599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803</v>
      </c>
      <c r="Y74" s="117">
        <v>893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316</v>
      </c>
      <c r="Y75" s="117">
        <v>333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121</v>
      </c>
      <c r="Y76" s="117">
        <v>139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44</v>
      </c>
      <c r="Y77" s="117">
        <v>58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20</v>
      </c>
      <c r="Y78" s="117">
        <v>19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20</v>
      </c>
      <c r="Y79" s="117">
        <v>20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20257</v>
      </c>
      <c r="Y80" s="117">
        <v>19835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9.28'!S1</f>
        <v>Gladstone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1336</v>
      </c>
      <c r="Y83" s="117">
        <v>1293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1680</v>
      </c>
      <c r="Y84" s="117">
        <v>1577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9.28'!AA4</f>
        <v>48,902</v>
      </c>
      <c r="D85" s="99">
        <f>'Table 9.28'!AC4</f>
        <v>3.5502472860102774E-3</v>
      </c>
      <c r="E85" s="100">
        <f>'Table 9.28'!AC4</f>
        <v>3.5502472860102774E-3</v>
      </c>
      <c r="F85" s="99">
        <f>'Table 9.28'!AE4</f>
        <v>-0.15060879231584245</v>
      </c>
      <c r="G85" s="100">
        <f>'Table 9.28'!AE4</f>
        <v>-0.15060879231584245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5907</v>
      </c>
      <c r="Y85" s="117">
        <v>5561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9.28'!AA5</f>
        <v>29,067</v>
      </c>
      <c r="D86" s="99">
        <f>'Table 9.28'!AC5</f>
        <v>2.0897724079797619E-2</v>
      </c>
      <c r="E86" s="100">
        <f>'Table 9.28'!AC5</f>
        <v>2.0897724079797619E-2</v>
      </c>
      <c r="F86" s="99">
        <f>'Table 9.28'!AE5</f>
        <v>-0.12674998497866974</v>
      </c>
      <c r="G86" s="100">
        <f>'Table 9.28'!AE5</f>
        <v>-0.12674998497866974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536</v>
      </c>
      <c r="Y86" s="117">
        <v>572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9.28'!AA6</f>
        <v>19,835</v>
      </c>
      <c r="D87" s="99">
        <f>'Table 9.28'!AC6</f>
        <v>-2.0832304882262953E-2</v>
      </c>
      <c r="E87" s="100">
        <f>'Table 9.28'!AC6</f>
        <v>-2.0832304882262953E-2</v>
      </c>
      <c r="F87" s="99">
        <f>'Table 9.28'!AE6</f>
        <v>-0.18330794252069005</v>
      </c>
      <c r="G87" s="100">
        <f>'Table 9.28'!AE6</f>
        <v>-0.18330794252069005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410</v>
      </c>
      <c r="Y87" s="117">
        <v>397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9.28'!AA7</f>
        <v>32,875</v>
      </c>
      <c r="D88" s="99">
        <f>'Table 9.28'!AC7</f>
        <v>-4.588460645460879E-2</v>
      </c>
      <c r="E88" s="100">
        <f>'Table 9.28'!AC7</f>
        <v>-4.588460645460879E-2</v>
      </c>
      <c r="F88" s="99">
        <f>'Table 9.28'!AE7</f>
        <v>-0.11723637925941843</v>
      </c>
      <c r="G88" s="100">
        <f>'Table 9.28'!AE7</f>
        <v>-0.11723637925941843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473</v>
      </c>
      <c r="Y88" s="117">
        <v>513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9.28'!AA37</f>
        <v>27,893</v>
      </c>
      <c r="D89" s="99">
        <f>'Table 9.28'!AC37</f>
        <v>-7.1625894491595954E-2</v>
      </c>
      <c r="E89" s="100">
        <f>'Table 9.28'!AC37</f>
        <v>-7.1625894491595954E-2</v>
      </c>
      <c r="F89" s="99">
        <f>'Table 9.28'!AE37</f>
        <v>-0.11705865594631382</v>
      </c>
      <c r="G89" s="100">
        <f>'Table 9.28'!AE37</f>
        <v>-0.11705865594631382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2461</v>
      </c>
      <c r="Y89" s="117">
        <v>2373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9.28'!AA38</f>
        <v>4,982</v>
      </c>
      <c r="D90" s="99">
        <f>'Table 9.28'!AC38</f>
        <v>0.12893723090867892</v>
      </c>
      <c r="E90" s="100">
        <f>'Table 9.28'!AC38</f>
        <v>0.12893723090867892</v>
      </c>
      <c r="F90" s="99">
        <f>'Table 9.28'!AE38</f>
        <v>-0.11869803644082788</v>
      </c>
      <c r="G90" s="100">
        <f>'Table 9.28'!AE38</f>
        <v>-0.11869803644082788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3267</v>
      </c>
      <c r="Y90" s="117">
        <v>3098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9.28'!AA114</f>
        <v>2,783</v>
      </c>
      <c r="D91" s="99">
        <f>'Table 9.28'!AC114</f>
        <v>0.1581356637536413</v>
      </c>
      <c r="E91" s="100">
        <f>'Table 9.28'!AC114</f>
        <v>0.1581356637536413</v>
      </c>
      <c r="F91" s="99">
        <f>'Table 9.28'!AE114</f>
        <v>-5.8843422387554911E-2</v>
      </c>
      <c r="G91" s="100">
        <f>'Table 9.28'!AE114</f>
        <v>-5.8843422387554911E-2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19585</v>
      </c>
      <c r="Y91" s="117">
        <v>18550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9.28'!AA115</f>
        <v>2,199</v>
      </c>
      <c r="D92" s="99">
        <f>'Table 9.28'!AC115</f>
        <v>9.4574415131906342E-2</v>
      </c>
      <c r="E92" s="100">
        <f>'Table 9.28'!AC115</f>
        <v>9.4574415131906342E-2</v>
      </c>
      <c r="F92" s="99">
        <f>'Table 9.28'!AE115</f>
        <v>-0.18283166109253068</v>
      </c>
      <c r="G92" s="100">
        <f>'Table 9.28'!AE115</f>
        <v>-0.18283166109253068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9.28'!AA8</f>
        <v>$52,750</v>
      </c>
      <c r="D93" s="99">
        <f>'Table 9.28'!AC8</f>
        <v>-5.2725885088845681E-2</v>
      </c>
      <c r="E93" s="100">
        <f>'Table 9.28'!AC8</f>
        <v>-5.2725885088845681E-2</v>
      </c>
      <c r="F93" s="99">
        <f>'Table 9.28'!AE8</f>
        <v>3.4321176470588188E-2</v>
      </c>
      <c r="G93" s="100">
        <f>'Table 9.28'!AE8</f>
        <v>3.4321176470588188E-2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967</v>
      </c>
      <c r="Y93" s="117">
        <v>981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9.28'!AA9</f>
        <v>$2,278.8 mil</v>
      </c>
      <c r="D94" s="99">
        <f>'Table 9.28'!AC9</f>
        <v>-0.13583423385621751</v>
      </c>
      <c r="E94" s="100">
        <f>'Table 9.28'!AC9</f>
        <v>-0.13583423385621751</v>
      </c>
      <c r="F94" s="99">
        <f>'Table 9.28'!AE9</f>
        <v>-8.8259022715889035E-2</v>
      </c>
      <c r="G94" s="100">
        <f>'Table 9.28'!AE9</f>
        <v>-8.8259022715889035E-2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2263</v>
      </c>
      <c r="Y94" s="117">
        <v>2240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608</v>
      </c>
      <c r="Y95" s="117">
        <v>591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1958</v>
      </c>
      <c r="Y96" s="117">
        <v>2121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2590</v>
      </c>
      <c r="Y97" s="117">
        <v>2552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1768</v>
      </c>
      <c r="Y98" s="117">
        <v>1713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335</v>
      </c>
      <c r="Y99" s="117">
        <v>290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1367</v>
      </c>
      <c r="Y100" s="117">
        <v>1295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14871</v>
      </c>
      <c r="Y101" s="117">
        <v>14325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37186</v>
      </c>
      <c r="Y104" s="115">
        <v>38699</v>
      </c>
      <c r="Z104" s="115"/>
      <c r="AA104" s="115" t="str">
        <f>TEXT(Y104,"###,###")</f>
        <v>38,699</v>
      </c>
      <c r="AB104" s="115"/>
      <c r="AC104" s="115">
        <f>Y104/($Y$4)*100</f>
        <v>79.135822665739639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7631</v>
      </c>
      <c r="Y105" s="115">
        <v>6949</v>
      </c>
      <c r="Z105" s="115"/>
      <c r="AA105" s="115" t="str">
        <f>TEXT(Y105,"###,###")</f>
        <v>6,949</v>
      </c>
      <c r="AB105" s="115"/>
      <c r="AC105" s="115">
        <f>Y105/($Y$4)*100</f>
        <v>14.210052758578382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44817</v>
      </c>
      <c r="Y106" s="115">
        <v>45648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5005</v>
      </c>
      <c r="Y108" s="115">
        <v>5353</v>
      </c>
      <c r="Z108" s="115"/>
      <c r="AA108" s="115" t="str">
        <f>TEXT(Y108,"###,###")</f>
        <v>5,353</v>
      </c>
      <c r="AB108" s="115"/>
      <c r="AC108" s="115">
        <f>Y108/($Y$4)*100</f>
        <v>10.946382561040448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6249</v>
      </c>
      <c r="Y109" s="115">
        <v>6672</v>
      </c>
      <c r="Z109" s="115"/>
      <c r="AA109" s="115" t="str">
        <f>TEXT(Y109,"###,###")</f>
        <v>6,672</v>
      </c>
      <c r="AB109" s="115"/>
      <c r="AC109" s="115">
        <f t="shared" ref="AC109:AC111" si="3">Y109/($Y$4)*100</f>
        <v>13.643613758128501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9368</v>
      </c>
      <c r="Y110" s="115">
        <v>9901</v>
      </c>
      <c r="Z110" s="115"/>
      <c r="AA110" s="115" t="str">
        <f>TEXT(Y110,"###,###")</f>
        <v>9,901</v>
      </c>
      <c r="AB110" s="115"/>
      <c r="AC110" s="115">
        <f t="shared" si="3"/>
        <v>20.24661568034027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24191</v>
      </c>
      <c r="Y111" s="115">
        <v>23722</v>
      </c>
      <c r="Z111" s="115"/>
      <c r="AA111" s="115" t="str">
        <f>TEXT(Y111,"###,###")</f>
        <v>23,722</v>
      </c>
      <c r="AB111" s="115"/>
      <c r="AC111" s="115">
        <f t="shared" si="3"/>
        <v>48.5092634248088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48729</v>
      </c>
      <c r="Y112" s="115">
        <v>48902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2957</v>
      </c>
      <c r="U114" s="115">
        <v>3091</v>
      </c>
      <c r="V114" s="115">
        <v>2857</v>
      </c>
      <c r="W114" s="115">
        <v>2570</v>
      </c>
      <c r="X114" s="115">
        <v>2403</v>
      </c>
      <c r="Y114" s="115">
        <v>2783</v>
      </c>
      <c r="Z114" s="115"/>
      <c r="AA114" s="115" t="str">
        <f>TEXT(Y114,"###,###")</f>
        <v>2,783</v>
      </c>
      <c r="AB114" s="115"/>
      <c r="AC114" s="115">
        <f>Y114/X114-1</f>
        <v>0.1581356637536413</v>
      </c>
      <c r="AD114" s="115"/>
      <c r="AE114" s="115">
        <f>Y114/T114-1</f>
        <v>-5.8843422387554911E-2</v>
      </c>
      <c r="AF114" s="115"/>
    </row>
    <row r="115" spans="19:32" x14ac:dyDescent="0.25">
      <c r="S115" s="115" t="s">
        <v>104</v>
      </c>
      <c r="T115" s="115">
        <v>2691</v>
      </c>
      <c r="U115" s="115">
        <v>2777</v>
      </c>
      <c r="V115" s="115">
        <v>2678</v>
      </c>
      <c r="W115" s="115">
        <v>2498</v>
      </c>
      <c r="X115" s="115">
        <v>2009</v>
      </c>
      <c r="Y115" s="115">
        <v>2199</v>
      </c>
      <c r="Z115" s="115"/>
      <c r="AA115" s="115" t="str">
        <f>TEXT(Y115,"###,###")</f>
        <v>2,199</v>
      </c>
      <c r="AB115" s="115"/>
      <c r="AC115" s="115">
        <f>Y115/X115-1</f>
        <v>9.4574415131906342E-2</v>
      </c>
      <c r="AD115" s="115"/>
      <c r="AE115" s="115">
        <f>Y115/T115-1</f>
        <v>-0.18283166109253068</v>
      </c>
      <c r="AF115" s="115"/>
    </row>
    <row r="116" spans="19:32" x14ac:dyDescent="0.25">
      <c r="S116" s="115" t="s">
        <v>56</v>
      </c>
      <c r="T116" s="115">
        <v>5648</v>
      </c>
      <c r="U116" s="115">
        <v>5868</v>
      </c>
      <c r="V116" s="115">
        <v>5535</v>
      </c>
      <c r="W116" s="115">
        <v>5068</v>
      </c>
      <c r="X116" s="115">
        <v>4412</v>
      </c>
      <c r="Y116" s="115">
        <v>4982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35.99</v>
      </c>
      <c r="V118" s="115">
        <v>40.18</v>
      </c>
      <c r="W118" s="115">
        <v>37.56</v>
      </c>
      <c r="X118" s="115">
        <v>38.130000000000003</v>
      </c>
      <c r="Y118" s="115">
        <v>40.76</v>
      </c>
      <c r="Z118" s="115"/>
      <c r="AA118" s="115" t="str">
        <f>TEXT(Y118,"##.0")</f>
        <v>40.8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34297</v>
      </c>
      <c r="V120" s="115">
        <v>34860</v>
      </c>
      <c r="W120" s="115">
        <v>33563</v>
      </c>
      <c r="X120" s="115">
        <v>30491</v>
      </c>
      <c r="Y120" s="115">
        <v>28929</v>
      </c>
      <c r="Z120" s="115"/>
      <c r="AA120" s="115" t="str">
        <f>TEXT(Y120,"###,###")</f>
        <v>28,929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1970</v>
      </c>
      <c r="V121" s="115">
        <v>1860</v>
      </c>
      <c r="W121" s="115">
        <v>1826</v>
      </c>
      <c r="X121" s="115">
        <v>1803</v>
      </c>
      <c r="Y121" s="115">
        <v>1780</v>
      </c>
      <c r="Z121" s="115"/>
      <c r="AA121" s="115" t="str">
        <f t="shared" ref="AA121:AA128" si="4">TEXT(Y121,"###,###")</f>
        <v>1,780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2449</v>
      </c>
      <c r="V122" s="115">
        <v>2329</v>
      </c>
      <c r="W122" s="115">
        <v>2218</v>
      </c>
      <c r="X122" s="115">
        <v>2164</v>
      </c>
      <c r="Y122" s="115">
        <v>2166</v>
      </c>
      <c r="Z122" s="115"/>
      <c r="AA122" s="115" t="str">
        <f t="shared" si="4"/>
        <v>2,166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36746</v>
      </c>
      <c r="V124" s="115">
        <v>37189</v>
      </c>
      <c r="W124" s="115">
        <v>35781</v>
      </c>
      <c r="X124" s="115">
        <v>32655</v>
      </c>
      <c r="Y124" s="115">
        <v>31095</v>
      </c>
      <c r="Z124" s="115"/>
      <c r="AA124" s="115" t="str">
        <f t="shared" si="4"/>
        <v>31,095</v>
      </c>
      <c r="AB124" s="115"/>
      <c r="AC124" s="115">
        <f>Y124/$Y$7*100</f>
        <v>94.585551330798481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4419</v>
      </c>
      <c r="V125" s="115">
        <v>4189</v>
      </c>
      <c r="W125" s="115">
        <v>4044</v>
      </c>
      <c r="X125" s="115">
        <v>3967</v>
      </c>
      <c r="Y125" s="115">
        <v>3946</v>
      </c>
      <c r="Z125" s="115"/>
      <c r="AA125" s="115" t="str">
        <f t="shared" si="4"/>
        <v>3,946</v>
      </c>
      <c r="AB125" s="115"/>
      <c r="AC125" s="115">
        <f>Y125/$Y$7*100</f>
        <v>12.003041825095057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22444</v>
      </c>
      <c r="V127" s="115">
        <v>22600</v>
      </c>
      <c r="W127" s="115">
        <v>21622</v>
      </c>
      <c r="X127" s="115">
        <v>19585</v>
      </c>
      <c r="Y127" s="115">
        <v>18550</v>
      </c>
      <c r="Z127" s="115"/>
      <c r="AA127" s="115" t="str">
        <f t="shared" si="4"/>
        <v>18,550</v>
      </c>
      <c r="AB127" s="115"/>
      <c r="AC127" s="115">
        <f>Y127/$Y$7*100</f>
        <v>56.425855513307987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16273</v>
      </c>
      <c r="V128" s="115">
        <v>16450</v>
      </c>
      <c r="W128" s="115">
        <v>15984</v>
      </c>
      <c r="X128" s="115">
        <v>14871</v>
      </c>
      <c r="Y128" s="115">
        <v>14325</v>
      </c>
      <c r="Z128" s="115"/>
      <c r="AA128" s="115" t="str">
        <f t="shared" si="4"/>
        <v>14,325</v>
      </c>
      <c r="AB128" s="115"/>
      <c r="AC128" s="115">
        <f>Y128/$Y$7*100</f>
        <v>43.574144486692013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73FA96C-7CA3-4800-B826-C2D5E4BD2A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8EB261E-4EB0-42EF-A50C-7C79708590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98689C7-C67F-4C33-A657-5F6BA9A3E1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791DAD41-5F5E-4A44-9402-05791A2189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Balonne</v>
      </c>
      <c r="T1" s="115"/>
      <c r="U1" s="115"/>
      <c r="V1" s="115"/>
      <c r="W1" s="115"/>
      <c r="X1" s="115"/>
      <c r="Y1" s="115" t="str">
        <f>Y3</f>
        <v>9.2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113</v>
      </c>
      <c r="V3" s="115"/>
      <c r="W3" s="115"/>
      <c r="X3" s="115"/>
      <c r="Y3" s="115" t="s">
        <v>216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9.2'!$Y$3&amp;" "&amp;'Table 9.2'!$U$3&amp;", "&amp;'State data for spotlight'!$C$3&amp;", "&amp;'Table 9.2'!$Y$2</f>
        <v>Table 9.2 Balonne,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3718</v>
      </c>
      <c r="U4" s="117">
        <v>3845</v>
      </c>
      <c r="V4" s="117">
        <v>3804</v>
      </c>
      <c r="W4" s="117">
        <v>3532</v>
      </c>
      <c r="X4" s="117">
        <v>3395</v>
      </c>
      <c r="Y4" s="117">
        <v>3680</v>
      </c>
      <c r="Z4" s="115"/>
      <c r="AA4" s="115" t="str">
        <f>TEXT(Y4,"###,###")</f>
        <v>3,680</v>
      </c>
      <c r="AB4" s="115"/>
      <c r="AC4" s="115">
        <f t="shared" ref="AC4:AC9" si="0">Y4/X4-1</f>
        <v>8.3946980854197273E-2</v>
      </c>
      <c r="AD4" s="115"/>
      <c r="AE4" s="115">
        <f>Y4/T4-1</f>
        <v>-1.0220548682087105E-2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2072</v>
      </c>
      <c r="U5" s="117">
        <v>2148</v>
      </c>
      <c r="V5" s="117">
        <v>2067</v>
      </c>
      <c r="W5" s="117">
        <v>1898</v>
      </c>
      <c r="X5" s="117">
        <v>1773</v>
      </c>
      <c r="Y5" s="117">
        <v>1960</v>
      </c>
      <c r="Z5" s="115"/>
      <c r="AA5" s="115" t="str">
        <f>TEXT(Y5,"###,###")</f>
        <v>1,960</v>
      </c>
      <c r="AB5" s="115"/>
      <c r="AC5" s="115">
        <f t="shared" si="0"/>
        <v>0.10547095318668931</v>
      </c>
      <c r="AD5" s="115"/>
      <c r="AE5" s="115">
        <f t="shared" ref="AE5:AE9" si="1">Y5/T5-1</f>
        <v>-5.4054054054054057E-2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1645</v>
      </c>
      <c r="U6" s="117">
        <v>1695</v>
      </c>
      <c r="V6" s="117">
        <v>1740</v>
      </c>
      <c r="W6" s="117">
        <v>1637</v>
      </c>
      <c r="X6" s="117">
        <v>1614</v>
      </c>
      <c r="Y6" s="117">
        <v>1720</v>
      </c>
      <c r="Z6" s="115"/>
      <c r="AA6" s="115" t="str">
        <f>TEXT(Y6,"###,###")</f>
        <v>1,720</v>
      </c>
      <c r="AB6" s="115"/>
      <c r="AC6" s="115">
        <f t="shared" si="0"/>
        <v>6.5675340768277524E-2</v>
      </c>
      <c r="AD6" s="115"/>
      <c r="AE6" s="115">
        <f t="shared" si="1"/>
        <v>4.5592705167173175E-2</v>
      </c>
      <c r="AF6" s="115"/>
    </row>
    <row r="7" spans="1:32" ht="16.5" customHeight="1" thickBot="1" x14ac:dyDescent="0.3">
      <c r="A7" s="46" t="str">
        <f>"QUICK STATS for "&amp;'Table 9.2'!Y2&amp;"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2366</v>
      </c>
      <c r="U7" s="117">
        <v>2470</v>
      </c>
      <c r="V7" s="117">
        <v>2413</v>
      </c>
      <c r="W7" s="117">
        <v>2305</v>
      </c>
      <c r="X7" s="117">
        <v>2208</v>
      </c>
      <c r="Y7" s="117">
        <v>2308</v>
      </c>
      <c r="Z7" s="115"/>
      <c r="AA7" s="115" t="str">
        <f>TEXT(Y7,"###,###")</f>
        <v>2,308</v>
      </c>
      <c r="AB7" s="115"/>
      <c r="AC7" s="115">
        <f t="shared" si="0"/>
        <v>4.5289855072463858E-2</v>
      </c>
      <c r="AD7" s="115"/>
      <c r="AE7" s="115">
        <f t="shared" si="1"/>
        <v>-2.4513947590870666E-2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3,680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9.2'!AA7</f>
        <v>2,308</v>
      </c>
      <c r="P8" s="51"/>
      <c r="S8" s="115" t="s">
        <v>96</v>
      </c>
      <c r="T8" s="115">
        <v>30624.25</v>
      </c>
      <c r="U8" s="115">
        <v>32394.47</v>
      </c>
      <c r="V8" s="115">
        <v>32253.69</v>
      </c>
      <c r="W8" s="115">
        <v>33133.93</v>
      </c>
      <c r="X8" s="115">
        <v>32116.5</v>
      </c>
      <c r="Y8" s="115">
        <v>33276</v>
      </c>
      <c r="Z8" s="115"/>
      <c r="AA8" s="115" t="str">
        <f>TEXT(Y8,"$###,###")</f>
        <v>$33,276</v>
      </c>
      <c r="AB8" s="115"/>
      <c r="AC8" s="115">
        <f t="shared" si="0"/>
        <v>3.6102937742281904E-2</v>
      </c>
      <c r="AD8" s="115"/>
      <c r="AE8" s="115">
        <f t="shared" si="1"/>
        <v>8.6589875670424643E-2</v>
      </c>
      <c r="AF8" s="115"/>
    </row>
    <row r="9" spans="1:32" x14ac:dyDescent="0.25">
      <c r="A9" s="55" t="s">
        <v>17</v>
      </c>
      <c r="B9" s="56"/>
      <c r="C9" s="57"/>
      <c r="D9" s="58">
        <f>'Table 9.2'!AC104</f>
        <v>67.771739130434781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53.076256499133443</v>
      </c>
      <c r="P9" s="59" t="s">
        <v>97</v>
      </c>
      <c r="S9" s="115" t="s">
        <v>9</v>
      </c>
      <c r="T9" s="115">
        <v>93204772</v>
      </c>
      <c r="U9" s="115">
        <v>104288727</v>
      </c>
      <c r="V9" s="115">
        <v>92316689</v>
      </c>
      <c r="W9" s="115">
        <v>92163797</v>
      </c>
      <c r="X9" s="115">
        <v>99033067</v>
      </c>
      <c r="Y9" s="115">
        <v>110920817</v>
      </c>
      <c r="Z9" s="115"/>
      <c r="AA9" s="115" t="str">
        <f>TEXT(Y9/1000000,"$#,###.0")&amp;" mil"</f>
        <v>$110.9 mil</v>
      </c>
      <c r="AB9" s="115"/>
      <c r="AC9" s="115">
        <f t="shared" si="0"/>
        <v>0.1200381888606965</v>
      </c>
      <c r="AD9" s="115"/>
      <c r="AE9" s="115">
        <f t="shared" si="1"/>
        <v>0.19007658749489775</v>
      </c>
      <c r="AF9" s="115"/>
    </row>
    <row r="10" spans="1:32" x14ac:dyDescent="0.25">
      <c r="A10" s="55" t="s">
        <v>20</v>
      </c>
      <c r="B10" s="56"/>
      <c r="C10" s="57"/>
      <c r="D10" s="58">
        <f>'Table 9.2'!AC105</f>
        <v>19.375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46.92374350086655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88.691507798960131</v>
      </c>
      <c r="P11" s="59" t="s">
        <v>97</v>
      </c>
      <c r="S11" s="115" t="s">
        <v>32</v>
      </c>
      <c r="T11" s="117">
        <v>3122</v>
      </c>
      <c r="U11" s="117">
        <v>3221</v>
      </c>
      <c r="V11" s="117">
        <v>3189</v>
      </c>
      <c r="W11" s="117">
        <v>2929</v>
      </c>
      <c r="X11" s="117">
        <v>2822</v>
      </c>
      <c r="Y11" s="117">
        <v>3100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9.2'!AC108</f>
        <v>20.733695652173914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25.129982668977469</v>
      </c>
      <c r="P12" s="59" t="s">
        <v>97</v>
      </c>
      <c r="S12" s="115" t="s">
        <v>33</v>
      </c>
      <c r="T12" s="117">
        <v>601</v>
      </c>
      <c r="U12" s="117">
        <v>625</v>
      </c>
      <c r="V12" s="117">
        <v>620</v>
      </c>
      <c r="W12" s="117">
        <v>597</v>
      </c>
      <c r="X12" s="117">
        <v>565</v>
      </c>
      <c r="Y12" s="117">
        <v>580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9.2'!AC109</f>
        <v>22.445652173913043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9.2'!AA118</f>
        <v>40.6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9.2'!AC110</f>
        <v>20.054347826086957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20.27729636048527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9.2'!AC111</f>
        <v>23.913043478260871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79.722703639514734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1036</v>
      </c>
      <c r="Z15" s="115"/>
      <c r="AA15" s="118">
        <f t="shared" ref="AA15:AA34" si="2">IF(Y15="np",0,Y15/$Y$34)</f>
        <v>0.28152173913043477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17</v>
      </c>
      <c r="Z16" s="115"/>
      <c r="AA16" s="118">
        <f t="shared" si="2"/>
        <v>4.6195652173913046E-3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60</v>
      </c>
      <c r="Z17" s="115"/>
      <c r="AA17" s="118">
        <f t="shared" si="2"/>
        <v>1.6304347826086956E-2</v>
      </c>
      <c r="AB17" s="115"/>
      <c r="AC17" s="115"/>
      <c r="AD17" s="115"/>
      <c r="AE17" s="115"/>
      <c r="AF17" s="115"/>
    </row>
    <row r="18" spans="1:32" x14ac:dyDescent="0.25">
      <c r="A18" s="85" t="str">
        <f>'Table 9.2'!$S$1&amp;" ("&amp;'Table 9.2'!$T$2&amp;" to "&amp;'Table 9.2'!$Y$2&amp;")"</f>
        <v>Balonne (2011-12 to 2016-17)</v>
      </c>
      <c r="B18" s="85"/>
      <c r="C18" s="85"/>
      <c r="D18" s="85"/>
      <c r="E18" s="85"/>
      <c r="F18" s="85"/>
      <c r="G18" s="85" t="str">
        <f>'Table 9.2'!$S$1&amp;" ("&amp;'Table 9.2'!$T$2&amp;" to "&amp;'Table 9.2'!$Y$2&amp;")"</f>
        <v>Balonne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24</v>
      </c>
      <c r="Z18" s="115"/>
      <c r="AA18" s="118">
        <f t="shared" si="2"/>
        <v>6.5217391304347823E-3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178</v>
      </c>
      <c r="Z19" s="115"/>
      <c r="AA19" s="118">
        <f t="shared" si="2"/>
        <v>4.8369565217391303E-2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167</v>
      </c>
      <c r="Z20" s="115"/>
      <c r="AA20" s="118">
        <f t="shared" si="2"/>
        <v>4.5380434782608697E-2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239</v>
      </c>
      <c r="Z21" s="115"/>
      <c r="AA21" s="118">
        <f t="shared" si="2"/>
        <v>6.4945652173913043E-2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157</v>
      </c>
      <c r="Z22" s="115"/>
      <c r="AA22" s="118">
        <f t="shared" si="2"/>
        <v>4.2663043478260866E-2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98</v>
      </c>
      <c r="Z23" s="115"/>
      <c r="AA23" s="118">
        <f t="shared" si="2"/>
        <v>2.6630434782608695E-2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</v>
      </c>
      <c r="Z24" s="115"/>
      <c r="AA24" s="118">
        <f t="shared" si="2"/>
        <v>1.0869565217391304E-3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56</v>
      </c>
      <c r="Z25" s="115"/>
      <c r="AA25" s="118">
        <f t="shared" si="2"/>
        <v>1.5217391304347827E-2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28</v>
      </c>
      <c r="Z26" s="115"/>
      <c r="AA26" s="118">
        <f t="shared" si="2"/>
        <v>7.6086956521739134E-3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94</v>
      </c>
      <c r="Z27" s="115"/>
      <c r="AA27" s="118">
        <f t="shared" si="2"/>
        <v>2.5543478260869567E-2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139</v>
      </c>
      <c r="Z28" s="115"/>
      <c r="AA28" s="118">
        <f t="shared" si="2"/>
        <v>3.777173913043478E-2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214</v>
      </c>
      <c r="Z29" s="115"/>
      <c r="AA29" s="118">
        <f t="shared" si="2"/>
        <v>5.8152173913043476E-2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270</v>
      </c>
      <c r="Z30" s="115"/>
      <c r="AA30" s="118">
        <f t="shared" si="2"/>
        <v>7.3369565217391311E-2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306</v>
      </c>
      <c r="Z31" s="115"/>
      <c r="AA31" s="118">
        <f t="shared" si="2"/>
        <v>8.3152173913043484E-2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11</v>
      </c>
      <c r="Z32" s="115"/>
      <c r="AA32" s="118">
        <f t="shared" si="2"/>
        <v>2.9891304347826088E-3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105</v>
      </c>
      <c r="Z33" s="115"/>
      <c r="AA33" s="118">
        <f t="shared" si="2"/>
        <v>2.8532608695652172E-2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3680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1935</v>
      </c>
      <c r="U37" s="115">
        <v>2007</v>
      </c>
      <c r="V37" s="115">
        <v>1940</v>
      </c>
      <c r="W37" s="115">
        <v>1923</v>
      </c>
      <c r="X37" s="115">
        <v>1809</v>
      </c>
      <c r="Y37" s="115">
        <v>1840</v>
      </c>
      <c r="Z37" s="115"/>
      <c r="AA37" s="115" t="str">
        <f>TEXT(Y37,"###,###")</f>
        <v>1,840</v>
      </c>
      <c r="AB37" s="115"/>
      <c r="AC37" s="115">
        <f>Y37/X37-1</f>
        <v>1.7136539524599259E-2</v>
      </c>
      <c r="AD37" s="115"/>
      <c r="AE37" s="115">
        <f>Y37/T37-1</f>
        <v>-4.9095607235142169E-2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435</v>
      </c>
      <c r="U38" s="115">
        <v>463</v>
      </c>
      <c r="V38" s="115">
        <v>473</v>
      </c>
      <c r="W38" s="115">
        <v>383</v>
      </c>
      <c r="X38" s="115">
        <v>398</v>
      </c>
      <c r="Y38" s="115">
        <v>468</v>
      </c>
      <c r="Z38" s="115"/>
      <c r="AA38" s="115" t="str">
        <f>TEXT(Y38,"###,###")</f>
        <v>468</v>
      </c>
      <c r="AB38" s="115"/>
      <c r="AC38" s="115">
        <f>Y38/X38-1</f>
        <v>0.17587939698492461</v>
      </c>
      <c r="AD38" s="115"/>
      <c r="AE38" s="115">
        <f>Y38/T38-1</f>
        <v>7.5862068965517171E-2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2370</v>
      </c>
      <c r="U40" s="115">
        <v>2470</v>
      </c>
      <c r="V40" s="115">
        <v>2413</v>
      </c>
      <c r="W40" s="115">
        <v>2306</v>
      </c>
      <c r="X40" s="115">
        <v>2207</v>
      </c>
      <c r="Y40" s="115">
        <v>2308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79.722703639514734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20.27729636048527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13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61</v>
      </c>
      <c r="Y45" s="117">
        <v>53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133</v>
      </c>
      <c r="Y46" s="117">
        <v>174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182</v>
      </c>
      <c r="Y47" s="117">
        <v>235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200</v>
      </c>
      <c r="Y48" s="117">
        <v>208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9.2'!S1&amp;" ("&amp;'Table 9.2'!Y2&amp;") *"</f>
        <v>Number of jobs by age and sex of job holders in Balonne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169</v>
      </c>
      <c r="Y49" s="117">
        <v>233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153</v>
      </c>
      <c r="Y50" s="117">
        <v>142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170</v>
      </c>
      <c r="Y51" s="117">
        <v>172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156</v>
      </c>
      <c r="Y52" s="117">
        <v>176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157</v>
      </c>
      <c r="Y53" s="117">
        <v>167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146</v>
      </c>
      <c r="Y54" s="117">
        <v>133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119</v>
      </c>
      <c r="Y55" s="117">
        <v>119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86</v>
      </c>
      <c r="Y56" s="117">
        <v>75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19</v>
      </c>
      <c r="Y57" s="117">
        <v>28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14</v>
      </c>
      <c r="Y58" s="117">
        <v>14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7</v>
      </c>
      <c r="Y59" s="117">
        <v>7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3</v>
      </c>
      <c r="Y60" s="117">
        <v>7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1775</v>
      </c>
      <c r="Y61" s="117">
        <v>1960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20</v>
      </c>
      <c r="Y63" s="117">
        <v>11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9.2'!S1&amp;" ("&amp;'Table 9.2'!Y2&amp;") *"</f>
        <v>Number of employed persons per occupation of main job by sex in Balonne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76</v>
      </c>
      <c r="Y64" s="117">
        <v>59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150</v>
      </c>
      <c r="Y65" s="117">
        <v>135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169</v>
      </c>
      <c r="Y66" s="117">
        <v>173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180</v>
      </c>
      <c r="Y67" s="117">
        <v>233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169</v>
      </c>
      <c r="Y68" s="117">
        <v>179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134</v>
      </c>
      <c r="Y69" s="117">
        <v>142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112</v>
      </c>
      <c r="Y70" s="117">
        <v>145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164</v>
      </c>
      <c r="Y71" s="117">
        <v>190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140</v>
      </c>
      <c r="Y72" s="117">
        <v>140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131</v>
      </c>
      <c r="Y73" s="117">
        <v>144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91</v>
      </c>
      <c r="Y74" s="117">
        <v>94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41</v>
      </c>
      <c r="Y75" s="117">
        <v>39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21</v>
      </c>
      <c r="Y76" s="117">
        <v>18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11</v>
      </c>
      <c r="Y77" s="117">
        <v>11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7</v>
      </c>
      <c r="Y79" s="117">
        <v>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1615</v>
      </c>
      <c r="Y80" s="117">
        <v>1720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9.2'!S1</f>
        <v>Balonne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113</v>
      </c>
      <c r="Y83" s="117">
        <v>132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49</v>
      </c>
      <c r="Y84" s="117">
        <v>59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9.2'!AA4</f>
        <v>3,680</v>
      </c>
      <c r="D85" s="99">
        <f>'Table 9.2'!AC4</f>
        <v>8.3946980854197273E-2</v>
      </c>
      <c r="E85" s="100">
        <f>'Table 9.2'!AC4</f>
        <v>8.3946980854197273E-2</v>
      </c>
      <c r="F85" s="99">
        <f>'Table 9.2'!AE4</f>
        <v>-1.0220548682087105E-2</v>
      </c>
      <c r="G85" s="100">
        <f>'Table 9.2'!AE4</f>
        <v>-1.0220548682087105E-2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167</v>
      </c>
      <c r="Y85" s="117">
        <v>172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9.2'!AA5</f>
        <v>1,960</v>
      </c>
      <c r="D86" s="99">
        <f>'Table 9.2'!AC5</f>
        <v>0.10547095318668931</v>
      </c>
      <c r="E86" s="100">
        <f>'Table 9.2'!AC5</f>
        <v>0.10547095318668931</v>
      </c>
      <c r="F86" s="99">
        <f>'Table 9.2'!AE5</f>
        <v>-5.4054054054054057E-2</v>
      </c>
      <c r="G86" s="100">
        <f>'Table 9.2'!AE5</f>
        <v>-5.4054054054054057E-2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38</v>
      </c>
      <c r="Y86" s="117">
        <v>38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9.2'!AA6</f>
        <v>1,720</v>
      </c>
      <c r="D87" s="99">
        <f>'Table 9.2'!AC6</f>
        <v>6.5675340768277524E-2</v>
      </c>
      <c r="E87" s="100">
        <f>'Table 9.2'!AC6</f>
        <v>6.5675340768277524E-2</v>
      </c>
      <c r="F87" s="99">
        <f>'Table 9.2'!AE6</f>
        <v>4.5592705167173175E-2</v>
      </c>
      <c r="G87" s="100">
        <f>'Table 9.2'!AE6</f>
        <v>4.5592705167173175E-2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26</v>
      </c>
      <c r="Y87" s="117">
        <v>24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9.2'!AA7</f>
        <v>2,308</v>
      </c>
      <c r="D88" s="99">
        <f>'Table 9.2'!AC7</f>
        <v>4.5289855072463858E-2</v>
      </c>
      <c r="E88" s="100">
        <f>'Table 9.2'!AC7</f>
        <v>4.5289855072463858E-2</v>
      </c>
      <c r="F88" s="99">
        <f>'Table 9.2'!AE7</f>
        <v>-2.4513947590870666E-2</v>
      </c>
      <c r="G88" s="100">
        <f>'Table 9.2'!AE7</f>
        <v>-2.4513947590870666E-2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42</v>
      </c>
      <c r="Y88" s="117">
        <v>35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9.2'!AA37</f>
        <v>1,840</v>
      </c>
      <c r="D89" s="99">
        <f>'Table 9.2'!AC37</f>
        <v>1.7136539524599259E-2</v>
      </c>
      <c r="E89" s="100">
        <f>'Table 9.2'!AC37</f>
        <v>1.7136539524599259E-2</v>
      </c>
      <c r="F89" s="99">
        <f>'Table 9.2'!AE37</f>
        <v>-4.9095607235142169E-2</v>
      </c>
      <c r="G89" s="100">
        <f>'Table 9.2'!AE37</f>
        <v>-4.9095607235142169E-2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136</v>
      </c>
      <c r="Y89" s="117">
        <v>140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9.2'!AA38</f>
        <v>468</v>
      </c>
      <c r="D90" s="99">
        <f>'Table 9.2'!AC38</f>
        <v>0.17587939698492461</v>
      </c>
      <c r="E90" s="100">
        <f>'Table 9.2'!AC38</f>
        <v>0.17587939698492461</v>
      </c>
      <c r="F90" s="99">
        <f>'Table 9.2'!AE38</f>
        <v>7.5862068965517171E-2</v>
      </c>
      <c r="G90" s="100">
        <f>'Table 9.2'!AE38</f>
        <v>7.5862068965517171E-2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248</v>
      </c>
      <c r="Y90" s="117">
        <v>281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9.2'!AA114</f>
        <v>221</v>
      </c>
      <c r="D91" s="99">
        <f>'Table 9.2'!AC114</f>
        <v>0.20108695652173902</v>
      </c>
      <c r="E91" s="100">
        <f>'Table 9.2'!AC114</f>
        <v>0.20108695652173902</v>
      </c>
      <c r="F91" s="99">
        <f>'Table 9.2'!AE114</f>
        <v>2.7906976744185963E-2</v>
      </c>
      <c r="G91" s="100">
        <f>'Table 9.2'!AE114</f>
        <v>2.7906976744185963E-2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1152</v>
      </c>
      <c r="Y91" s="117">
        <v>1225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9.2'!AA115</f>
        <v>247</v>
      </c>
      <c r="D92" s="99">
        <f>'Table 9.2'!AC115</f>
        <v>0.17061611374407581</v>
      </c>
      <c r="E92" s="100">
        <f>'Table 9.2'!AC115</f>
        <v>0.17061611374407581</v>
      </c>
      <c r="F92" s="99">
        <f>'Table 9.2'!AE115</f>
        <v>0.1227272727272728</v>
      </c>
      <c r="G92" s="100">
        <f>'Table 9.2'!AE115</f>
        <v>0.1227272727272728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9.2'!AA8</f>
        <v>$33,276</v>
      </c>
      <c r="D93" s="99">
        <f>'Table 9.2'!AC8</f>
        <v>3.6102937742281904E-2</v>
      </c>
      <c r="E93" s="100">
        <f>'Table 9.2'!AC8</f>
        <v>3.6102937742281904E-2</v>
      </c>
      <c r="F93" s="99">
        <f>'Table 9.2'!AE8</f>
        <v>8.6589875670424643E-2</v>
      </c>
      <c r="G93" s="100">
        <f>'Table 9.2'!AE8</f>
        <v>8.6589875670424643E-2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63</v>
      </c>
      <c r="Y93" s="117">
        <v>68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9.2'!AA9</f>
        <v>$110.9 mil</v>
      </c>
      <c r="D94" s="99">
        <f>'Table 9.2'!AC9</f>
        <v>0.1200381888606965</v>
      </c>
      <c r="E94" s="100">
        <f>'Table 9.2'!AC9</f>
        <v>0.1200381888606965</v>
      </c>
      <c r="F94" s="99">
        <f>'Table 9.2'!AE9</f>
        <v>0.19007658749489775</v>
      </c>
      <c r="G94" s="100">
        <f>'Table 9.2'!AE9</f>
        <v>0.19007658749489775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149</v>
      </c>
      <c r="Y94" s="117">
        <v>151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25</v>
      </c>
      <c r="Y95" s="117">
        <v>27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136</v>
      </c>
      <c r="Y96" s="117">
        <v>169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177</v>
      </c>
      <c r="Y97" s="117">
        <v>190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95</v>
      </c>
      <c r="Y98" s="117">
        <v>107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7</v>
      </c>
      <c r="Y99" s="117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149</v>
      </c>
      <c r="Y100" s="117">
        <v>135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1051</v>
      </c>
      <c r="Y101" s="117">
        <v>1083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2259</v>
      </c>
      <c r="Y104" s="115">
        <v>2494</v>
      </c>
      <c r="Z104" s="115"/>
      <c r="AA104" s="115" t="str">
        <f>TEXT(Y104,"###,###")</f>
        <v>2,494</v>
      </c>
      <c r="AB104" s="115"/>
      <c r="AC104" s="115">
        <f>Y104/($Y$4)*100</f>
        <v>67.771739130434781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627</v>
      </c>
      <c r="Y105" s="115">
        <v>713</v>
      </c>
      <c r="Z105" s="115"/>
      <c r="AA105" s="115" t="str">
        <f>TEXT(Y105,"###,###")</f>
        <v>713</v>
      </c>
      <c r="AB105" s="115"/>
      <c r="AC105" s="115">
        <f>Y105/($Y$4)*100</f>
        <v>19.375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2886</v>
      </c>
      <c r="Y106" s="115">
        <v>3207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621</v>
      </c>
      <c r="Y108" s="115">
        <v>763</v>
      </c>
      <c r="Z108" s="115"/>
      <c r="AA108" s="115" t="str">
        <f>TEXT(Y108,"###,###")</f>
        <v>763</v>
      </c>
      <c r="AB108" s="115"/>
      <c r="AC108" s="115">
        <f>Y108/($Y$4)*100</f>
        <v>20.733695652173914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781</v>
      </c>
      <c r="Y109" s="115">
        <v>826</v>
      </c>
      <c r="Z109" s="115"/>
      <c r="AA109" s="115" t="str">
        <f>TEXT(Y109,"###,###")</f>
        <v>826</v>
      </c>
      <c r="AB109" s="115"/>
      <c r="AC109" s="115">
        <f t="shared" ref="AC109:AC111" si="3">Y109/($Y$4)*100</f>
        <v>22.445652173913043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686</v>
      </c>
      <c r="Y110" s="115">
        <v>738</v>
      </c>
      <c r="Z110" s="115"/>
      <c r="AA110" s="115" t="str">
        <f>TEXT(Y110,"###,###")</f>
        <v>738</v>
      </c>
      <c r="AB110" s="115"/>
      <c r="AC110" s="115">
        <f t="shared" si="3"/>
        <v>20.054347826086957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806</v>
      </c>
      <c r="Y111" s="115">
        <v>880</v>
      </c>
      <c r="Z111" s="115"/>
      <c r="AA111" s="115" t="str">
        <f>TEXT(Y111,"###,###")</f>
        <v>880</v>
      </c>
      <c r="AB111" s="115"/>
      <c r="AC111" s="115">
        <f t="shared" si="3"/>
        <v>23.913043478260871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3395</v>
      </c>
      <c r="Y112" s="115">
        <v>3680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215</v>
      </c>
      <c r="U114" s="115">
        <v>249</v>
      </c>
      <c r="V114" s="115">
        <v>236</v>
      </c>
      <c r="W114" s="115">
        <v>181</v>
      </c>
      <c r="X114" s="115">
        <v>184</v>
      </c>
      <c r="Y114" s="115">
        <v>221</v>
      </c>
      <c r="Z114" s="115"/>
      <c r="AA114" s="115" t="str">
        <f>TEXT(Y114,"###,###")</f>
        <v>221</v>
      </c>
      <c r="AB114" s="115"/>
      <c r="AC114" s="115">
        <f>Y114/X114-1</f>
        <v>0.20108695652173902</v>
      </c>
      <c r="AD114" s="115"/>
      <c r="AE114" s="115">
        <f>Y114/T114-1</f>
        <v>2.7906976744185963E-2</v>
      </c>
      <c r="AF114" s="115"/>
    </row>
    <row r="115" spans="19:32" x14ac:dyDescent="0.25">
      <c r="S115" s="115" t="s">
        <v>104</v>
      </c>
      <c r="T115" s="115">
        <v>220</v>
      </c>
      <c r="U115" s="115">
        <v>218</v>
      </c>
      <c r="V115" s="115">
        <v>235</v>
      </c>
      <c r="W115" s="115">
        <v>200</v>
      </c>
      <c r="X115" s="115">
        <v>211</v>
      </c>
      <c r="Y115" s="115">
        <v>247</v>
      </c>
      <c r="Z115" s="115"/>
      <c r="AA115" s="115" t="str">
        <f>TEXT(Y115,"###,###")</f>
        <v>247</v>
      </c>
      <c r="AB115" s="115"/>
      <c r="AC115" s="115">
        <f>Y115/X115-1</f>
        <v>0.17061611374407581</v>
      </c>
      <c r="AD115" s="115"/>
      <c r="AE115" s="115">
        <f>Y115/T115-1</f>
        <v>0.1227272727272728</v>
      </c>
      <c r="AF115" s="115"/>
    </row>
    <row r="116" spans="19:32" x14ac:dyDescent="0.25">
      <c r="S116" s="115" t="s">
        <v>56</v>
      </c>
      <c r="T116" s="115">
        <v>435</v>
      </c>
      <c r="U116" s="115">
        <v>467</v>
      </c>
      <c r="V116" s="115">
        <v>471</v>
      </c>
      <c r="W116" s="115">
        <v>381</v>
      </c>
      <c r="X116" s="115">
        <v>395</v>
      </c>
      <c r="Y116" s="115">
        <v>468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39.71</v>
      </c>
      <c r="V118" s="115">
        <v>41.27</v>
      </c>
      <c r="W118" s="115">
        <v>43.79</v>
      </c>
      <c r="X118" s="115">
        <v>38.72</v>
      </c>
      <c r="Y118" s="115">
        <v>40.56</v>
      </c>
      <c r="Z118" s="115"/>
      <c r="AA118" s="115" t="str">
        <f>TEXT(Y118,"##.0")</f>
        <v>40.6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1843</v>
      </c>
      <c r="V120" s="115">
        <v>1796</v>
      </c>
      <c r="W120" s="115">
        <v>1707</v>
      </c>
      <c r="X120" s="115">
        <v>1636</v>
      </c>
      <c r="Y120" s="115">
        <v>1728</v>
      </c>
      <c r="Z120" s="115"/>
      <c r="AA120" s="115" t="str">
        <f>TEXT(Y120,"###,###")</f>
        <v>1,728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329</v>
      </c>
      <c r="V121" s="115">
        <v>325</v>
      </c>
      <c r="W121" s="115">
        <v>320</v>
      </c>
      <c r="X121" s="115">
        <v>281</v>
      </c>
      <c r="Y121" s="115">
        <v>261</v>
      </c>
      <c r="Z121" s="115"/>
      <c r="AA121" s="115" t="str">
        <f t="shared" ref="AA121:AA128" si="4">TEXT(Y121,"###,###")</f>
        <v>261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298</v>
      </c>
      <c r="V122" s="115">
        <v>299</v>
      </c>
      <c r="W122" s="115">
        <v>282</v>
      </c>
      <c r="X122" s="115">
        <v>290</v>
      </c>
      <c r="Y122" s="115">
        <v>319</v>
      </c>
      <c r="Z122" s="115"/>
      <c r="AA122" s="115" t="str">
        <f t="shared" si="4"/>
        <v>319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2141</v>
      </c>
      <c r="V124" s="115">
        <v>2095</v>
      </c>
      <c r="W124" s="115">
        <v>1989</v>
      </c>
      <c r="X124" s="115">
        <v>1926</v>
      </c>
      <c r="Y124" s="115">
        <v>2047</v>
      </c>
      <c r="Z124" s="115"/>
      <c r="AA124" s="115" t="str">
        <f t="shared" si="4"/>
        <v>2,047</v>
      </c>
      <c r="AB124" s="115"/>
      <c r="AC124" s="115">
        <f>Y124/$Y$7*100</f>
        <v>88.691507798960131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627</v>
      </c>
      <c r="V125" s="115">
        <v>624</v>
      </c>
      <c r="W125" s="115">
        <v>602</v>
      </c>
      <c r="X125" s="115">
        <v>571</v>
      </c>
      <c r="Y125" s="115">
        <v>580</v>
      </c>
      <c r="Z125" s="115"/>
      <c r="AA125" s="115" t="str">
        <f t="shared" si="4"/>
        <v>580</v>
      </c>
      <c r="AB125" s="115"/>
      <c r="AC125" s="115">
        <f>Y125/$Y$7*100</f>
        <v>25.129982668977469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1351</v>
      </c>
      <c r="V127" s="115">
        <v>1285</v>
      </c>
      <c r="W127" s="115">
        <v>1216</v>
      </c>
      <c r="X127" s="115">
        <v>1152</v>
      </c>
      <c r="Y127" s="115">
        <v>1225</v>
      </c>
      <c r="Z127" s="115"/>
      <c r="AA127" s="115" t="str">
        <f t="shared" si="4"/>
        <v>1,225</v>
      </c>
      <c r="AB127" s="115"/>
      <c r="AC127" s="115">
        <f>Y127/$Y$7*100</f>
        <v>53.076256499133443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1123</v>
      </c>
      <c r="V128" s="115">
        <v>1127</v>
      </c>
      <c r="W128" s="115">
        <v>1085</v>
      </c>
      <c r="X128" s="115">
        <v>1054</v>
      </c>
      <c r="Y128" s="115">
        <v>1083</v>
      </c>
      <c r="Z128" s="115"/>
      <c r="AA128" s="115" t="str">
        <f t="shared" si="4"/>
        <v>1,083</v>
      </c>
      <c r="AB128" s="115"/>
      <c r="AC128" s="115">
        <f>Y128/$Y$7*100</f>
        <v>46.92374350086655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94F3E77-5A10-408B-9ACE-71AB2D87E83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3023D41-3692-4EE3-BB1A-AE621F4EB9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EE0D810-C593-463D-BA6B-CFD9D30CA0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37BF5AF-849A-4125-99F4-A16A900D34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Gold Coast</v>
      </c>
      <c r="T1" s="115"/>
      <c r="U1" s="115"/>
      <c r="V1" s="115"/>
      <c r="W1" s="115"/>
      <c r="X1" s="115"/>
      <c r="Y1" s="115" t="str">
        <f>Y3</f>
        <v>9.29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140</v>
      </c>
      <c r="V3" s="115"/>
      <c r="W3" s="115"/>
      <c r="X3" s="115"/>
      <c r="Y3" s="115" t="s">
        <v>241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9.29'!$Y$3&amp;" "&amp;'Table 9.29'!$U$3&amp;", "&amp;'State data for spotlight'!$C$3&amp;", "&amp;'Table 9.29'!$Y$2</f>
        <v>Table 9.29 Gold Coast,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411366</v>
      </c>
      <c r="U4" s="117">
        <v>419148</v>
      </c>
      <c r="V4" s="117">
        <v>424533</v>
      </c>
      <c r="W4" s="117">
        <v>434708</v>
      </c>
      <c r="X4" s="117">
        <v>446624</v>
      </c>
      <c r="Y4" s="117">
        <v>468848</v>
      </c>
      <c r="Z4" s="115"/>
      <c r="AA4" s="115" t="str">
        <f>TEXT(Y4,"###,###")</f>
        <v>468,848</v>
      </c>
      <c r="AB4" s="115"/>
      <c r="AC4" s="115">
        <f t="shared" ref="AC4:AC9" si="0">Y4/X4-1</f>
        <v>4.9759977072436845E-2</v>
      </c>
      <c r="AD4" s="115"/>
      <c r="AE4" s="115">
        <f>Y4/T4-1</f>
        <v>0.13973444572473182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212353</v>
      </c>
      <c r="U5" s="117">
        <v>216901</v>
      </c>
      <c r="V5" s="117">
        <v>218811</v>
      </c>
      <c r="W5" s="117">
        <v>221936</v>
      </c>
      <c r="X5" s="117">
        <v>227899</v>
      </c>
      <c r="Y5" s="117">
        <v>238335</v>
      </c>
      <c r="Z5" s="115"/>
      <c r="AA5" s="115" t="str">
        <f>TEXT(Y5,"###,###")</f>
        <v>238,335</v>
      </c>
      <c r="AB5" s="115"/>
      <c r="AC5" s="115">
        <f t="shared" si="0"/>
        <v>4.5792214972421919E-2</v>
      </c>
      <c r="AD5" s="115"/>
      <c r="AE5" s="115">
        <f t="shared" ref="AE5:AE9" si="1">Y5/T5-1</f>
        <v>0.12235287469449463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199013</v>
      </c>
      <c r="U6" s="117">
        <v>202247</v>
      </c>
      <c r="V6" s="117">
        <v>205722</v>
      </c>
      <c r="W6" s="117">
        <v>212771</v>
      </c>
      <c r="X6" s="117">
        <v>218725</v>
      </c>
      <c r="Y6" s="117">
        <v>230513</v>
      </c>
      <c r="Z6" s="115"/>
      <c r="AA6" s="115" t="str">
        <f>TEXT(Y6,"###,###")</f>
        <v>230,513</v>
      </c>
      <c r="AB6" s="115"/>
      <c r="AC6" s="115">
        <f t="shared" si="0"/>
        <v>5.3894159332495084E-2</v>
      </c>
      <c r="AD6" s="115"/>
      <c r="AE6" s="115">
        <f t="shared" si="1"/>
        <v>0.15828111731394423</v>
      </c>
      <c r="AF6" s="115"/>
    </row>
    <row r="7" spans="1:32" ht="16.5" customHeight="1" thickBot="1" x14ac:dyDescent="0.3">
      <c r="A7" s="46" t="str">
        <f>"QUICK STATS for "&amp;'Table 9.29'!Y2&amp;"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289921</v>
      </c>
      <c r="U7" s="117">
        <v>294706</v>
      </c>
      <c r="V7" s="117">
        <v>299747</v>
      </c>
      <c r="W7" s="117">
        <v>304597</v>
      </c>
      <c r="X7" s="117">
        <v>312729</v>
      </c>
      <c r="Y7" s="117">
        <v>326420</v>
      </c>
      <c r="Z7" s="115"/>
      <c r="AA7" s="115" t="str">
        <f>TEXT(Y7,"###,###")</f>
        <v>326,420</v>
      </c>
      <c r="AB7" s="115"/>
      <c r="AC7" s="115">
        <f t="shared" si="0"/>
        <v>4.3779118661844585E-2</v>
      </c>
      <c r="AD7" s="115"/>
      <c r="AE7" s="115">
        <f t="shared" si="1"/>
        <v>0.12589291565633398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468,848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9.29'!AA7</f>
        <v>326,420</v>
      </c>
      <c r="P8" s="51"/>
      <c r="S8" s="115" t="s">
        <v>96</v>
      </c>
      <c r="T8" s="115">
        <v>35827.33</v>
      </c>
      <c r="U8" s="115">
        <v>36705.08</v>
      </c>
      <c r="V8" s="115">
        <v>37597.199999999997</v>
      </c>
      <c r="W8" s="115">
        <v>38568</v>
      </c>
      <c r="X8" s="115">
        <v>39922</v>
      </c>
      <c r="Y8" s="115">
        <v>40318</v>
      </c>
      <c r="Z8" s="115"/>
      <c r="AA8" s="115" t="str">
        <f>TEXT(Y8,"$###,###")</f>
        <v>$40,318</v>
      </c>
      <c r="AB8" s="115"/>
      <c r="AC8" s="115">
        <f t="shared" si="0"/>
        <v>9.9193427183006389E-3</v>
      </c>
      <c r="AD8" s="115"/>
      <c r="AE8" s="115">
        <f t="shared" si="1"/>
        <v>0.12534202241696479</v>
      </c>
      <c r="AF8" s="115"/>
    </row>
    <row r="9" spans="1:32" x14ac:dyDescent="0.25">
      <c r="A9" s="55" t="s">
        <v>17</v>
      </c>
      <c r="B9" s="56"/>
      <c r="C9" s="57"/>
      <c r="D9" s="58">
        <f>'Table 9.29'!AC104</f>
        <v>78.00097259666245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50.642423871086329</v>
      </c>
      <c r="P9" s="59" t="s">
        <v>97</v>
      </c>
      <c r="S9" s="115" t="s">
        <v>9</v>
      </c>
      <c r="T9" s="115">
        <v>13138308523</v>
      </c>
      <c r="U9" s="115">
        <v>13973044678</v>
      </c>
      <c r="V9" s="115">
        <v>14769464624</v>
      </c>
      <c r="W9" s="115">
        <v>15316933415</v>
      </c>
      <c r="X9" s="115">
        <v>16116949925</v>
      </c>
      <c r="Y9" s="115">
        <v>17007092557</v>
      </c>
      <c r="Z9" s="115"/>
      <c r="AA9" s="115" t="str">
        <f>TEXT(Y9/1000000,"$#,###.0")&amp;" mil"</f>
        <v>$17,007.1 mil</v>
      </c>
      <c r="AB9" s="115"/>
      <c r="AC9" s="115">
        <f t="shared" si="0"/>
        <v>5.5230216395922627E-2</v>
      </c>
      <c r="AD9" s="115"/>
      <c r="AE9" s="115">
        <f t="shared" si="1"/>
        <v>0.29446591448414261</v>
      </c>
      <c r="AF9" s="115"/>
    </row>
    <row r="10" spans="1:32" x14ac:dyDescent="0.25">
      <c r="A10" s="55" t="s">
        <v>20</v>
      </c>
      <c r="B10" s="56"/>
      <c r="C10" s="57"/>
      <c r="D10" s="58">
        <f>'Table 9.29'!AC105</f>
        <v>13.44785516841279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49.357576128913671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92.015807854910847</v>
      </c>
      <c r="P11" s="59" t="s">
        <v>97</v>
      </c>
      <c r="S11" s="115" t="s">
        <v>32</v>
      </c>
      <c r="T11" s="117">
        <v>361602</v>
      </c>
      <c r="U11" s="117">
        <v>370831</v>
      </c>
      <c r="V11" s="117">
        <v>377535</v>
      </c>
      <c r="W11" s="117">
        <v>389169</v>
      </c>
      <c r="X11" s="117">
        <v>399378</v>
      </c>
      <c r="Y11" s="117">
        <v>418948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9.29'!AC108</f>
        <v>16.234685868341124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15.287053489369523</v>
      </c>
      <c r="P12" s="59" t="s">
        <v>97</v>
      </c>
      <c r="S12" s="115" t="s">
        <v>33</v>
      </c>
      <c r="T12" s="117">
        <v>49764</v>
      </c>
      <c r="U12" s="117">
        <v>48317</v>
      </c>
      <c r="V12" s="117">
        <v>46998</v>
      </c>
      <c r="W12" s="117">
        <v>45539</v>
      </c>
      <c r="X12" s="117">
        <v>47246</v>
      </c>
      <c r="Y12" s="117">
        <v>49900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9.29'!AC109</f>
        <v>15.308159574105041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9.29'!AA118</f>
        <v>40.1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9.29'!AC110</f>
        <v>22.492364263044738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15.598308927149072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9.29'!AC111</f>
        <v>37.413618059584344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84.401691072850923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3446</v>
      </c>
      <c r="Z15" s="115"/>
      <c r="AA15" s="118">
        <f t="shared" ref="AA15:AA34" si="2">IF(Y15="np",0,Y15/$Y$34)</f>
        <v>7.3499300412927003E-3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2562</v>
      </c>
      <c r="Z16" s="115"/>
      <c r="AA16" s="118">
        <f t="shared" si="2"/>
        <v>5.4644575640719383E-3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21540</v>
      </c>
      <c r="Z17" s="115"/>
      <c r="AA17" s="118">
        <f t="shared" si="2"/>
        <v>4.5942394976623557E-2</v>
      </c>
      <c r="AB17" s="115"/>
      <c r="AC17" s="115"/>
      <c r="AD17" s="115"/>
      <c r="AE17" s="115"/>
      <c r="AF17" s="115"/>
    </row>
    <row r="18" spans="1:32" x14ac:dyDescent="0.25">
      <c r="A18" s="85" t="str">
        <f>'Table 9.29'!$S$1&amp;" ("&amp;'Table 9.29'!$T$2&amp;" to "&amp;'Table 9.29'!$Y$2&amp;")"</f>
        <v>Gold Coast (2011-12 to 2016-17)</v>
      </c>
      <c r="B18" s="85"/>
      <c r="C18" s="85"/>
      <c r="D18" s="85"/>
      <c r="E18" s="85"/>
      <c r="F18" s="85"/>
      <c r="G18" s="85" t="str">
        <f>'Table 9.29'!$S$1&amp;" ("&amp;'Table 9.29'!$T$2&amp;" to "&amp;'Table 9.29'!$Y$2&amp;")"</f>
        <v>Gold Coast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2173</v>
      </c>
      <c r="Z18" s="115"/>
      <c r="AA18" s="118">
        <f t="shared" si="2"/>
        <v>4.6347643585980961E-3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42127</v>
      </c>
      <c r="Z19" s="115"/>
      <c r="AA19" s="118">
        <f t="shared" si="2"/>
        <v>8.9852148244207078E-2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15336</v>
      </c>
      <c r="Z20" s="115"/>
      <c r="AA20" s="118">
        <f t="shared" si="2"/>
        <v>3.2709961437395491E-2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47248</v>
      </c>
      <c r="Z21" s="115"/>
      <c r="AA21" s="118">
        <f t="shared" si="2"/>
        <v>0.10077466471009794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46142</v>
      </c>
      <c r="Z22" s="115"/>
      <c r="AA22" s="118">
        <f t="shared" si="2"/>
        <v>9.8415691226154317E-2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12384</v>
      </c>
      <c r="Z23" s="115"/>
      <c r="AA23" s="118">
        <f t="shared" si="2"/>
        <v>2.6413677780432038E-2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8264</v>
      </c>
      <c r="Z24" s="115"/>
      <c r="AA24" s="118">
        <f t="shared" si="2"/>
        <v>1.7626181619629391E-2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15725</v>
      </c>
      <c r="Z25" s="115"/>
      <c r="AA25" s="118">
        <f t="shared" si="2"/>
        <v>3.3539654642869329E-2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13935</v>
      </c>
      <c r="Z26" s="115"/>
      <c r="AA26" s="118">
        <f t="shared" si="2"/>
        <v>2.9721786165239055E-2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29663</v>
      </c>
      <c r="Z27" s="115"/>
      <c r="AA27" s="118">
        <f t="shared" si="2"/>
        <v>6.3267839470361395E-2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39065</v>
      </c>
      <c r="Z28" s="115"/>
      <c r="AA28" s="118">
        <f t="shared" si="2"/>
        <v>8.3321246971299862E-2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17372</v>
      </c>
      <c r="Z29" s="115"/>
      <c r="AA29" s="118">
        <f t="shared" si="2"/>
        <v>3.7052520219772719E-2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31323</v>
      </c>
      <c r="Z30" s="115"/>
      <c r="AA30" s="118">
        <f t="shared" si="2"/>
        <v>6.6808432583694496E-2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9.29'!Y2&amp;")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46912</v>
      </c>
      <c r="Z31" s="115"/>
      <c r="AA31" s="118">
        <f t="shared" si="2"/>
        <v>0.10005801453776064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14487</v>
      </c>
      <c r="Z32" s="115"/>
      <c r="AA32" s="118">
        <f t="shared" si="2"/>
        <v>3.0899140019793197E-2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15839</v>
      </c>
      <c r="Z33" s="115"/>
      <c r="AA33" s="118">
        <f t="shared" si="2"/>
        <v>3.3782803808483773E-2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468848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249997</v>
      </c>
      <c r="U37" s="115">
        <v>250126</v>
      </c>
      <c r="V37" s="115">
        <v>254940</v>
      </c>
      <c r="W37" s="115">
        <v>258262</v>
      </c>
      <c r="X37" s="115">
        <v>266547</v>
      </c>
      <c r="Y37" s="115">
        <v>275504</v>
      </c>
      <c r="Z37" s="115"/>
      <c r="AA37" s="115" t="str">
        <f>TEXT(Y37,"###,###")</f>
        <v>275,504</v>
      </c>
      <c r="AB37" s="115"/>
      <c r="AC37" s="115">
        <f>Y37/X37-1</f>
        <v>3.3603829718586109E-2</v>
      </c>
      <c r="AD37" s="115"/>
      <c r="AE37" s="115">
        <f>Y37/T37-1</f>
        <v>0.10202922435069217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39924</v>
      </c>
      <c r="U38" s="115">
        <v>44580</v>
      </c>
      <c r="V38" s="115">
        <v>44807</v>
      </c>
      <c r="W38" s="115">
        <v>46335</v>
      </c>
      <c r="X38" s="115">
        <v>46182</v>
      </c>
      <c r="Y38" s="115">
        <v>50916</v>
      </c>
      <c r="Z38" s="115"/>
      <c r="AA38" s="115" t="str">
        <f>TEXT(Y38,"###,###")</f>
        <v>50,916</v>
      </c>
      <c r="AB38" s="115"/>
      <c r="AC38" s="115">
        <f>Y38/X38-1</f>
        <v>0.10250747044302977</v>
      </c>
      <c r="AD38" s="115"/>
      <c r="AE38" s="115">
        <f>Y38/T38-1</f>
        <v>0.27532311391644115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289921</v>
      </c>
      <c r="U40" s="115">
        <v>294706</v>
      </c>
      <c r="V40" s="115">
        <v>299747</v>
      </c>
      <c r="W40" s="115">
        <v>304597</v>
      </c>
      <c r="X40" s="115">
        <v>312729</v>
      </c>
      <c r="Y40" s="115">
        <v>326420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84.401691072850923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15.598308927149072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261</v>
      </c>
      <c r="Y44" s="117">
        <v>291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4905</v>
      </c>
      <c r="Y45" s="117">
        <v>5002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13509</v>
      </c>
      <c r="Y46" s="117">
        <v>14359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22460</v>
      </c>
      <c r="Y47" s="117">
        <v>23789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30092</v>
      </c>
      <c r="Y48" s="117">
        <v>31380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9.29'!S1&amp;" ("&amp;'Table 9.29'!Y2&amp;") *"</f>
        <v>Number of jobs by age and sex of job holders in Gold Coast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28030</v>
      </c>
      <c r="Y49" s="117">
        <v>29271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24673</v>
      </c>
      <c r="Y50" s="117">
        <v>26006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24212</v>
      </c>
      <c r="Y51" s="117">
        <v>24703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22220</v>
      </c>
      <c r="Y52" s="117">
        <v>23289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19087</v>
      </c>
      <c r="Y53" s="117">
        <v>19680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15763</v>
      </c>
      <c r="Y54" s="117">
        <v>16758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11471</v>
      </c>
      <c r="Y55" s="117">
        <v>11986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6778</v>
      </c>
      <c r="Y56" s="117">
        <v>6951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2652</v>
      </c>
      <c r="Y57" s="117">
        <v>3053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1047</v>
      </c>
      <c r="Y58" s="117">
        <v>1064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450</v>
      </c>
      <c r="Y59" s="117">
        <v>472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293</v>
      </c>
      <c r="Y60" s="117">
        <v>274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227899</v>
      </c>
      <c r="Y61" s="117">
        <v>238335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410</v>
      </c>
      <c r="Y63" s="117">
        <v>368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9.29'!S1&amp;" ("&amp;'Table 9.29'!Y2&amp;") *"</f>
        <v>Number of employed persons per occupation of main job by sex in Gold Coast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6405</v>
      </c>
      <c r="Y64" s="117">
        <v>6525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15624</v>
      </c>
      <c r="Y65" s="117">
        <v>16416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23441</v>
      </c>
      <c r="Y66" s="117">
        <v>25162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28133</v>
      </c>
      <c r="Y67" s="117">
        <v>29914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24334</v>
      </c>
      <c r="Y68" s="117">
        <v>25925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21245</v>
      </c>
      <c r="Y69" s="117">
        <v>22636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22078</v>
      </c>
      <c r="Y70" s="117">
        <v>22380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21593</v>
      </c>
      <c r="Y71" s="117">
        <v>23303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19624</v>
      </c>
      <c r="Y72" s="117">
        <v>19881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16358</v>
      </c>
      <c r="Y73" s="117">
        <v>17257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10835</v>
      </c>
      <c r="Y74" s="117">
        <v>11569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5457</v>
      </c>
      <c r="Y75" s="117">
        <v>5678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1761</v>
      </c>
      <c r="Y76" s="117">
        <v>2050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681</v>
      </c>
      <c r="Y77" s="117">
        <v>700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373</v>
      </c>
      <c r="Y78" s="117">
        <v>383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363</v>
      </c>
      <c r="Y79" s="117">
        <v>366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218725</v>
      </c>
      <c r="Y80" s="117">
        <v>230513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9.29'!S1</f>
        <v>Gold Coast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20783</v>
      </c>
      <c r="Y83" s="117">
        <v>22120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18513</v>
      </c>
      <c r="Y84" s="117">
        <v>19503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9.29'!AA4</f>
        <v>468,848</v>
      </c>
      <c r="D85" s="99">
        <f>'Table 9.29'!AC4</f>
        <v>4.9759977072436845E-2</v>
      </c>
      <c r="E85" s="100">
        <f>'Table 9.29'!AC4</f>
        <v>4.9759977072436845E-2</v>
      </c>
      <c r="F85" s="99">
        <f>'Table 9.29'!AE4</f>
        <v>0.13973444572473182</v>
      </c>
      <c r="G85" s="100">
        <f>'Table 9.29'!AE4</f>
        <v>0.13973444572473182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28528</v>
      </c>
      <c r="Y85" s="117">
        <v>30178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9.29'!AA5</f>
        <v>238,335</v>
      </c>
      <c r="D86" s="99">
        <f>'Table 9.29'!AC5</f>
        <v>4.5792214972421919E-2</v>
      </c>
      <c r="E86" s="100">
        <f>'Table 9.29'!AC5</f>
        <v>4.5792214972421919E-2</v>
      </c>
      <c r="F86" s="99">
        <f>'Table 9.29'!AE5</f>
        <v>0.12235287469449463</v>
      </c>
      <c r="G86" s="100">
        <f>'Table 9.29'!AE5</f>
        <v>0.12235287469449463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10102</v>
      </c>
      <c r="Y86" s="117">
        <v>10759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9.29'!AA6</f>
        <v>230,513</v>
      </c>
      <c r="D87" s="99">
        <f>'Table 9.29'!AC6</f>
        <v>5.3894159332495084E-2</v>
      </c>
      <c r="E87" s="100">
        <f>'Table 9.29'!AC6</f>
        <v>5.3894159332495084E-2</v>
      </c>
      <c r="F87" s="99">
        <f>'Table 9.29'!AE6</f>
        <v>0.15828111731394423</v>
      </c>
      <c r="G87" s="100">
        <f>'Table 9.29'!AE6</f>
        <v>0.15828111731394423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6249</v>
      </c>
      <c r="Y87" s="117">
        <v>6826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9.29'!AA7</f>
        <v>326,420</v>
      </c>
      <c r="D88" s="99">
        <f>'Table 9.29'!AC7</f>
        <v>4.3779118661844585E-2</v>
      </c>
      <c r="E88" s="100">
        <f>'Table 9.29'!AC7</f>
        <v>4.3779118661844585E-2</v>
      </c>
      <c r="F88" s="99">
        <f>'Table 9.29'!AE7</f>
        <v>0.12589291565633398</v>
      </c>
      <c r="G88" s="100">
        <f>'Table 9.29'!AE7</f>
        <v>0.12589291565633398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9824</v>
      </c>
      <c r="Y88" s="117">
        <v>10341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9.29'!AA37</f>
        <v>275,504</v>
      </c>
      <c r="D89" s="99">
        <f>'Table 9.29'!AC37</f>
        <v>3.3603829718586109E-2</v>
      </c>
      <c r="E89" s="100">
        <f>'Table 9.29'!AC37</f>
        <v>3.3603829718586109E-2</v>
      </c>
      <c r="F89" s="99">
        <f>'Table 9.29'!AE37</f>
        <v>0.10202922435069217</v>
      </c>
      <c r="G89" s="100">
        <f>'Table 9.29'!AE37</f>
        <v>0.10202922435069217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10780</v>
      </c>
      <c r="Y89" s="117">
        <v>11205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9.29'!AA38</f>
        <v>50,916</v>
      </c>
      <c r="D90" s="99">
        <f>'Table 9.29'!AC38</f>
        <v>0.10250747044302977</v>
      </c>
      <c r="E90" s="100">
        <f>'Table 9.29'!AC38</f>
        <v>0.10250747044302977</v>
      </c>
      <c r="F90" s="99">
        <f>'Table 9.29'!AE38</f>
        <v>0.27532311391644115</v>
      </c>
      <c r="G90" s="100">
        <f>'Table 9.29'!AE38</f>
        <v>0.27532311391644115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16665</v>
      </c>
      <c r="Y90" s="117">
        <v>17441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9.29'!AA114</f>
        <v>23,258</v>
      </c>
      <c r="D91" s="99">
        <f>'Table 9.29'!AC114</f>
        <v>8.8042664670658688E-2</v>
      </c>
      <c r="E91" s="100">
        <f>'Table 9.29'!AC114</f>
        <v>8.8042664670658688E-2</v>
      </c>
      <c r="F91" s="99">
        <f>'Table 9.29'!AE114</f>
        <v>0.26615493494474385</v>
      </c>
      <c r="G91" s="100">
        <f>'Table 9.29'!AE114</f>
        <v>0.26615493494474385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158989</v>
      </c>
      <c r="Y91" s="117">
        <v>165307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9.29'!AA115</f>
        <v>27,658</v>
      </c>
      <c r="D92" s="99">
        <f>'Table 9.29'!AC115</f>
        <v>0.11497218414899613</v>
      </c>
      <c r="E92" s="100">
        <f>'Table 9.29'!AC115</f>
        <v>0.11497218414899613</v>
      </c>
      <c r="F92" s="99">
        <f>'Table 9.29'!AE115</f>
        <v>0.28313616330317792</v>
      </c>
      <c r="G92" s="100">
        <f>'Table 9.29'!AE115</f>
        <v>0.28313616330317792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9.29'!AA8</f>
        <v>$40,318</v>
      </c>
      <c r="D93" s="99">
        <f>'Table 9.29'!AC8</f>
        <v>9.9193427183006389E-3</v>
      </c>
      <c r="E93" s="100">
        <f>'Table 9.29'!AC8</f>
        <v>9.9193427183006389E-3</v>
      </c>
      <c r="F93" s="99">
        <f>'Table 9.29'!AE8</f>
        <v>0.12534202241696479</v>
      </c>
      <c r="G93" s="100">
        <f>'Table 9.29'!AE8</f>
        <v>0.12534202241696479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15577</v>
      </c>
      <c r="Y93" s="117">
        <v>17117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9.29'!AA9</f>
        <v>$17,007.1 mil</v>
      </c>
      <c r="D94" s="99">
        <f>'Table 9.29'!AC9</f>
        <v>5.5230216395922627E-2</v>
      </c>
      <c r="E94" s="100">
        <f>'Table 9.29'!AC9</f>
        <v>5.5230216395922627E-2</v>
      </c>
      <c r="F94" s="99">
        <f>'Table 9.29'!AE9</f>
        <v>0.29446591448414261</v>
      </c>
      <c r="G94" s="100">
        <f>'Table 9.29'!AE9</f>
        <v>0.29446591448414261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26693</v>
      </c>
      <c r="Y94" s="117">
        <v>28801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4709</v>
      </c>
      <c r="Y95" s="117">
        <v>4870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22365</v>
      </c>
      <c r="Y96" s="117">
        <v>24349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26624</v>
      </c>
      <c r="Y97" s="117">
        <v>28967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17754</v>
      </c>
      <c r="Y98" s="117">
        <v>18560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1352</v>
      </c>
      <c r="Y99" s="117">
        <v>1487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7461</v>
      </c>
      <c r="Y100" s="117">
        <v>7933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153740</v>
      </c>
      <c r="Y101" s="117">
        <v>161113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337577</v>
      </c>
      <c r="Y104" s="115">
        <v>365706</v>
      </c>
      <c r="Z104" s="115"/>
      <c r="AA104" s="115" t="str">
        <f>TEXT(Y104,"###,###")</f>
        <v>365,706</v>
      </c>
      <c r="AB104" s="115"/>
      <c r="AC104" s="115">
        <f>Y104/($Y$4)*100</f>
        <v>78.00097259666245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62426</v>
      </c>
      <c r="Y105" s="115">
        <v>63050</v>
      </c>
      <c r="Z105" s="115"/>
      <c r="AA105" s="115" t="str">
        <f>TEXT(Y105,"###,###")</f>
        <v>63,050</v>
      </c>
      <c r="AB105" s="115"/>
      <c r="AC105" s="115">
        <f>Y105/($Y$4)*100</f>
        <v>13.44785516841279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400003</v>
      </c>
      <c r="Y106" s="115">
        <v>428756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67443</v>
      </c>
      <c r="Y108" s="115">
        <v>76116</v>
      </c>
      <c r="Z108" s="115"/>
      <c r="AA108" s="115" t="str">
        <f>TEXT(Y108,"###,###")</f>
        <v>76,116</v>
      </c>
      <c r="AB108" s="115"/>
      <c r="AC108" s="115">
        <f>Y108/($Y$4)*100</f>
        <v>16.234685868341124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67489</v>
      </c>
      <c r="Y109" s="115">
        <v>71772</v>
      </c>
      <c r="Z109" s="115"/>
      <c r="AA109" s="115" t="str">
        <f>TEXT(Y109,"###,###")</f>
        <v>71,772</v>
      </c>
      <c r="AB109" s="115"/>
      <c r="AC109" s="115">
        <f t="shared" ref="AC109:AC111" si="3">Y109/($Y$4)*100</f>
        <v>15.308159574105041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96405</v>
      </c>
      <c r="Y110" s="115">
        <v>105455</v>
      </c>
      <c r="Z110" s="115"/>
      <c r="AA110" s="115" t="str">
        <f>TEXT(Y110,"###,###")</f>
        <v>105,455</v>
      </c>
      <c r="AB110" s="115"/>
      <c r="AC110" s="115">
        <f t="shared" si="3"/>
        <v>22.492364263044738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168666</v>
      </c>
      <c r="Y111" s="115">
        <v>175413</v>
      </c>
      <c r="Z111" s="115"/>
      <c r="AA111" s="115" t="str">
        <f>TEXT(Y111,"###,###")</f>
        <v>175,413</v>
      </c>
      <c r="AB111" s="115"/>
      <c r="AC111" s="115">
        <f t="shared" si="3"/>
        <v>37.413618059584344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446624</v>
      </c>
      <c r="Y112" s="115">
        <v>468848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18369</v>
      </c>
      <c r="U114" s="115">
        <v>20550</v>
      </c>
      <c r="V114" s="115">
        <v>20499</v>
      </c>
      <c r="W114" s="115">
        <v>21327</v>
      </c>
      <c r="X114" s="115">
        <v>21376</v>
      </c>
      <c r="Y114" s="115">
        <v>23258</v>
      </c>
      <c r="Z114" s="115"/>
      <c r="AA114" s="115" t="str">
        <f>TEXT(Y114,"###,###")</f>
        <v>23,258</v>
      </c>
      <c r="AB114" s="115"/>
      <c r="AC114" s="115">
        <f>Y114/X114-1</f>
        <v>8.8042664670658688E-2</v>
      </c>
      <c r="AD114" s="115"/>
      <c r="AE114" s="115">
        <f>Y114/T114-1</f>
        <v>0.26615493494474385</v>
      </c>
      <c r="AF114" s="115"/>
    </row>
    <row r="115" spans="19:32" x14ac:dyDescent="0.25">
      <c r="S115" s="115" t="s">
        <v>104</v>
      </c>
      <c r="T115" s="115">
        <v>21555</v>
      </c>
      <c r="U115" s="115">
        <v>24030</v>
      </c>
      <c r="V115" s="115">
        <v>24308</v>
      </c>
      <c r="W115" s="115">
        <v>25008</v>
      </c>
      <c r="X115" s="115">
        <v>24806</v>
      </c>
      <c r="Y115" s="115">
        <v>27658</v>
      </c>
      <c r="Z115" s="115"/>
      <c r="AA115" s="115" t="str">
        <f>TEXT(Y115,"###,###")</f>
        <v>27,658</v>
      </c>
      <c r="AB115" s="115"/>
      <c r="AC115" s="115">
        <f>Y115/X115-1</f>
        <v>0.11497218414899613</v>
      </c>
      <c r="AD115" s="115"/>
      <c r="AE115" s="115">
        <f>Y115/T115-1</f>
        <v>0.28313616330317792</v>
      </c>
      <c r="AF115" s="115"/>
    </row>
    <row r="116" spans="19:32" x14ac:dyDescent="0.25">
      <c r="S116" s="115" t="s">
        <v>56</v>
      </c>
      <c r="T116" s="115">
        <v>39924</v>
      </c>
      <c r="U116" s="115">
        <v>44580</v>
      </c>
      <c r="V116" s="115">
        <v>44807</v>
      </c>
      <c r="W116" s="115">
        <v>46335</v>
      </c>
      <c r="X116" s="115">
        <v>46182</v>
      </c>
      <c r="Y116" s="115">
        <v>50916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42.82</v>
      </c>
      <c r="V118" s="115">
        <v>39.01</v>
      </c>
      <c r="W118" s="115">
        <v>43.07</v>
      </c>
      <c r="X118" s="115">
        <v>40.07</v>
      </c>
      <c r="Y118" s="115">
        <v>40.119999999999997</v>
      </c>
      <c r="Z118" s="115"/>
      <c r="AA118" s="115" t="str">
        <f>TEXT(Y118,"##.0")</f>
        <v>40.1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246410</v>
      </c>
      <c r="V120" s="115">
        <v>252749</v>
      </c>
      <c r="W120" s="115">
        <v>259058</v>
      </c>
      <c r="X120" s="115">
        <v>265483</v>
      </c>
      <c r="Y120" s="115">
        <v>276520</v>
      </c>
      <c r="Z120" s="115"/>
      <c r="AA120" s="115" t="str">
        <f>TEXT(Y120,"###,###")</f>
        <v>276,520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26784</v>
      </c>
      <c r="V121" s="115">
        <v>25826</v>
      </c>
      <c r="W121" s="115">
        <v>24676</v>
      </c>
      <c r="X121" s="115">
        <v>25139</v>
      </c>
      <c r="Y121" s="115">
        <v>26062</v>
      </c>
      <c r="Z121" s="115"/>
      <c r="AA121" s="115" t="str">
        <f t="shared" ref="AA121:AA128" si="4">TEXT(Y121,"###,###")</f>
        <v>26,062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21512</v>
      </c>
      <c r="V122" s="115">
        <v>21172</v>
      </c>
      <c r="W122" s="115">
        <v>20863</v>
      </c>
      <c r="X122" s="115">
        <v>22107</v>
      </c>
      <c r="Y122" s="115">
        <v>23838</v>
      </c>
      <c r="Z122" s="115"/>
      <c r="AA122" s="115" t="str">
        <f t="shared" si="4"/>
        <v>23,838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267922</v>
      </c>
      <c r="V124" s="115">
        <v>273921</v>
      </c>
      <c r="W124" s="115">
        <v>279921</v>
      </c>
      <c r="X124" s="115">
        <v>287590</v>
      </c>
      <c r="Y124" s="115">
        <v>300358</v>
      </c>
      <c r="Z124" s="115"/>
      <c r="AA124" s="115" t="str">
        <f t="shared" si="4"/>
        <v>300,358</v>
      </c>
      <c r="AB124" s="115"/>
      <c r="AC124" s="115">
        <f>Y124/$Y$7*100</f>
        <v>92.015807854910847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48296</v>
      </c>
      <c r="V125" s="115">
        <v>46998</v>
      </c>
      <c r="W125" s="115">
        <v>45539</v>
      </c>
      <c r="X125" s="115">
        <v>47246</v>
      </c>
      <c r="Y125" s="115">
        <v>49900</v>
      </c>
      <c r="Z125" s="115"/>
      <c r="AA125" s="115" t="str">
        <f t="shared" si="4"/>
        <v>49,900</v>
      </c>
      <c r="AB125" s="115"/>
      <c r="AC125" s="115">
        <f>Y125/$Y$7*100</f>
        <v>15.287053489369523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152386</v>
      </c>
      <c r="V127" s="115">
        <v>154358</v>
      </c>
      <c r="W127" s="115">
        <v>155669</v>
      </c>
      <c r="X127" s="115">
        <v>158989</v>
      </c>
      <c r="Y127" s="115">
        <v>165307</v>
      </c>
      <c r="Z127" s="115"/>
      <c r="AA127" s="115" t="str">
        <f t="shared" si="4"/>
        <v>165,307</v>
      </c>
      <c r="AB127" s="115"/>
      <c r="AC127" s="115">
        <f>Y127/$Y$7*100</f>
        <v>50.642423871086329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142320</v>
      </c>
      <c r="V128" s="115">
        <v>145389</v>
      </c>
      <c r="W128" s="115">
        <v>148927</v>
      </c>
      <c r="X128" s="115">
        <v>153740</v>
      </c>
      <c r="Y128" s="115">
        <v>161113</v>
      </c>
      <c r="Z128" s="115"/>
      <c r="AA128" s="115" t="str">
        <f t="shared" si="4"/>
        <v>161,113</v>
      </c>
      <c r="AB128" s="115"/>
      <c r="AC128" s="115">
        <f>Y128/$Y$7*100</f>
        <v>49.357576128913671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6ED2F74-C477-470F-8BF1-3CAD08218D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1A9505B-9BD0-4A2B-B191-B9C550EE87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22D1C2D-87BA-42F7-8D48-DDB7BE1C65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B947F10E-39E4-4752-BD83-765CA5299A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Goondiwindi</v>
      </c>
      <c r="T1" s="115"/>
      <c r="U1" s="115"/>
      <c r="V1" s="115"/>
      <c r="W1" s="115"/>
      <c r="X1" s="115"/>
      <c r="Y1" s="115" t="str">
        <f>Y3</f>
        <v>9.30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141</v>
      </c>
      <c r="V3" s="115"/>
      <c r="W3" s="115"/>
      <c r="X3" s="115"/>
      <c r="Y3" s="115" t="s">
        <v>209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9.30'!$Y$3&amp;" "&amp;'Table 9.30'!$U$3&amp;", "&amp;'State data for spotlight'!$C$3&amp;", "&amp;'Table 9.30'!$Y$2</f>
        <v>Table 9.30 Goondiwindi,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8473</v>
      </c>
      <c r="U4" s="117">
        <v>8457</v>
      </c>
      <c r="V4" s="117">
        <v>8465</v>
      </c>
      <c r="W4" s="117">
        <v>8003</v>
      </c>
      <c r="X4" s="117">
        <v>8251</v>
      </c>
      <c r="Y4" s="117">
        <v>8932</v>
      </c>
      <c r="Z4" s="115"/>
      <c r="AA4" s="115" t="str">
        <f>TEXT(Y4,"###,###")</f>
        <v>8,932</v>
      </c>
      <c r="AB4" s="115"/>
      <c r="AC4" s="115">
        <f t="shared" ref="AC4:AC9" si="0">Y4/X4-1</f>
        <v>8.2535450248454767E-2</v>
      </c>
      <c r="AD4" s="115"/>
      <c r="AE4" s="115">
        <f>Y4/T4-1</f>
        <v>5.4172076006137049E-2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4513</v>
      </c>
      <c r="U5" s="117">
        <v>4589</v>
      </c>
      <c r="V5" s="117">
        <v>4531</v>
      </c>
      <c r="W5" s="117">
        <v>4216</v>
      </c>
      <c r="X5" s="117">
        <v>4405</v>
      </c>
      <c r="Y5" s="117">
        <v>4698</v>
      </c>
      <c r="Z5" s="115"/>
      <c r="AA5" s="115" t="str">
        <f>TEXT(Y5,"###,###")</f>
        <v>4,698</v>
      </c>
      <c r="AB5" s="115"/>
      <c r="AC5" s="115">
        <f t="shared" si="0"/>
        <v>6.6515323496027179E-2</v>
      </c>
      <c r="AD5" s="115"/>
      <c r="AE5" s="115">
        <f t="shared" ref="AE5:AE9" si="1">Y5/T5-1</f>
        <v>4.0992687790826432E-2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3957</v>
      </c>
      <c r="U6" s="117">
        <v>3865</v>
      </c>
      <c r="V6" s="117">
        <v>3933</v>
      </c>
      <c r="W6" s="117">
        <v>3782</v>
      </c>
      <c r="X6" s="117">
        <v>3847</v>
      </c>
      <c r="Y6" s="117">
        <v>4234</v>
      </c>
      <c r="Z6" s="115"/>
      <c r="AA6" s="115" t="str">
        <f>TEXT(Y6,"###,###")</f>
        <v>4,234</v>
      </c>
      <c r="AB6" s="115"/>
      <c r="AC6" s="115">
        <f t="shared" si="0"/>
        <v>0.10059786846893681</v>
      </c>
      <c r="AD6" s="115"/>
      <c r="AE6" s="115">
        <f t="shared" si="1"/>
        <v>7.0002527167045692E-2</v>
      </c>
      <c r="AF6" s="115"/>
    </row>
    <row r="7" spans="1:32" ht="16.5" customHeight="1" thickBot="1" x14ac:dyDescent="0.3">
      <c r="A7" s="46" t="str">
        <f>"QUICK STATS for "&amp;'Table 9.30'!Y2&amp;"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5599</v>
      </c>
      <c r="U7" s="117">
        <v>5664</v>
      </c>
      <c r="V7" s="117">
        <v>5624</v>
      </c>
      <c r="W7" s="117">
        <v>5470</v>
      </c>
      <c r="X7" s="117">
        <v>5619</v>
      </c>
      <c r="Y7" s="117">
        <v>5901</v>
      </c>
      <c r="Z7" s="115"/>
      <c r="AA7" s="115" t="str">
        <f>TEXT(Y7,"###,###")</f>
        <v>5,901</v>
      </c>
      <c r="AB7" s="115"/>
      <c r="AC7" s="115">
        <f t="shared" si="0"/>
        <v>5.0186865990389684E-2</v>
      </c>
      <c r="AD7" s="115"/>
      <c r="AE7" s="115">
        <f t="shared" si="1"/>
        <v>5.3938203250580408E-2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8,932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9.30'!AA7</f>
        <v>5,901</v>
      </c>
      <c r="P8" s="51"/>
      <c r="S8" s="115" t="s">
        <v>96</v>
      </c>
      <c r="T8" s="115">
        <v>33010.870000000003</v>
      </c>
      <c r="U8" s="115">
        <v>34404.43</v>
      </c>
      <c r="V8" s="115">
        <v>33577.72</v>
      </c>
      <c r="W8" s="115">
        <v>34956</v>
      </c>
      <c r="X8" s="115">
        <v>38920.44</v>
      </c>
      <c r="Y8" s="115">
        <v>37757</v>
      </c>
      <c r="Z8" s="115"/>
      <c r="AA8" s="115" t="str">
        <f>TEXT(Y8,"$###,###")</f>
        <v>$37,757</v>
      </c>
      <c r="AB8" s="115"/>
      <c r="AC8" s="115">
        <f t="shared" si="0"/>
        <v>-2.9892776135110544E-2</v>
      </c>
      <c r="AD8" s="115"/>
      <c r="AE8" s="115">
        <f t="shared" si="1"/>
        <v>0.14377476267665767</v>
      </c>
      <c r="AF8" s="115"/>
    </row>
    <row r="9" spans="1:32" x14ac:dyDescent="0.25">
      <c r="A9" s="55" t="s">
        <v>17</v>
      </c>
      <c r="B9" s="56"/>
      <c r="C9" s="57"/>
      <c r="D9" s="58">
        <f>'Table 9.30'!AC104</f>
        <v>72.424988804299147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53.245212675817655</v>
      </c>
      <c r="P9" s="59" t="s">
        <v>97</v>
      </c>
      <c r="S9" s="115" t="s">
        <v>9</v>
      </c>
      <c r="T9" s="115">
        <v>218772710</v>
      </c>
      <c r="U9" s="115">
        <v>224244604</v>
      </c>
      <c r="V9" s="115">
        <v>220239227</v>
      </c>
      <c r="W9" s="115">
        <v>225729566</v>
      </c>
      <c r="X9" s="115">
        <v>302078141</v>
      </c>
      <c r="Y9" s="115">
        <v>284885563</v>
      </c>
      <c r="Z9" s="115"/>
      <c r="AA9" s="115" t="str">
        <f>TEXT(Y9/1000000,"$#,###.0")&amp;" mil"</f>
        <v>$284.9 mil</v>
      </c>
      <c r="AB9" s="115"/>
      <c r="AC9" s="115">
        <f t="shared" si="0"/>
        <v>-5.6914339922397805E-2</v>
      </c>
      <c r="AD9" s="115"/>
      <c r="AE9" s="115">
        <f t="shared" si="1"/>
        <v>0.30219881172564889</v>
      </c>
      <c r="AF9" s="115"/>
    </row>
    <row r="10" spans="1:32" x14ac:dyDescent="0.25">
      <c r="A10" s="55" t="s">
        <v>20</v>
      </c>
      <c r="B10" s="56"/>
      <c r="C10" s="57"/>
      <c r="D10" s="58">
        <f>'Table 9.30'!AC105</f>
        <v>13.468428123600537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46.754787324182338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87.222504660227088</v>
      </c>
      <c r="P11" s="59" t="s">
        <v>97</v>
      </c>
      <c r="S11" s="115" t="s">
        <v>32</v>
      </c>
      <c r="T11" s="117">
        <v>7067</v>
      </c>
      <c r="U11" s="117">
        <v>6988</v>
      </c>
      <c r="V11" s="117">
        <v>7001</v>
      </c>
      <c r="W11" s="117">
        <v>6567</v>
      </c>
      <c r="X11" s="117">
        <v>6884</v>
      </c>
      <c r="Y11" s="117">
        <v>7470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9.30'!AC108</f>
        <v>19.782803403493059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24.775461786137942</v>
      </c>
      <c r="P12" s="59" t="s">
        <v>97</v>
      </c>
      <c r="S12" s="115" t="s">
        <v>33</v>
      </c>
      <c r="T12" s="117">
        <v>1404</v>
      </c>
      <c r="U12" s="117">
        <v>1462</v>
      </c>
      <c r="V12" s="117">
        <v>1460</v>
      </c>
      <c r="W12" s="117">
        <v>1428</v>
      </c>
      <c r="X12" s="117">
        <v>1364</v>
      </c>
      <c r="Y12" s="117">
        <v>1462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9.30'!AC109</f>
        <v>20.924764890282134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9.30'!AA118</f>
        <v>41.0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9.30'!AC110</f>
        <v>24.641737572772055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17.437722419928825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9.30'!AC111</f>
        <v>20.544111061352442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82.562277580071168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1767</v>
      </c>
      <c r="Z15" s="115"/>
      <c r="AA15" s="118">
        <f t="shared" ref="AA15:AA34" si="2">IF(Y15="np",0,Y15/$Y$34)</f>
        <v>0.1978280340349306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50</v>
      </c>
      <c r="Z16" s="115"/>
      <c r="AA16" s="118">
        <f t="shared" si="2"/>
        <v>5.5978504254366327E-3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308</v>
      </c>
      <c r="Z17" s="115"/>
      <c r="AA17" s="118">
        <f t="shared" si="2"/>
        <v>3.4482758620689655E-2</v>
      </c>
      <c r="AB17" s="115"/>
      <c r="AC17" s="115"/>
      <c r="AD17" s="115"/>
      <c r="AE17" s="115"/>
      <c r="AF17" s="115"/>
    </row>
    <row r="18" spans="1:32" x14ac:dyDescent="0.25">
      <c r="A18" s="85" t="str">
        <f>'Table 9.30'!$S$1&amp;" ("&amp;'Table 9.30'!$T$2&amp;" to "&amp;'Table 9.30'!$Y$2&amp;")"</f>
        <v>Goondiwindi (2011-12 to 2016-17)</v>
      </c>
      <c r="B18" s="85"/>
      <c r="C18" s="85"/>
      <c r="D18" s="85"/>
      <c r="E18" s="85"/>
      <c r="F18" s="85"/>
      <c r="G18" s="85" t="str">
        <f>'Table 9.30'!$S$1&amp;" ("&amp;'Table 9.30'!$T$2&amp;" to "&amp;'Table 9.30'!$Y$2&amp;")"</f>
        <v>Goondiwindi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60</v>
      </c>
      <c r="Z18" s="115"/>
      <c r="AA18" s="118">
        <f t="shared" si="2"/>
        <v>6.717420510523959E-3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474</v>
      </c>
      <c r="Z19" s="115"/>
      <c r="AA19" s="118">
        <f t="shared" si="2"/>
        <v>5.3067622033139278E-2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392</v>
      </c>
      <c r="Z20" s="115"/>
      <c r="AA20" s="118">
        <f t="shared" si="2"/>
        <v>4.3887147335423198E-2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734</v>
      </c>
      <c r="Z21" s="115"/>
      <c r="AA21" s="118">
        <f t="shared" si="2"/>
        <v>8.2176444245409763E-2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585</v>
      </c>
      <c r="Z22" s="115"/>
      <c r="AA22" s="118">
        <f t="shared" si="2"/>
        <v>6.5494849977608599E-2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252</v>
      </c>
      <c r="Z23" s="115"/>
      <c r="AA23" s="118">
        <f t="shared" si="2"/>
        <v>2.8213166144200628E-2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25</v>
      </c>
      <c r="Z24" s="115"/>
      <c r="AA24" s="118">
        <f t="shared" si="2"/>
        <v>2.7989252127183163E-3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245</v>
      </c>
      <c r="Z25" s="115"/>
      <c r="AA25" s="118">
        <f t="shared" si="2"/>
        <v>2.7429467084639499E-2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102</v>
      </c>
      <c r="Z26" s="115"/>
      <c r="AA26" s="118">
        <f t="shared" si="2"/>
        <v>1.141961486789073E-2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288</v>
      </c>
      <c r="Z27" s="115"/>
      <c r="AA27" s="118">
        <f t="shared" si="2"/>
        <v>3.2243618450515002E-2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471</v>
      </c>
      <c r="Z28" s="115"/>
      <c r="AA28" s="118">
        <f t="shared" si="2"/>
        <v>5.2731751007613077E-2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363</v>
      </c>
      <c r="Z29" s="115"/>
      <c r="AA29" s="118">
        <f t="shared" si="2"/>
        <v>4.064039408866995E-2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552</v>
      </c>
      <c r="Z30" s="115"/>
      <c r="AA30" s="118">
        <f t="shared" si="2"/>
        <v>6.1800268696820419E-2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615</v>
      </c>
      <c r="Z31" s="115"/>
      <c r="AA31" s="118">
        <f t="shared" si="2"/>
        <v>6.8853560232870578E-2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41</v>
      </c>
      <c r="Z32" s="115"/>
      <c r="AA32" s="118">
        <f t="shared" si="2"/>
        <v>4.5902373488580384E-3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318</v>
      </c>
      <c r="Z33" s="115"/>
      <c r="AA33" s="118">
        <f t="shared" si="2"/>
        <v>3.5602328705776981E-2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8932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4646</v>
      </c>
      <c r="U37" s="115">
        <v>4760</v>
      </c>
      <c r="V37" s="115">
        <v>4652</v>
      </c>
      <c r="W37" s="115">
        <v>4594</v>
      </c>
      <c r="X37" s="115">
        <v>4743</v>
      </c>
      <c r="Y37" s="115">
        <v>4872</v>
      </c>
      <c r="Z37" s="115"/>
      <c r="AA37" s="115" t="str">
        <f>TEXT(Y37,"###,###")</f>
        <v>4,872</v>
      </c>
      <c r="AB37" s="115"/>
      <c r="AC37" s="115">
        <f>Y37/X37-1</f>
        <v>2.7197975964579291E-2</v>
      </c>
      <c r="AD37" s="115"/>
      <c r="AE37" s="115">
        <f>Y37/T37-1</f>
        <v>4.8643994834266069E-2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950</v>
      </c>
      <c r="U38" s="115">
        <v>908</v>
      </c>
      <c r="V38" s="115">
        <v>979</v>
      </c>
      <c r="W38" s="115">
        <v>880</v>
      </c>
      <c r="X38" s="115">
        <v>872</v>
      </c>
      <c r="Y38" s="115">
        <v>1029</v>
      </c>
      <c r="Z38" s="115"/>
      <c r="AA38" s="115" t="str">
        <f>TEXT(Y38,"###,###")</f>
        <v>1,029</v>
      </c>
      <c r="AB38" s="115"/>
      <c r="AC38" s="115">
        <f>Y38/X38-1</f>
        <v>0.18004587155963292</v>
      </c>
      <c r="AD38" s="115"/>
      <c r="AE38" s="115">
        <f>Y38/T38-1</f>
        <v>8.3157894736842097E-2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5596</v>
      </c>
      <c r="U40" s="115">
        <v>5668</v>
      </c>
      <c r="V40" s="115">
        <v>5631</v>
      </c>
      <c r="W40" s="115">
        <v>5474</v>
      </c>
      <c r="X40" s="115">
        <v>5615</v>
      </c>
      <c r="Y40" s="115">
        <v>5901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82.562277580071168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17.437722419928825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20</v>
      </c>
      <c r="Y44" s="117">
        <v>29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139</v>
      </c>
      <c r="Y45" s="117">
        <v>187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294</v>
      </c>
      <c r="Y46" s="117">
        <v>362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422</v>
      </c>
      <c r="Y47" s="117">
        <v>492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515</v>
      </c>
      <c r="Y48" s="117">
        <v>557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9.30'!S1&amp;" ("&amp;'Table 9.30'!Y2&amp;") *"</f>
        <v>Number of jobs by age and sex of job holders in Goondiwindi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479</v>
      </c>
      <c r="Y49" s="117">
        <v>466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385</v>
      </c>
      <c r="Y50" s="117">
        <v>369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387</v>
      </c>
      <c r="Y51" s="117">
        <v>403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378</v>
      </c>
      <c r="Y52" s="117">
        <v>379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357</v>
      </c>
      <c r="Y53" s="117">
        <v>360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423</v>
      </c>
      <c r="Y54" s="117">
        <v>430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295</v>
      </c>
      <c r="Y55" s="117">
        <v>312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170</v>
      </c>
      <c r="Y56" s="117">
        <v>191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54</v>
      </c>
      <c r="Y57" s="117">
        <v>78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46</v>
      </c>
      <c r="Y58" s="117">
        <v>51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24</v>
      </c>
      <c r="Y59" s="117">
        <v>19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15</v>
      </c>
      <c r="Y60" s="117">
        <v>13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4403</v>
      </c>
      <c r="Y61" s="117">
        <v>4698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20</v>
      </c>
      <c r="Y63" s="117">
        <v>27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9.30'!S1&amp;" ("&amp;'Table 9.30'!Y2&amp;") *"</f>
        <v>Number of employed persons per occupation of main job by sex in Goondiwindi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128</v>
      </c>
      <c r="Y64" s="117">
        <v>161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298</v>
      </c>
      <c r="Y65" s="117">
        <v>344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345</v>
      </c>
      <c r="Y66" s="117">
        <v>400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441</v>
      </c>
      <c r="Y67" s="117">
        <v>480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426</v>
      </c>
      <c r="Y68" s="117">
        <v>434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378</v>
      </c>
      <c r="Y69" s="117">
        <v>429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364</v>
      </c>
      <c r="Y70" s="117">
        <v>389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358</v>
      </c>
      <c r="Y71" s="117">
        <v>410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357</v>
      </c>
      <c r="Y72" s="117">
        <v>351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344</v>
      </c>
      <c r="Y73" s="117">
        <v>376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189</v>
      </c>
      <c r="Y74" s="117">
        <v>205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122</v>
      </c>
      <c r="Y75" s="117">
        <v>104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37</v>
      </c>
      <c r="Y76" s="117">
        <v>59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32</v>
      </c>
      <c r="Y77" s="117">
        <v>39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9</v>
      </c>
      <c r="Y78" s="117">
        <v>15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14</v>
      </c>
      <c r="Y79" s="117">
        <v>11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3843</v>
      </c>
      <c r="Y80" s="117">
        <v>4234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9.30'!S1</f>
        <v>Goondiwindi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350</v>
      </c>
      <c r="Y83" s="117">
        <v>380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177</v>
      </c>
      <c r="Y84" s="117">
        <v>131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9.30'!AA4</f>
        <v>8,932</v>
      </c>
      <c r="D85" s="99">
        <f>'Table 9.30'!AC4</f>
        <v>8.2535450248454767E-2</v>
      </c>
      <c r="E85" s="100">
        <f>'Table 9.30'!AC4</f>
        <v>8.2535450248454767E-2</v>
      </c>
      <c r="F85" s="99">
        <f>'Table 9.30'!AE4</f>
        <v>5.4172076006137049E-2</v>
      </c>
      <c r="G85" s="100">
        <f>'Table 9.30'!AE4</f>
        <v>5.4172076006137049E-2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518</v>
      </c>
      <c r="Y85" s="117">
        <v>540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9.30'!AA5</f>
        <v>4,698</v>
      </c>
      <c r="D86" s="99">
        <f>'Table 9.30'!AC5</f>
        <v>6.6515323496027179E-2</v>
      </c>
      <c r="E86" s="100">
        <f>'Table 9.30'!AC5</f>
        <v>6.6515323496027179E-2</v>
      </c>
      <c r="F86" s="99">
        <f>'Table 9.30'!AE5</f>
        <v>4.0992687790826432E-2</v>
      </c>
      <c r="G86" s="100">
        <f>'Table 9.30'!AE5</f>
        <v>4.0992687790826432E-2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66</v>
      </c>
      <c r="Y86" s="117">
        <v>74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9.30'!AA6</f>
        <v>4,234</v>
      </c>
      <c r="D87" s="99">
        <f>'Table 9.30'!AC6</f>
        <v>0.10059786846893681</v>
      </c>
      <c r="E87" s="100">
        <f>'Table 9.30'!AC6</f>
        <v>0.10059786846893681</v>
      </c>
      <c r="F87" s="99">
        <f>'Table 9.30'!AE6</f>
        <v>7.0002527167045692E-2</v>
      </c>
      <c r="G87" s="100">
        <f>'Table 9.30'!AE6</f>
        <v>7.0002527167045692E-2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84</v>
      </c>
      <c r="Y87" s="117">
        <v>74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9.30'!AA7</f>
        <v>5,901</v>
      </c>
      <c r="D88" s="99">
        <f>'Table 9.30'!AC7</f>
        <v>5.0186865990389684E-2</v>
      </c>
      <c r="E88" s="100">
        <f>'Table 9.30'!AC7</f>
        <v>5.0186865990389684E-2</v>
      </c>
      <c r="F88" s="99">
        <f>'Table 9.30'!AE7</f>
        <v>5.3938203250580408E-2</v>
      </c>
      <c r="G88" s="100">
        <f>'Table 9.30'!AE7</f>
        <v>5.3938203250580408E-2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127</v>
      </c>
      <c r="Y88" s="117">
        <v>127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9.30'!AA37</f>
        <v>4,872</v>
      </c>
      <c r="D89" s="99">
        <f>'Table 9.30'!AC37</f>
        <v>2.7197975964579291E-2</v>
      </c>
      <c r="E89" s="100">
        <f>'Table 9.30'!AC37</f>
        <v>2.7197975964579291E-2</v>
      </c>
      <c r="F89" s="99">
        <f>'Table 9.30'!AE37</f>
        <v>4.8643994834266069E-2</v>
      </c>
      <c r="G89" s="100">
        <f>'Table 9.30'!AE37</f>
        <v>4.8643994834266069E-2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375</v>
      </c>
      <c r="Y89" s="117">
        <v>393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9.30'!AA38</f>
        <v>1,029</v>
      </c>
      <c r="D90" s="99">
        <f>'Table 9.30'!AC38</f>
        <v>0.18004587155963292</v>
      </c>
      <c r="E90" s="100">
        <f>'Table 9.30'!AC38</f>
        <v>0.18004587155963292</v>
      </c>
      <c r="F90" s="99">
        <f>'Table 9.30'!AE38</f>
        <v>8.3157894736842097E-2</v>
      </c>
      <c r="G90" s="100">
        <f>'Table 9.30'!AE38</f>
        <v>8.3157894736842097E-2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549</v>
      </c>
      <c r="Y90" s="117">
        <v>570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9.30'!AA114</f>
        <v>453</v>
      </c>
      <c r="D91" s="99">
        <f>'Table 9.30'!AC114</f>
        <v>0.15856777493606145</v>
      </c>
      <c r="E91" s="100">
        <f>'Table 9.30'!AC114</f>
        <v>0.15856777493606145</v>
      </c>
      <c r="F91" s="99">
        <f>'Table 9.30'!AE114</f>
        <v>3.1890660592255093E-2</v>
      </c>
      <c r="G91" s="100">
        <f>'Table 9.30'!AE114</f>
        <v>3.1890660592255093E-2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3041</v>
      </c>
      <c r="Y91" s="117">
        <v>3142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9.30'!AA115</f>
        <v>576</v>
      </c>
      <c r="D92" s="99">
        <f>'Table 9.30'!AC115</f>
        <v>0.18518518518518512</v>
      </c>
      <c r="E92" s="100">
        <f>'Table 9.30'!AC115</f>
        <v>0.18518518518518512</v>
      </c>
      <c r="F92" s="99">
        <f>'Table 9.30'!AE115</f>
        <v>0.11196911196911197</v>
      </c>
      <c r="G92" s="100">
        <f>'Table 9.30'!AE115</f>
        <v>0.11196911196911197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9.30'!AA8</f>
        <v>$37,757</v>
      </c>
      <c r="D93" s="99">
        <f>'Table 9.30'!AC8</f>
        <v>-2.9892776135110544E-2</v>
      </c>
      <c r="E93" s="100">
        <f>'Table 9.30'!AC8</f>
        <v>-2.9892776135110544E-2</v>
      </c>
      <c r="F93" s="99">
        <f>'Table 9.30'!AE8</f>
        <v>0.14377476267665767</v>
      </c>
      <c r="G93" s="100">
        <f>'Table 9.30'!AE8</f>
        <v>0.14377476267665767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153</v>
      </c>
      <c r="Y93" s="117">
        <v>170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9.30'!AA9</f>
        <v>$284.9 mil</v>
      </c>
      <c r="D94" s="99">
        <f>'Table 9.30'!AC9</f>
        <v>-5.6914339922397805E-2</v>
      </c>
      <c r="E94" s="100">
        <f>'Table 9.30'!AC9</f>
        <v>-5.6914339922397805E-2</v>
      </c>
      <c r="F94" s="99">
        <f>'Table 9.30'!AE9</f>
        <v>0.30219881172564889</v>
      </c>
      <c r="G94" s="100">
        <f>'Table 9.30'!AE9</f>
        <v>0.30219881172564889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391</v>
      </c>
      <c r="Y94" s="117">
        <v>410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80</v>
      </c>
      <c r="Y95" s="117">
        <v>91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334</v>
      </c>
      <c r="Y96" s="117">
        <v>347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461</v>
      </c>
      <c r="Y97" s="117">
        <v>489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228</v>
      </c>
      <c r="Y98" s="117">
        <v>242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30</v>
      </c>
      <c r="Y99" s="117">
        <v>43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302</v>
      </c>
      <c r="Y100" s="117">
        <v>321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2578</v>
      </c>
      <c r="Y101" s="117">
        <v>2759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5753</v>
      </c>
      <c r="Y104" s="115">
        <v>6469</v>
      </c>
      <c r="Z104" s="115"/>
      <c r="AA104" s="115" t="str">
        <f>TEXT(Y104,"###,###")</f>
        <v>6,469</v>
      </c>
      <c r="AB104" s="115"/>
      <c r="AC104" s="115">
        <f>Y104/($Y$4)*100</f>
        <v>72.424988804299147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1177</v>
      </c>
      <c r="Y105" s="115">
        <v>1203</v>
      </c>
      <c r="Z105" s="115"/>
      <c r="AA105" s="115" t="str">
        <f>TEXT(Y105,"###,###")</f>
        <v>1,203</v>
      </c>
      <c r="AB105" s="115"/>
      <c r="AC105" s="115">
        <f>Y105/($Y$4)*100</f>
        <v>13.468428123600537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6930</v>
      </c>
      <c r="Y106" s="115">
        <v>7672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1567</v>
      </c>
      <c r="Y108" s="115">
        <v>1767</v>
      </c>
      <c r="Z108" s="115"/>
      <c r="AA108" s="115" t="str">
        <f>TEXT(Y108,"###,###")</f>
        <v>1,767</v>
      </c>
      <c r="AB108" s="115"/>
      <c r="AC108" s="115">
        <f>Y108/($Y$4)*100</f>
        <v>19.782803403493059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1575</v>
      </c>
      <c r="Y109" s="115">
        <v>1869</v>
      </c>
      <c r="Z109" s="115"/>
      <c r="AA109" s="115" t="str">
        <f>TEXT(Y109,"###,###")</f>
        <v>1,869</v>
      </c>
      <c r="AB109" s="115"/>
      <c r="AC109" s="115">
        <f t="shared" ref="AC109:AC111" si="3">Y109/($Y$4)*100</f>
        <v>20.924764890282134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1920</v>
      </c>
      <c r="Y110" s="115">
        <v>2201</v>
      </c>
      <c r="Z110" s="115"/>
      <c r="AA110" s="115" t="str">
        <f>TEXT(Y110,"###,###")</f>
        <v>2,201</v>
      </c>
      <c r="AB110" s="115"/>
      <c r="AC110" s="115">
        <f t="shared" si="3"/>
        <v>24.641737572772055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1870</v>
      </c>
      <c r="Y111" s="115">
        <v>1835</v>
      </c>
      <c r="Z111" s="115"/>
      <c r="AA111" s="115" t="str">
        <f>TEXT(Y111,"###,###")</f>
        <v>1,835</v>
      </c>
      <c r="AB111" s="115"/>
      <c r="AC111" s="115">
        <f t="shared" si="3"/>
        <v>20.544111061352442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8253</v>
      </c>
      <c r="Y112" s="115">
        <v>8932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439</v>
      </c>
      <c r="U114" s="115">
        <v>427</v>
      </c>
      <c r="V114" s="115">
        <v>477</v>
      </c>
      <c r="W114" s="115">
        <v>381</v>
      </c>
      <c r="X114" s="115">
        <v>391</v>
      </c>
      <c r="Y114" s="115">
        <v>453</v>
      </c>
      <c r="Z114" s="115"/>
      <c r="AA114" s="115" t="str">
        <f>TEXT(Y114,"###,###")</f>
        <v>453</v>
      </c>
      <c r="AB114" s="115"/>
      <c r="AC114" s="115">
        <f>Y114/X114-1</f>
        <v>0.15856777493606145</v>
      </c>
      <c r="AD114" s="115"/>
      <c r="AE114" s="115">
        <f>Y114/T114-1</f>
        <v>3.1890660592255093E-2</v>
      </c>
      <c r="AF114" s="115"/>
    </row>
    <row r="115" spans="19:32" x14ac:dyDescent="0.25">
      <c r="S115" s="115" t="s">
        <v>104</v>
      </c>
      <c r="T115" s="115">
        <v>518</v>
      </c>
      <c r="U115" s="115">
        <v>474</v>
      </c>
      <c r="V115" s="115">
        <v>501</v>
      </c>
      <c r="W115" s="115">
        <v>500</v>
      </c>
      <c r="X115" s="115">
        <v>486</v>
      </c>
      <c r="Y115" s="115">
        <v>576</v>
      </c>
      <c r="Z115" s="115"/>
      <c r="AA115" s="115" t="str">
        <f>TEXT(Y115,"###,###")</f>
        <v>576</v>
      </c>
      <c r="AB115" s="115"/>
      <c r="AC115" s="115">
        <f>Y115/X115-1</f>
        <v>0.18518518518518512</v>
      </c>
      <c r="AD115" s="115"/>
      <c r="AE115" s="115">
        <f>Y115/T115-1</f>
        <v>0.11196911196911197</v>
      </c>
      <c r="AF115" s="115"/>
    </row>
    <row r="116" spans="19:32" x14ac:dyDescent="0.25">
      <c r="S116" s="115" t="s">
        <v>56</v>
      </c>
      <c r="T116" s="115">
        <v>957</v>
      </c>
      <c r="U116" s="115">
        <v>901</v>
      </c>
      <c r="V116" s="115">
        <v>978</v>
      </c>
      <c r="W116" s="115">
        <v>881</v>
      </c>
      <c r="X116" s="115">
        <v>877</v>
      </c>
      <c r="Y116" s="115">
        <v>1029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38.5</v>
      </c>
      <c r="V118" s="115">
        <v>41.82</v>
      </c>
      <c r="W118" s="115">
        <v>43.35</v>
      </c>
      <c r="X118" s="115">
        <v>40.24</v>
      </c>
      <c r="Y118" s="115">
        <v>40.950000000000003</v>
      </c>
      <c r="Z118" s="115"/>
      <c r="AA118" s="115" t="str">
        <f>TEXT(Y118,"##.0")</f>
        <v>41.0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4205</v>
      </c>
      <c r="V120" s="115">
        <v>4165</v>
      </c>
      <c r="W120" s="115">
        <v>4038</v>
      </c>
      <c r="X120" s="115">
        <v>4256</v>
      </c>
      <c r="Y120" s="115">
        <v>4439</v>
      </c>
      <c r="Z120" s="115"/>
      <c r="AA120" s="115" t="str">
        <f>TEXT(Y120,"###,###")</f>
        <v>4,439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800</v>
      </c>
      <c r="V121" s="115">
        <v>789</v>
      </c>
      <c r="W121" s="115">
        <v>792</v>
      </c>
      <c r="X121" s="115">
        <v>708</v>
      </c>
      <c r="Y121" s="115">
        <v>754</v>
      </c>
      <c r="Z121" s="115"/>
      <c r="AA121" s="115" t="str">
        <f t="shared" ref="AA121:AA128" si="4">TEXT(Y121,"###,###")</f>
        <v>754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660</v>
      </c>
      <c r="V122" s="115">
        <v>671</v>
      </c>
      <c r="W122" s="115">
        <v>642</v>
      </c>
      <c r="X122" s="115">
        <v>660</v>
      </c>
      <c r="Y122" s="115">
        <v>708</v>
      </c>
      <c r="Z122" s="115"/>
      <c r="AA122" s="115" t="str">
        <f t="shared" si="4"/>
        <v>708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4865</v>
      </c>
      <c r="V124" s="115">
        <v>4836</v>
      </c>
      <c r="W124" s="115">
        <v>4680</v>
      </c>
      <c r="X124" s="115">
        <v>4916</v>
      </c>
      <c r="Y124" s="115">
        <v>5147</v>
      </c>
      <c r="Z124" s="115"/>
      <c r="AA124" s="115" t="str">
        <f t="shared" si="4"/>
        <v>5,147</v>
      </c>
      <c r="AB124" s="115"/>
      <c r="AC124" s="115">
        <f>Y124/$Y$7*100</f>
        <v>87.222504660227088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1460</v>
      </c>
      <c r="V125" s="115">
        <v>1460</v>
      </c>
      <c r="W125" s="115">
        <v>1434</v>
      </c>
      <c r="X125" s="115">
        <v>1368</v>
      </c>
      <c r="Y125" s="115">
        <v>1462</v>
      </c>
      <c r="Z125" s="115"/>
      <c r="AA125" s="115" t="str">
        <f t="shared" si="4"/>
        <v>1,462</v>
      </c>
      <c r="AB125" s="115"/>
      <c r="AC125" s="115">
        <f>Y125/$Y$7*100</f>
        <v>24.775461786137942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3088</v>
      </c>
      <c r="V127" s="115">
        <v>3046</v>
      </c>
      <c r="W127" s="115">
        <v>2933</v>
      </c>
      <c r="X127" s="115">
        <v>3044</v>
      </c>
      <c r="Y127" s="115">
        <v>3142</v>
      </c>
      <c r="Z127" s="115"/>
      <c r="AA127" s="115" t="str">
        <f t="shared" si="4"/>
        <v>3,142</v>
      </c>
      <c r="AB127" s="115"/>
      <c r="AC127" s="115">
        <f>Y127/$Y$7*100</f>
        <v>53.245212675817655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2578</v>
      </c>
      <c r="V128" s="115">
        <v>2584</v>
      </c>
      <c r="W128" s="115">
        <v>2539</v>
      </c>
      <c r="X128" s="115">
        <v>2575</v>
      </c>
      <c r="Y128" s="115">
        <v>2759</v>
      </c>
      <c r="Z128" s="115"/>
      <c r="AA128" s="115" t="str">
        <f t="shared" si="4"/>
        <v>2,759</v>
      </c>
      <c r="AB128" s="115"/>
      <c r="AC128" s="115">
        <f>Y128/$Y$7*100</f>
        <v>46.754787324182338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B429183-8950-4E3E-99E8-9EDB7CAC79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87E053A-2742-4C24-AC52-EE0735A6F4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346E550-90CC-47C8-AFF8-C623B190E3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4879455-52D4-41EF-A842-5FE2608322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Gympie</v>
      </c>
      <c r="T1" s="115"/>
      <c r="U1" s="115"/>
      <c r="V1" s="115"/>
      <c r="W1" s="115"/>
      <c r="X1" s="115"/>
      <c r="Y1" s="115" t="str">
        <f>Y3</f>
        <v>9.31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142</v>
      </c>
      <c r="V3" s="115"/>
      <c r="W3" s="115"/>
      <c r="X3" s="115"/>
      <c r="Y3" s="115" t="s">
        <v>242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9.31'!$Y$3&amp;" "&amp;'Table 9.31'!$U$3&amp;", "&amp;'State data for spotlight'!$C$3&amp;", "&amp;'Table 9.31'!$Y$2</f>
        <v>Table 9.31 Gympie,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30920</v>
      </c>
      <c r="U4" s="117">
        <v>30879</v>
      </c>
      <c r="V4" s="117">
        <v>30827</v>
      </c>
      <c r="W4" s="117">
        <v>30595</v>
      </c>
      <c r="X4" s="117">
        <v>30462</v>
      </c>
      <c r="Y4" s="117">
        <v>32047</v>
      </c>
      <c r="Z4" s="115"/>
      <c r="AA4" s="115" t="str">
        <f>TEXT(Y4,"###,###")</f>
        <v>32,047</v>
      </c>
      <c r="AB4" s="115"/>
      <c r="AC4" s="115">
        <f t="shared" ref="AC4:AC9" si="0">Y4/X4-1</f>
        <v>5.2032039918587181E-2</v>
      </c>
      <c r="AD4" s="115"/>
      <c r="AE4" s="115">
        <f>Y4/T4-1</f>
        <v>3.6448900388098338E-2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16722</v>
      </c>
      <c r="U5" s="117">
        <v>16688</v>
      </c>
      <c r="V5" s="117">
        <v>16523</v>
      </c>
      <c r="W5" s="117">
        <v>16338</v>
      </c>
      <c r="X5" s="117">
        <v>16147</v>
      </c>
      <c r="Y5" s="117">
        <v>16972</v>
      </c>
      <c r="Z5" s="115"/>
      <c r="AA5" s="115" t="str">
        <f>TEXT(Y5,"###,###")</f>
        <v>16,972</v>
      </c>
      <c r="AB5" s="115"/>
      <c r="AC5" s="115">
        <f t="shared" si="0"/>
        <v>5.1093082306310711E-2</v>
      </c>
      <c r="AD5" s="115"/>
      <c r="AE5" s="115">
        <f t="shared" ref="AE5:AE9" si="1">Y5/T5-1</f>
        <v>1.4950364788900883E-2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14198</v>
      </c>
      <c r="U6" s="117">
        <v>14190</v>
      </c>
      <c r="V6" s="117">
        <v>14304</v>
      </c>
      <c r="W6" s="117">
        <v>14257</v>
      </c>
      <c r="X6" s="117">
        <v>14315</v>
      </c>
      <c r="Y6" s="117">
        <v>15075</v>
      </c>
      <c r="Z6" s="115"/>
      <c r="AA6" s="115" t="str">
        <f>TEXT(Y6,"###,###")</f>
        <v>15,075</v>
      </c>
      <c r="AB6" s="115"/>
      <c r="AC6" s="115">
        <f t="shared" si="0"/>
        <v>5.3091163115613016E-2</v>
      </c>
      <c r="AD6" s="115"/>
      <c r="AE6" s="115">
        <f t="shared" si="1"/>
        <v>6.1769263276517883E-2</v>
      </c>
      <c r="AF6" s="115"/>
    </row>
    <row r="7" spans="1:32" ht="16.5" customHeight="1" thickBot="1" x14ac:dyDescent="0.3">
      <c r="A7" s="46" t="str">
        <f>"QUICK STATS for "&amp;'Table 9.31'!Y2&amp;"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22228</v>
      </c>
      <c r="U7" s="117">
        <v>22134</v>
      </c>
      <c r="V7" s="117">
        <v>22189</v>
      </c>
      <c r="W7" s="117">
        <v>21998</v>
      </c>
      <c r="X7" s="117">
        <v>22020</v>
      </c>
      <c r="Y7" s="117">
        <v>22976</v>
      </c>
      <c r="Z7" s="115"/>
      <c r="AA7" s="115" t="str">
        <f>TEXT(Y7,"###,###")</f>
        <v>22,976</v>
      </c>
      <c r="AB7" s="115"/>
      <c r="AC7" s="115">
        <f t="shared" si="0"/>
        <v>4.3415077202543229E-2</v>
      </c>
      <c r="AD7" s="115"/>
      <c r="AE7" s="115">
        <f t="shared" si="1"/>
        <v>3.3651250674824551E-2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32,047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9.31'!AA7</f>
        <v>22,976</v>
      </c>
      <c r="P8" s="51"/>
      <c r="S8" s="115" t="s">
        <v>96</v>
      </c>
      <c r="T8" s="115">
        <v>33003.1</v>
      </c>
      <c r="U8" s="115">
        <v>33733.71</v>
      </c>
      <c r="V8" s="115">
        <v>34370</v>
      </c>
      <c r="W8" s="115">
        <v>35413.230000000003</v>
      </c>
      <c r="X8" s="115">
        <v>35574</v>
      </c>
      <c r="Y8" s="115">
        <v>36364.26</v>
      </c>
      <c r="Z8" s="115"/>
      <c r="AA8" s="115" t="str">
        <f>TEXT(Y8,"$###,###")</f>
        <v>$36,364</v>
      </c>
      <c r="AB8" s="115"/>
      <c r="AC8" s="115">
        <f t="shared" si="0"/>
        <v>2.2214538708045239E-2</v>
      </c>
      <c r="AD8" s="115"/>
      <c r="AE8" s="115">
        <f t="shared" si="1"/>
        <v>0.10184376619166091</v>
      </c>
      <c r="AF8" s="115"/>
    </row>
    <row r="9" spans="1:32" x14ac:dyDescent="0.25">
      <c r="A9" s="55" t="s">
        <v>17</v>
      </c>
      <c r="B9" s="56"/>
      <c r="C9" s="57"/>
      <c r="D9" s="58">
        <f>'Table 9.31'!AC104</f>
        <v>70.727369176521975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52.585306406685241</v>
      </c>
      <c r="P9" s="59" t="s">
        <v>97</v>
      </c>
      <c r="S9" s="115" t="s">
        <v>9</v>
      </c>
      <c r="T9" s="115">
        <v>834980886</v>
      </c>
      <c r="U9" s="115">
        <v>859613858</v>
      </c>
      <c r="V9" s="115">
        <v>896259365</v>
      </c>
      <c r="W9" s="115">
        <v>909647621</v>
      </c>
      <c r="X9" s="115">
        <v>921075965</v>
      </c>
      <c r="Y9" s="115">
        <v>979433977</v>
      </c>
      <c r="Z9" s="115"/>
      <c r="AA9" s="115" t="str">
        <f>TEXT(Y9/1000000,"$#,###.0")&amp;" mil"</f>
        <v>$979.4 mil</v>
      </c>
      <c r="AB9" s="115"/>
      <c r="AC9" s="115">
        <f t="shared" si="0"/>
        <v>6.3358522225688496E-2</v>
      </c>
      <c r="AD9" s="115"/>
      <c r="AE9" s="115">
        <f t="shared" si="1"/>
        <v>0.17300167395688137</v>
      </c>
      <c r="AF9" s="115"/>
    </row>
    <row r="10" spans="1:32" x14ac:dyDescent="0.25">
      <c r="A10" s="55" t="s">
        <v>20</v>
      </c>
      <c r="B10" s="56"/>
      <c r="C10" s="57"/>
      <c r="D10" s="58">
        <f>'Table 9.31'!AC105</f>
        <v>16.248010734234093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47.414693593314759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86.912430362116993</v>
      </c>
      <c r="P11" s="59" t="s">
        <v>97</v>
      </c>
      <c r="S11" s="115" t="s">
        <v>32</v>
      </c>
      <c r="T11" s="117">
        <v>25404</v>
      </c>
      <c r="U11" s="117">
        <v>25444</v>
      </c>
      <c r="V11" s="117">
        <v>25470</v>
      </c>
      <c r="W11" s="117">
        <v>25474</v>
      </c>
      <c r="X11" s="117">
        <v>25392</v>
      </c>
      <c r="Y11" s="117">
        <v>26808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9.31'!AC108</f>
        <v>17.483695821761788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22.802054317548748</v>
      </c>
      <c r="P12" s="59" t="s">
        <v>97</v>
      </c>
      <c r="S12" s="115" t="s">
        <v>33</v>
      </c>
      <c r="T12" s="117">
        <v>5515</v>
      </c>
      <c r="U12" s="117">
        <v>5438</v>
      </c>
      <c r="V12" s="117">
        <v>5358</v>
      </c>
      <c r="W12" s="117">
        <v>5124</v>
      </c>
      <c r="X12" s="117">
        <v>5072</v>
      </c>
      <c r="Y12" s="117">
        <v>5239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9.31'!AC109</f>
        <v>18.17018753705495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9.31'!AA118</f>
        <v>43.3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9.31'!AC110</f>
        <v>17.399444565793988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13.762186629526463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9.31'!AC111</f>
        <v>33.922051986145348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86.237813370473532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1981</v>
      </c>
      <c r="Z15" s="115"/>
      <c r="AA15" s="118">
        <f t="shared" ref="AA15:AA34" si="2">IF(Y15="np",0,Y15/$Y$34)</f>
        <v>6.1815458545261645E-2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476</v>
      </c>
      <c r="Z16" s="115"/>
      <c r="AA16" s="118">
        <f t="shared" si="2"/>
        <v>1.4853184385433893E-2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2427</v>
      </c>
      <c r="Z17" s="115"/>
      <c r="AA17" s="118">
        <f t="shared" si="2"/>
        <v>7.5732517864386686E-2</v>
      </c>
      <c r="AB17" s="115"/>
      <c r="AC17" s="115"/>
      <c r="AD17" s="115"/>
      <c r="AE17" s="115"/>
      <c r="AF17" s="115"/>
    </row>
    <row r="18" spans="1:32" x14ac:dyDescent="0.25">
      <c r="A18" s="85" t="str">
        <f>'Table 9.31'!$S$1&amp;" ("&amp;'Table 9.31'!$T$2&amp;" to "&amp;'Table 9.31'!$Y$2&amp;")"</f>
        <v>Gympie (2011-12 to 2016-17)</v>
      </c>
      <c r="B18" s="85"/>
      <c r="C18" s="85"/>
      <c r="D18" s="85"/>
      <c r="E18" s="85"/>
      <c r="F18" s="85"/>
      <c r="G18" s="85" t="str">
        <f>'Table 9.31'!$S$1&amp;" ("&amp;'Table 9.31'!$T$2&amp;" to "&amp;'Table 9.31'!$Y$2&amp;")"</f>
        <v>Gympie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161</v>
      </c>
      <c r="Z18" s="115"/>
      <c r="AA18" s="118">
        <f t="shared" si="2"/>
        <v>5.0238711891908757E-3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2375</v>
      </c>
      <c r="Z19" s="115"/>
      <c r="AA19" s="118">
        <f t="shared" si="2"/>
        <v>7.410990108278466E-2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1087</v>
      </c>
      <c r="Z20" s="115"/>
      <c r="AA20" s="118">
        <f t="shared" si="2"/>
        <v>3.3918931569257654E-2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3160</v>
      </c>
      <c r="Z21" s="115"/>
      <c r="AA21" s="118">
        <f t="shared" si="2"/>
        <v>9.8605173651199807E-2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2110</v>
      </c>
      <c r="Z22" s="115"/>
      <c r="AA22" s="118">
        <f t="shared" si="2"/>
        <v>6.5840796330389736E-2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1111</v>
      </c>
      <c r="Z23" s="115"/>
      <c r="AA23" s="118">
        <f t="shared" si="2"/>
        <v>3.4667831622304739E-2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115</v>
      </c>
      <c r="Z24" s="115"/>
      <c r="AA24" s="118">
        <f t="shared" si="2"/>
        <v>3.5884794208506255E-3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836</v>
      </c>
      <c r="Z25" s="115"/>
      <c r="AA25" s="118">
        <f t="shared" si="2"/>
        <v>2.6086685181140202E-2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696</v>
      </c>
      <c r="Z26" s="115"/>
      <c r="AA26" s="118">
        <f t="shared" si="2"/>
        <v>2.1718101538365526E-2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1191</v>
      </c>
      <c r="Z27" s="115"/>
      <c r="AA27" s="118">
        <f t="shared" si="2"/>
        <v>3.71641651324617E-2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1871</v>
      </c>
      <c r="Z28" s="115"/>
      <c r="AA28" s="118">
        <f t="shared" si="2"/>
        <v>5.8382999968795833E-2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1468</v>
      </c>
      <c r="Z29" s="115"/>
      <c r="AA29" s="118">
        <f t="shared" si="2"/>
        <v>4.5807719911380163E-2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2214</v>
      </c>
      <c r="Z30" s="115"/>
      <c r="AA30" s="118">
        <f t="shared" si="2"/>
        <v>6.9086029893593789E-2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2945</v>
      </c>
      <c r="Z31" s="115"/>
      <c r="AA31" s="118">
        <f t="shared" si="2"/>
        <v>9.1896277342652974E-2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340</v>
      </c>
      <c r="Z32" s="115"/>
      <c r="AA32" s="118">
        <f t="shared" si="2"/>
        <v>1.0609417418167066E-2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1155</v>
      </c>
      <c r="Z33" s="115"/>
      <c r="AA33" s="118">
        <f t="shared" si="2"/>
        <v>3.6040815052891063E-2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32047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19543</v>
      </c>
      <c r="U37" s="115">
        <v>19293</v>
      </c>
      <c r="V37" s="115">
        <v>19164</v>
      </c>
      <c r="W37" s="115">
        <v>19020</v>
      </c>
      <c r="X37" s="115">
        <v>19069</v>
      </c>
      <c r="Y37" s="115">
        <v>19814</v>
      </c>
      <c r="Z37" s="115"/>
      <c r="AA37" s="115" t="str">
        <f>TEXT(Y37,"###,###")</f>
        <v>19,814</v>
      </c>
      <c r="AB37" s="115"/>
      <c r="AC37" s="115">
        <f>Y37/X37-1</f>
        <v>3.9068645445487382E-2</v>
      </c>
      <c r="AD37" s="115"/>
      <c r="AE37" s="115">
        <f>Y37/T37-1</f>
        <v>1.3866857698408674E-2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2686</v>
      </c>
      <c r="U38" s="115">
        <v>2839</v>
      </c>
      <c r="V38" s="115">
        <v>3023</v>
      </c>
      <c r="W38" s="115">
        <v>2975</v>
      </c>
      <c r="X38" s="115">
        <v>2950</v>
      </c>
      <c r="Y38" s="115">
        <v>3162</v>
      </c>
      <c r="Z38" s="115"/>
      <c r="AA38" s="115" t="str">
        <f>TEXT(Y38,"###,###")</f>
        <v>3,162</v>
      </c>
      <c r="AB38" s="115"/>
      <c r="AC38" s="115">
        <f>Y38/X38-1</f>
        <v>7.1864406779660994E-2</v>
      </c>
      <c r="AD38" s="115"/>
      <c r="AE38" s="115">
        <f>Y38/T38-1</f>
        <v>0.17721518987341778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22229</v>
      </c>
      <c r="U40" s="115">
        <v>22132</v>
      </c>
      <c r="V40" s="115">
        <v>22187</v>
      </c>
      <c r="W40" s="115">
        <v>21995</v>
      </c>
      <c r="X40" s="115">
        <v>22019</v>
      </c>
      <c r="Y40" s="115">
        <v>22976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86.237813370473532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13.762186629526463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36</v>
      </c>
      <c r="Y44" s="117">
        <v>23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428</v>
      </c>
      <c r="Y45" s="117">
        <v>448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978</v>
      </c>
      <c r="Y46" s="117">
        <v>985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1337</v>
      </c>
      <c r="Y47" s="117">
        <v>1383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1479</v>
      </c>
      <c r="Y48" s="117">
        <v>1623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9.31'!S1&amp;" ("&amp;'Table 9.31'!Y2&amp;") *"</f>
        <v>Number of jobs by age and sex of job holders in Gympie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1464</v>
      </c>
      <c r="Y49" s="117">
        <v>1493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1427</v>
      </c>
      <c r="Y50" s="117">
        <v>1523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1545</v>
      </c>
      <c r="Y51" s="117">
        <v>1552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1661</v>
      </c>
      <c r="Y52" s="117">
        <v>1833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1674</v>
      </c>
      <c r="Y53" s="117">
        <v>1773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1687</v>
      </c>
      <c r="Y54" s="117">
        <v>1751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1218</v>
      </c>
      <c r="Y55" s="117">
        <v>1354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701</v>
      </c>
      <c r="Y56" s="117">
        <v>659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274</v>
      </c>
      <c r="Y57" s="117">
        <v>334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124</v>
      </c>
      <c r="Y58" s="117">
        <v>126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70</v>
      </c>
      <c r="Y59" s="117">
        <v>68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48</v>
      </c>
      <c r="Y60" s="117">
        <v>44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16147</v>
      </c>
      <c r="Y61" s="117">
        <v>16972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30</v>
      </c>
      <c r="Y63" s="117">
        <v>18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9.31'!S1&amp;" ("&amp;'Table 9.31'!Y2&amp;") *"</f>
        <v>Number of employed persons per occupation of main job by sex in Gympie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528</v>
      </c>
      <c r="Y64" s="117">
        <v>555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903</v>
      </c>
      <c r="Y65" s="117">
        <v>956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1043</v>
      </c>
      <c r="Y66" s="117">
        <v>1059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1109</v>
      </c>
      <c r="Y67" s="117">
        <v>1295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1174</v>
      </c>
      <c r="Y68" s="117">
        <v>1237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1253</v>
      </c>
      <c r="Y69" s="117">
        <v>1347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1447</v>
      </c>
      <c r="Y70" s="117">
        <v>1494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1695</v>
      </c>
      <c r="Y71" s="117">
        <v>1726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1734</v>
      </c>
      <c r="Y72" s="117">
        <v>1756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1578</v>
      </c>
      <c r="Y73" s="117">
        <v>1678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1012</v>
      </c>
      <c r="Y74" s="117">
        <v>1076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477</v>
      </c>
      <c r="Y75" s="117">
        <v>525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173</v>
      </c>
      <c r="Y76" s="117">
        <v>181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88</v>
      </c>
      <c r="Y77" s="117">
        <v>94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57</v>
      </c>
      <c r="Y78" s="117">
        <v>50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26</v>
      </c>
      <c r="Y79" s="117">
        <v>28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14315</v>
      </c>
      <c r="Y80" s="117">
        <v>15075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9.31'!S1</f>
        <v>Gympie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815</v>
      </c>
      <c r="Y83" s="117">
        <v>887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755</v>
      </c>
      <c r="Y84" s="117">
        <v>788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9.31'!AA4</f>
        <v>32,047</v>
      </c>
      <c r="D85" s="99">
        <f>'Table 9.31'!AC4</f>
        <v>5.2032039918587181E-2</v>
      </c>
      <c r="E85" s="100">
        <f>'Table 9.31'!AC4</f>
        <v>5.2032039918587181E-2</v>
      </c>
      <c r="F85" s="99">
        <f>'Table 9.31'!AE4</f>
        <v>3.6448900388098338E-2</v>
      </c>
      <c r="G85" s="100">
        <f>'Table 9.31'!AE4</f>
        <v>3.6448900388098338E-2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2098</v>
      </c>
      <c r="Y85" s="117">
        <v>2190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9.31'!AA5</f>
        <v>16,972</v>
      </c>
      <c r="D86" s="99">
        <f>'Table 9.31'!AC5</f>
        <v>5.1093082306310711E-2</v>
      </c>
      <c r="E86" s="100">
        <f>'Table 9.31'!AC5</f>
        <v>5.1093082306310711E-2</v>
      </c>
      <c r="F86" s="99">
        <f>'Table 9.31'!AE5</f>
        <v>1.4950364788900883E-2</v>
      </c>
      <c r="G86" s="100">
        <f>'Table 9.31'!AE5</f>
        <v>1.4950364788900883E-2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463</v>
      </c>
      <c r="Y86" s="117">
        <v>495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9.31'!AA6</f>
        <v>15,075</v>
      </c>
      <c r="D87" s="99">
        <f>'Table 9.31'!AC6</f>
        <v>5.3091163115613016E-2</v>
      </c>
      <c r="E87" s="100">
        <f>'Table 9.31'!AC6</f>
        <v>5.3091163115613016E-2</v>
      </c>
      <c r="F87" s="99">
        <f>'Table 9.31'!AE6</f>
        <v>6.1769263276517883E-2</v>
      </c>
      <c r="G87" s="100">
        <f>'Table 9.31'!AE6</f>
        <v>6.1769263276517883E-2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269</v>
      </c>
      <c r="Y87" s="117">
        <v>290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9.31'!AA7</f>
        <v>22,976</v>
      </c>
      <c r="D88" s="99">
        <f>'Table 9.31'!AC7</f>
        <v>4.3415077202543229E-2</v>
      </c>
      <c r="E88" s="100">
        <f>'Table 9.31'!AC7</f>
        <v>4.3415077202543229E-2</v>
      </c>
      <c r="F88" s="99">
        <f>'Table 9.31'!AE7</f>
        <v>3.3651250674824551E-2</v>
      </c>
      <c r="G88" s="100">
        <f>'Table 9.31'!AE7</f>
        <v>3.3651250674824551E-2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499</v>
      </c>
      <c r="Y88" s="117">
        <v>546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9.31'!AA37</f>
        <v>19,814</v>
      </c>
      <c r="D89" s="99">
        <f>'Table 9.31'!AC37</f>
        <v>3.9068645445487382E-2</v>
      </c>
      <c r="E89" s="100">
        <f>'Table 9.31'!AC37</f>
        <v>3.9068645445487382E-2</v>
      </c>
      <c r="F89" s="99">
        <f>'Table 9.31'!AE37</f>
        <v>1.3866857698408674E-2</v>
      </c>
      <c r="G89" s="100">
        <f>'Table 9.31'!AE37</f>
        <v>1.3866857698408674E-2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1499</v>
      </c>
      <c r="Y89" s="117">
        <v>1578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9.31'!AA38</f>
        <v>3,162</v>
      </c>
      <c r="D90" s="99">
        <f>'Table 9.31'!AC38</f>
        <v>7.1864406779660994E-2</v>
      </c>
      <c r="E90" s="100">
        <f>'Table 9.31'!AC38</f>
        <v>7.1864406779660994E-2</v>
      </c>
      <c r="F90" s="99">
        <f>'Table 9.31'!AE38</f>
        <v>0.17721518987341778</v>
      </c>
      <c r="G90" s="100">
        <f>'Table 9.31'!AE38</f>
        <v>0.17721518987341778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1941</v>
      </c>
      <c r="Y90" s="117">
        <v>2018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9.31'!AA114</f>
        <v>1,488</v>
      </c>
      <c r="D91" s="99">
        <f>'Table 9.31'!AC114</f>
        <v>6.7431850789096082E-2</v>
      </c>
      <c r="E91" s="100">
        <f>'Table 9.31'!AC114</f>
        <v>6.7431850789096082E-2</v>
      </c>
      <c r="F91" s="99">
        <f>'Table 9.31'!AE114</f>
        <v>0.14022988505747125</v>
      </c>
      <c r="G91" s="100">
        <f>'Table 9.31'!AE114</f>
        <v>0.14022988505747125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11641</v>
      </c>
      <c r="Y91" s="117">
        <v>12082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9.31'!AA115</f>
        <v>1,674</v>
      </c>
      <c r="D92" s="99">
        <f>'Table 9.31'!AC115</f>
        <v>7.1017274472168879E-2</v>
      </c>
      <c r="E92" s="100">
        <f>'Table 9.31'!AC115</f>
        <v>7.1017274472168879E-2</v>
      </c>
      <c r="F92" s="99">
        <f>'Table 9.31'!AE115</f>
        <v>0.21216509775524983</v>
      </c>
      <c r="G92" s="100">
        <f>'Table 9.31'!AE115</f>
        <v>0.21216509775524983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9.31'!AA8</f>
        <v>$36,364</v>
      </c>
      <c r="D93" s="99">
        <f>'Table 9.31'!AC8</f>
        <v>2.2214538708045239E-2</v>
      </c>
      <c r="E93" s="100">
        <f>'Table 9.31'!AC8</f>
        <v>2.2214538708045239E-2</v>
      </c>
      <c r="F93" s="99">
        <f>'Table 9.31'!AE8</f>
        <v>0.10184376619166091</v>
      </c>
      <c r="G93" s="100">
        <f>'Table 9.31'!AE8</f>
        <v>0.10184376619166091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592</v>
      </c>
      <c r="Y93" s="117">
        <v>638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9.31'!AA9</f>
        <v>$979.4 mil</v>
      </c>
      <c r="D94" s="99">
        <f>'Table 9.31'!AC9</f>
        <v>6.3358522225688496E-2</v>
      </c>
      <c r="E94" s="100">
        <f>'Table 9.31'!AC9</f>
        <v>6.3358522225688496E-2</v>
      </c>
      <c r="F94" s="99">
        <f>'Table 9.31'!AE9</f>
        <v>0.17300167395688137</v>
      </c>
      <c r="G94" s="100">
        <f>'Table 9.31'!AE9</f>
        <v>0.17300167395688137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1463</v>
      </c>
      <c r="Y94" s="117">
        <v>1521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363</v>
      </c>
      <c r="Y95" s="117">
        <v>369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1495</v>
      </c>
      <c r="Y96" s="117">
        <v>1680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1585</v>
      </c>
      <c r="Y97" s="117">
        <v>1778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1227</v>
      </c>
      <c r="Y98" s="117">
        <v>1245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122</v>
      </c>
      <c r="Y99" s="117">
        <v>124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891</v>
      </c>
      <c r="Y100" s="117">
        <v>993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10379</v>
      </c>
      <c r="Y101" s="117">
        <v>10894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20896</v>
      </c>
      <c r="Y104" s="115">
        <v>22666</v>
      </c>
      <c r="Z104" s="115"/>
      <c r="AA104" s="115" t="str">
        <f>TEXT(Y104,"###,###")</f>
        <v>22,666</v>
      </c>
      <c r="AB104" s="115"/>
      <c r="AC104" s="115">
        <f>Y104/($Y$4)*100</f>
        <v>70.727369176521975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5108</v>
      </c>
      <c r="Y105" s="115">
        <v>5207</v>
      </c>
      <c r="Z105" s="115"/>
      <c r="AA105" s="115" t="str">
        <f>TEXT(Y105,"###,###")</f>
        <v>5,207</v>
      </c>
      <c r="AB105" s="115"/>
      <c r="AC105" s="115">
        <f>Y105/($Y$4)*100</f>
        <v>16.248010734234093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26004</v>
      </c>
      <c r="Y106" s="115">
        <v>27873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4837</v>
      </c>
      <c r="Y108" s="115">
        <v>5603</v>
      </c>
      <c r="Z108" s="115"/>
      <c r="AA108" s="115" t="str">
        <f>TEXT(Y108,"###,###")</f>
        <v>5,603</v>
      </c>
      <c r="AB108" s="115"/>
      <c r="AC108" s="115">
        <f>Y108/($Y$4)*100</f>
        <v>17.483695821761788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5185</v>
      </c>
      <c r="Y109" s="115">
        <v>5823</v>
      </c>
      <c r="Z109" s="115"/>
      <c r="AA109" s="115" t="str">
        <f>TEXT(Y109,"###,###")</f>
        <v>5,823</v>
      </c>
      <c r="AB109" s="115"/>
      <c r="AC109" s="115">
        <f t="shared" ref="AC109:AC111" si="3">Y109/($Y$4)*100</f>
        <v>18.17018753705495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5987</v>
      </c>
      <c r="Y110" s="115">
        <v>5576</v>
      </c>
      <c r="Z110" s="115"/>
      <c r="AA110" s="115" t="str">
        <f>TEXT(Y110,"###,###")</f>
        <v>5,576</v>
      </c>
      <c r="AB110" s="115"/>
      <c r="AC110" s="115">
        <f t="shared" si="3"/>
        <v>17.399444565793988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9992</v>
      </c>
      <c r="Y111" s="115">
        <v>10871</v>
      </c>
      <c r="Z111" s="115"/>
      <c r="AA111" s="115" t="str">
        <f>TEXT(Y111,"###,###")</f>
        <v>10,871</v>
      </c>
      <c r="AB111" s="115"/>
      <c r="AC111" s="115">
        <f t="shared" si="3"/>
        <v>33.922051986145348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30462</v>
      </c>
      <c r="Y112" s="115">
        <v>32047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1305</v>
      </c>
      <c r="U114" s="115">
        <v>1336</v>
      </c>
      <c r="V114" s="115">
        <v>1429</v>
      </c>
      <c r="W114" s="115">
        <v>1432</v>
      </c>
      <c r="X114" s="115">
        <v>1394</v>
      </c>
      <c r="Y114" s="115">
        <v>1488</v>
      </c>
      <c r="Z114" s="115"/>
      <c r="AA114" s="115" t="str">
        <f>TEXT(Y114,"###,###")</f>
        <v>1,488</v>
      </c>
      <c r="AB114" s="115"/>
      <c r="AC114" s="115">
        <f>Y114/X114-1</f>
        <v>6.7431850789096082E-2</v>
      </c>
      <c r="AD114" s="115"/>
      <c r="AE114" s="115">
        <f>Y114/T114-1</f>
        <v>0.14022988505747125</v>
      </c>
      <c r="AF114" s="115"/>
    </row>
    <row r="115" spans="19:32" x14ac:dyDescent="0.25">
      <c r="S115" s="115" t="s">
        <v>104</v>
      </c>
      <c r="T115" s="115">
        <v>1381</v>
      </c>
      <c r="U115" s="115">
        <v>1503</v>
      </c>
      <c r="V115" s="115">
        <v>1593</v>
      </c>
      <c r="W115" s="115">
        <v>1551</v>
      </c>
      <c r="X115" s="115">
        <v>1563</v>
      </c>
      <c r="Y115" s="115">
        <v>1674</v>
      </c>
      <c r="Z115" s="115"/>
      <c r="AA115" s="115" t="str">
        <f>TEXT(Y115,"###,###")</f>
        <v>1,674</v>
      </c>
      <c r="AB115" s="115"/>
      <c r="AC115" s="115">
        <f>Y115/X115-1</f>
        <v>7.1017274472168879E-2</v>
      </c>
      <c r="AD115" s="115"/>
      <c r="AE115" s="115">
        <f>Y115/T115-1</f>
        <v>0.21216509775524983</v>
      </c>
      <c r="AF115" s="115"/>
    </row>
    <row r="116" spans="19:32" x14ac:dyDescent="0.25">
      <c r="S116" s="115" t="s">
        <v>56</v>
      </c>
      <c r="T116" s="115">
        <v>2686</v>
      </c>
      <c r="U116" s="115">
        <v>2839</v>
      </c>
      <c r="V116" s="115">
        <v>3022</v>
      </c>
      <c r="W116" s="115">
        <v>2983</v>
      </c>
      <c r="X116" s="115">
        <v>2957</v>
      </c>
      <c r="Y116" s="115">
        <v>3162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41.86</v>
      </c>
      <c r="V118" s="115">
        <v>46</v>
      </c>
      <c r="W118" s="115">
        <v>41.08</v>
      </c>
      <c r="X118" s="115">
        <v>43.13</v>
      </c>
      <c r="Y118" s="115">
        <v>43.31</v>
      </c>
      <c r="Z118" s="115"/>
      <c r="AA118" s="115" t="str">
        <f>TEXT(Y118,"##.0")</f>
        <v>43.3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16699</v>
      </c>
      <c r="V120" s="115">
        <v>16832</v>
      </c>
      <c r="W120" s="115">
        <v>16877</v>
      </c>
      <c r="X120" s="115">
        <v>16950</v>
      </c>
      <c r="Y120" s="115">
        <v>17737</v>
      </c>
      <c r="Z120" s="115"/>
      <c r="AA120" s="115" t="str">
        <f>TEXT(Y120,"###,###")</f>
        <v>17,737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3201</v>
      </c>
      <c r="V121" s="115">
        <v>3081</v>
      </c>
      <c r="W121" s="115">
        <v>2944</v>
      </c>
      <c r="X121" s="115">
        <v>2880</v>
      </c>
      <c r="Y121" s="115">
        <v>3007</v>
      </c>
      <c r="Z121" s="115"/>
      <c r="AA121" s="115" t="str">
        <f t="shared" ref="AA121:AA128" si="4">TEXT(Y121,"###,###")</f>
        <v>3,007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2236</v>
      </c>
      <c r="V122" s="115">
        <v>2280</v>
      </c>
      <c r="W122" s="115">
        <v>2176</v>
      </c>
      <c r="X122" s="115">
        <v>2188</v>
      </c>
      <c r="Y122" s="115">
        <v>2232</v>
      </c>
      <c r="Z122" s="115"/>
      <c r="AA122" s="115" t="str">
        <f t="shared" si="4"/>
        <v>2,232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18935</v>
      </c>
      <c r="V124" s="115">
        <v>19112</v>
      </c>
      <c r="W124" s="115">
        <v>19053</v>
      </c>
      <c r="X124" s="115">
        <v>19138</v>
      </c>
      <c r="Y124" s="115">
        <v>19969</v>
      </c>
      <c r="Z124" s="115"/>
      <c r="AA124" s="115" t="str">
        <f t="shared" si="4"/>
        <v>19,969</v>
      </c>
      <c r="AB124" s="115"/>
      <c r="AC124" s="115">
        <f>Y124/$Y$7*100</f>
        <v>86.912430362116993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5437</v>
      </c>
      <c r="V125" s="115">
        <v>5361</v>
      </c>
      <c r="W125" s="115">
        <v>5120</v>
      </c>
      <c r="X125" s="115">
        <v>5068</v>
      </c>
      <c r="Y125" s="115">
        <v>5239</v>
      </c>
      <c r="Z125" s="115"/>
      <c r="AA125" s="115" t="str">
        <f t="shared" si="4"/>
        <v>5,239</v>
      </c>
      <c r="AB125" s="115"/>
      <c r="AC125" s="115">
        <f>Y125/$Y$7*100</f>
        <v>22.802054317548748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11917</v>
      </c>
      <c r="V127" s="115">
        <v>11846</v>
      </c>
      <c r="W127" s="115">
        <v>11690</v>
      </c>
      <c r="X127" s="115">
        <v>11641</v>
      </c>
      <c r="Y127" s="115">
        <v>12082</v>
      </c>
      <c r="Z127" s="115"/>
      <c r="AA127" s="115" t="str">
        <f t="shared" si="4"/>
        <v>12,082</v>
      </c>
      <c r="AB127" s="115"/>
      <c r="AC127" s="115">
        <f>Y127/$Y$7*100</f>
        <v>52.585306406685241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10216</v>
      </c>
      <c r="V128" s="115">
        <v>10343</v>
      </c>
      <c r="W128" s="115">
        <v>10308</v>
      </c>
      <c r="X128" s="115">
        <v>10379</v>
      </c>
      <c r="Y128" s="115">
        <v>10894</v>
      </c>
      <c r="Z128" s="115"/>
      <c r="AA128" s="115" t="str">
        <f t="shared" si="4"/>
        <v>10,894</v>
      </c>
      <c r="AB128" s="115"/>
      <c r="AC128" s="115">
        <f>Y128/$Y$7*100</f>
        <v>47.414693593314759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F65B005-EBF3-4187-9D1E-C9AD882AEF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F74CFED-A4FC-4ECB-A365-152204B9D2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BCB0F36-0BF7-41A4-9048-B680F676D1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B73C678-8EA9-4251-BD91-A34B301AE7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Hinchinbrook</v>
      </c>
      <c r="T1" s="115"/>
      <c r="U1" s="115"/>
      <c r="V1" s="115"/>
      <c r="W1" s="115"/>
      <c r="X1" s="115"/>
      <c r="Y1" s="115" t="str">
        <f>Y3</f>
        <v>9.32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143</v>
      </c>
      <c r="V3" s="115"/>
      <c r="W3" s="115"/>
      <c r="X3" s="115"/>
      <c r="Y3" s="115" t="s">
        <v>243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9.32'!$Y$3&amp;" "&amp;'Table 9.32'!$U$3&amp;", "&amp;'State data for spotlight'!$C$3&amp;", "&amp;'Table 9.32'!$Y$2</f>
        <v>Table 9.32 Hinchinbrook,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8828</v>
      </c>
      <c r="U4" s="117">
        <v>8476</v>
      </c>
      <c r="V4" s="117">
        <v>8213</v>
      </c>
      <c r="W4" s="117">
        <v>8131</v>
      </c>
      <c r="X4" s="117">
        <v>7160</v>
      </c>
      <c r="Y4" s="117">
        <v>8400</v>
      </c>
      <c r="Z4" s="115"/>
      <c r="AA4" s="115" t="str">
        <f>TEXT(Y4,"###,###")</f>
        <v>8,400</v>
      </c>
      <c r="AB4" s="115"/>
      <c r="AC4" s="115">
        <f t="shared" ref="AC4:AC9" si="0">Y4/X4-1</f>
        <v>0.17318435754189943</v>
      </c>
      <c r="AD4" s="115"/>
      <c r="AE4" s="115">
        <f>Y4/T4-1</f>
        <v>-4.84821024014499E-2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4941</v>
      </c>
      <c r="U5" s="117">
        <v>4750</v>
      </c>
      <c r="V5" s="117">
        <v>4566</v>
      </c>
      <c r="W5" s="117">
        <v>4549</v>
      </c>
      <c r="X5" s="117">
        <v>3907</v>
      </c>
      <c r="Y5" s="117">
        <v>4620</v>
      </c>
      <c r="Z5" s="115"/>
      <c r="AA5" s="115" t="str">
        <f>TEXT(Y5,"###,###")</f>
        <v>4,620</v>
      </c>
      <c r="AB5" s="115"/>
      <c r="AC5" s="115">
        <f t="shared" si="0"/>
        <v>0.18249296135142057</v>
      </c>
      <c r="AD5" s="115"/>
      <c r="AE5" s="115">
        <f t="shared" ref="AE5:AE9" si="1">Y5/T5-1</f>
        <v>-6.496660595021253E-2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3889</v>
      </c>
      <c r="U6" s="117">
        <v>3727</v>
      </c>
      <c r="V6" s="117">
        <v>3644</v>
      </c>
      <c r="W6" s="117">
        <v>3578</v>
      </c>
      <c r="X6" s="117">
        <v>3251</v>
      </c>
      <c r="Y6" s="117">
        <v>3780</v>
      </c>
      <c r="Z6" s="115"/>
      <c r="AA6" s="115" t="str">
        <f>TEXT(Y6,"###,###")</f>
        <v>3,780</v>
      </c>
      <c r="AB6" s="115"/>
      <c r="AC6" s="115">
        <f t="shared" si="0"/>
        <v>0.16271916333435876</v>
      </c>
      <c r="AD6" s="115"/>
      <c r="AE6" s="115">
        <f t="shared" si="1"/>
        <v>-2.8027770635124738E-2</v>
      </c>
      <c r="AF6" s="115"/>
    </row>
    <row r="7" spans="1:32" ht="16.5" customHeight="1" thickBot="1" x14ac:dyDescent="0.3">
      <c r="A7" s="46" t="str">
        <f>"QUICK STATS for "&amp;'Table 9.32'!Y2&amp;"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5907</v>
      </c>
      <c r="U7" s="117">
        <v>5785</v>
      </c>
      <c r="V7" s="117">
        <v>5698</v>
      </c>
      <c r="W7" s="117">
        <v>5649</v>
      </c>
      <c r="X7" s="117">
        <v>5072</v>
      </c>
      <c r="Y7" s="117">
        <v>5621</v>
      </c>
      <c r="Z7" s="115"/>
      <c r="AA7" s="115" t="str">
        <f>TEXT(Y7,"###,###")</f>
        <v>5,621</v>
      </c>
      <c r="AB7" s="115"/>
      <c r="AC7" s="115">
        <f t="shared" si="0"/>
        <v>0.10824132492113558</v>
      </c>
      <c r="AD7" s="115"/>
      <c r="AE7" s="115">
        <f t="shared" si="1"/>
        <v>-4.8417132216014847E-2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8,400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9.32'!AA7</f>
        <v>5,621</v>
      </c>
      <c r="P8" s="51"/>
      <c r="S8" s="115" t="s">
        <v>96</v>
      </c>
      <c r="T8" s="115">
        <v>31668.37</v>
      </c>
      <c r="U8" s="115">
        <v>32399</v>
      </c>
      <c r="V8" s="115">
        <v>33270</v>
      </c>
      <c r="W8" s="115">
        <v>34086.29</v>
      </c>
      <c r="X8" s="115">
        <v>36059.1</v>
      </c>
      <c r="Y8" s="115">
        <v>34794.5</v>
      </c>
      <c r="Z8" s="115"/>
      <c r="AA8" s="115" t="str">
        <f>TEXT(Y8,"$###,###")</f>
        <v>$34,795</v>
      </c>
      <c r="AB8" s="115"/>
      <c r="AC8" s="115">
        <f t="shared" si="0"/>
        <v>-3.5070204192561572E-2</v>
      </c>
      <c r="AD8" s="115"/>
      <c r="AE8" s="115">
        <f t="shared" si="1"/>
        <v>9.871458493127383E-2</v>
      </c>
      <c r="AF8" s="115"/>
    </row>
    <row r="9" spans="1:32" x14ac:dyDescent="0.25">
      <c r="A9" s="55" t="s">
        <v>17</v>
      </c>
      <c r="B9" s="56"/>
      <c r="C9" s="57"/>
      <c r="D9" s="58">
        <f>'Table 9.32'!AC104</f>
        <v>66.464285714285708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54.54545454545454</v>
      </c>
      <c r="P9" s="59" t="s">
        <v>97</v>
      </c>
      <c r="S9" s="115" t="s">
        <v>9</v>
      </c>
      <c r="T9" s="115">
        <v>249991725</v>
      </c>
      <c r="U9" s="115">
        <v>254654241</v>
      </c>
      <c r="V9" s="115">
        <v>255123358</v>
      </c>
      <c r="W9" s="115">
        <v>255655194</v>
      </c>
      <c r="X9" s="115">
        <v>240210114</v>
      </c>
      <c r="Y9" s="115">
        <v>284634143</v>
      </c>
      <c r="Z9" s="115"/>
      <c r="AA9" s="115" t="str">
        <f>TEXT(Y9/1000000,"$#,###.0")&amp;" mil"</f>
        <v>$284.6 mil</v>
      </c>
      <c r="AB9" s="115"/>
      <c r="AC9" s="115">
        <f t="shared" si="0"/>
        <v>0.18493821205213701</v>
      </c>
      <c r="AD9" s="115"/>
      <c r="AE9" s="115">
        <f t="shared" si="1"/>
        <v>0.13857425880796659</v>
      </c>
      <c r="AF9" s="115"/>
    </row>
    <row r="10" spans="1:32" x14ac:dyDescent="0.25">
      <c r="A10" s="55" t="s">
        <v>20</v>
      </c>
      <c r="B10" s="56"/>
      <c r="C10" s="57"/>
      <c r="D10" s="58">
        <f>'Table 9.32'!AC105</f>
        <v>17.428571428571431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45.454545454545453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86.639388009251022</v>
      </c>
      <c r="P11" s="59" t="s">
        <v>97</v>
      </c>
      <c r="S11" s="115" t="s">
        <v>32</v>
      </c>
      <c r="T11" s="117">
        <v>7256</v>
      </c>
      <c r="U11" s="117">
        <v>6970</v>
      </c>
      <c r="V11" s="117">
        <v>6710</v>
      </c>
      <c r="W11" s="117">
        <v>6658</v>
      </c>
      <c r="X11" s="117">
        <v>5871</v>
      </c>
      <c r="Y11" s="117">
        <v>6871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9.32'!AC108</f>
        <v>19.476190476190478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27.201565557729939</v>
      </c>
      <c r="P12" s="59" t="s">
        <v>97</v>
      </c>
      <c r="S12" s="115" t="s">
        <v>33</v>
      </c>
      <c r="T12" s="117">
        <v>1574</v>
      </c>
      <c r="U12" s="117">
        <v>1507</v>
      </c>
      <c r="V12" s="117">
        <v>1505</v>
      </c>
      <c r="W12" s="117">
        <v>1468</v>
      </c>
      <c r="X12" s="117">
        <v>1291</v>
      </c>
      <c r="Y12" s="117">
        <v>1529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9.32'!AC109</f>
        <v>16.892857142857142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9.32'!AA118</f>
        <v>45.6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9.32'!AC110</f>
        <v>16.785714285714285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19.000177904287494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9.32'!AC111</f>
        <v>30.738095238095237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80.999822095712503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1137</v>
      </c>
      <c r="Z15" s="115"/>
      <c r="AA15" s="118">
        <f t="shared" ref="AA15:AA34" si="2">IF(Y15="np",0,Y15/$Y$34)</f>
        <v>0.13535714285714287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78</v>
      </c>
      <c r="Z16" s="115"/>
      <c r="AA16" s="118">
        <f t="shared" si="2"/>
        <v>9.285714285714286E-3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863</v>
      </c>
      <c r="Z17" s="115"/>
      <c r="AA17" s="118">
        <f t="shared" si="2"/>
        <v>0.10273809523809524</v>
      </c>
      <c r="AB17" s="115"/>
      <c r="AC17" s="115"/>
      <c r="AD17" s="115"/>
      <c r="AE17" s="115"/>
      <c r="AF17" s="115"/>
    </row>
    <row r="18" spans="1:32" x14ac:dyDescent="0.25">
      <c r="A18" s="85" t="str">
        <f>'Table 9.32'!$S$1&amp;" ("&amp;'Table 9.32'!$T$2&amp;" to "&amp;'Table 9.32'!$Y$2&amp;")"</f>
        <v>Hinchinbrook (2011-12 to 2016-17)</v>
      </c>
      <c r="B18" s="85"/>
      <c r="C18" s="85"/>
      <c r="D18" s="85"/>
      <c r="E18" s="85"/>
      <c r="F18" s="85"/>
      <c r="G18" s="85" t="str">
        <f>'Table 9.32'!$S$1&amp;" ("&amp;'Table 9.32'!$T$2&amp;" to "&amp;'Table 9.32'!$Y$2&amp;")"</f>
        <v>Hinchinbrook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44</v>
      </c>
      <c r="Z18" s="115"/>
      <c r="AA18" s="118">
        <f t="shared" si="2"/>
        <v>5.2380952380952379E-3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517</v>
      </c>
      <c r="Z19" s="115"/>
      <c r="AA19" s="118">
        <f t="shared" si="2"/>
        <v>6.1547619047619045E-2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123</v>
      </c>
      <c r="Z20" s="115"/>
      <c r="AA20" s="118">
        <f t="shared" si="2"/>
        <v>1.4642857142857143E-2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618</v>
      </c>
      <c r="Z21" s="115"/>
      <c r="AA21" s="118">
        <f t="shared" si="2"/>
        <v>7.3571428571428565E-2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535</v>
      </c>
      <c r="Z22" s="115"/>
      <c r="AA22" s="118">
        <f t="shared" si="2"/>
        <v>6.3690476190476186E-2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199</v>
      </c>
      <c r="Z23" s="115"/>
      <c r="AA23" s="118">
        <f t="shared" si="2"/>
        <v>2.3690476190476189E-2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</v>
      </c>
      <c r="Z24" s="115"/>
      <c r="AA24" s="118">
        <f t="shared" si="2"/>
        <v>1.3095238095238095E-3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174</v>
      </c>
      <c r="Z25" s="115"/>
      <c r="AA25" s="118">
        <f t="shared" si="2"/>
        <v>2.0714285714285713E-2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61</v>
      </c>
      <c r="Z26" s="115"/>
      <c r="AA26" s="118">
        <f t="shared" si="2"/>
        <v>7.261904761904762E-3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286</v>
      </c>
      <c r="Z27" s="115"/>
      <c r="AA27" s="118">
        <f t="shared" si="2"/>
        <v>3.4047619047619049E-2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329</v>
      </c>
      <c r="Z28" s="115"/>
      <c r="AA28" s="118">
        <f t="shared" si="2"/>
        <v>3.9166666666666669E-2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459</v>
      </c>
      <c r="Z29" s="115"/>
      <c r="AA29" s="118">
        <f t="shared" si="2"/>
        <v>5.4642857142857146E-2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550</v>
      </c>
      <c r="Z30" s="115"/>
      <c r="AA30" s="118">
        <f t="shared" si="2"/>
        <v>6.5476190476190479E-2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683</v>
      </c>
      <c r="Z31" s="115"/>
      <c r="AA31" s="118">
        <f t="shared" si="2"/>
        <v>8.1309523809523804E-2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43</v>
      </c>
      <c r="Z32" s="115"/>
      <c r="AA32" s="118">
        <f t="shared" si="2"/>
        <v>5.1190476190476194E-3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324</v>
      </c>
      <c r="Z33" s="115"/>
      <c r="AA33" s="118">
        <f t="shared" si="2"/>
        <v>3.8571428571428569E-2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8400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4877</v>
      </c>
      <c r="U37" s="115">
        <v>4729</v>
      </c>
      <c r="V37" s="115">
        <v>4733</v>
      </c>
      <c r="W37" s="115">
        <v>4709</v>
      </c>
      <c r="X37" s="115">
        <v>4289</v>
      </c>
      <c r="Y37" s="115">
        <v>4553</v>
      </c>
      <c r="Z37" s="115"/>
      <c r="AA37" s="115" t="str">
        <f>TEXT(Y37,"###,###")</f>
        <v>4,553</v>
      </c>
      <c r="AB37" s="115"/>
      <c r="AC37" s="115">
        <f>Y37/X37-1</f>
        <v>6.1552809512706919E-2</v>
      </c>
      <c r="AD37" s="115"/>
      <c r="AE37" s="115">
        <f>Y37/T37-1</f>
        <v>-6.6434283370924718E-2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1034</v>
      </c>
      <c r="U38" s="115">
        <v>1054</v>
      </c>
      <c r="V38" s="115">
        <v>964</v>
      </c>
      <c r="W38" s="115">
        <v>940</v>
      </c>
      <c r="X38" s="115">
        <v>789</v>
      </c>
      <c r="Y38" s="115">
        <v>1068</v>
      </c>
      <c r="Z38" s="115"/>
      <c r="AA38" s="115" t="str">
        <f>TEXT(Y38,"###,###")</f>
        <v>1,068</v>
      </c>
      <c r="AB38" s="115"/>
      <c r="AC38" s="115">
        <f>Y38/X38-1</f>
        <v>0.35361216730038025</v>
      </c>
      <c r="AD38" s="115"/>
      <c r="AE38" s="115">
        <f>Y38/T38-1</f>
        <v>3.2882011605415817E-2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5911</v>
      </c>
      <c r="U40" s="115">
        <v>5783</v>
      </c>
      <c r="V40" s="115">
        <v>5697</v>
      </c>
      <c r="W40" s="115">
        <v>5649</v>
      </c>
      <c r="X40" s="115">
        <v>5078</v>
      </c>
      <c r="Y40" s="115">
        <v>5621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80.999822095712503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19.000177904287494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6</v>
      </c>
      <c r="Y44" s="117">
        <v>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110</v>
      </c>
      <c r="Y45" s="117">
        <v>167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237</v>
      </c>
      <c r="Y46" s="117">
        <v>284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311</v>
      </c>
      <c r="Y47" s="117">
        <v>370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355</v>
      </c>
      <c r="Y48" s="117">
        <v>399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9.32'!S1&amp;" ("&amp;'Table 9.32'!Y2&amp;") *"</f>
        <v>Number of jobs by age and sex of job holders in Hinchinbrook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262</v>
      </c>
      <c r="Y49" s="117">
        <v>333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305</v>
      </c>
      <c r="Y50" s="117">
        <v>334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361</v>
      </c>
      <c r="Y51" s="117">
        <v>407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374</v>
      </c>
      <c r="Y52" s="117">
        <v>409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407</v>
      </c>
      <c r="Y53" s="117">
        <v>505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438</v>
      </c>
      <c r="Y54" s="117">
        <v>498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340</v>
      </c>
      <c r="Y55" s="117">
        <v>410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214</v>
      </c>
      <c r="Y56" s="117">
        <v>243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102</v>
      </c>
      <c r="Y57" s="117">
        <v>129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61</v>
      </c>
      <c r="Y58" s="117">
        <v>66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22</v>
      </c>
      <c r="Y59" s="117">
        <v>35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22</v>
      </c>
      <c r="Y60" s="117">
        <v>25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3909</v>
      </c>
      <c r="Y61" s="117">
        <v>4620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9</v>
      </c>
      <c r="Y63" s="117">
        <v>27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9.32'!S1&amp;" ("&amp;'Table 9.32'!Y2&amp;") *"</f>
        <v>Number of employed persons per occupation of main job by sex in Hinchinbrook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137</v>
      </c>
      <c r="Y64" s="117">
        <v>169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210</v>
      </c>
      <c r="Y65" s="117">
        <v>288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217</v>
      </c>
      <c r="Y66" s="117">
        <v>238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244</v>
      </c>
      <c r="Y67" s="117">
        <v>266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205</v>
      </c>
      <c r="Y68" s="117">
        <v>209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226</v>
      </c>
      <c r="Y69" s="117">
        <v>242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304</v>
      </c>
      <c r="Y70" s="117">
        <v>319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346</v>
      </c>
      <c r="Y71" s="117">
        <v>412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430</v>
      </c>
      <c r="Y72" s="117">
        <v>502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349</v>
      </c>
      <c r="Y73" s="117">
        <v>428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264</v>
      </c>
      <c r="Y74" s="117">
        <v>308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146</v>
      </c>
      <c r="Y75" s="117">
        <v>174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69</v>
      </c>
      <c r="Y76" s="117">
        <v>82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59</v>
      </c>
      <c r="Y77" s="117">
        <v>70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17</v>
      </c>
      <c r="Y78" s="117">
        <v>23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17</v>
      </c>
      <c r="Y79" s="117">
        <v>23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3251</v>
      </c>
      <c r="Y80" s="117">
        <v>3780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9.32'!S1</f>
        <v>Hinchinbrook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158</v>
      </c>
      <c r="Y83" s="117">
        <v>196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191</v>
      </c>
      <c r="Y84" s="117">
        <v>209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9.32'!AA4</f>
        <v>8,400</v>
      </c>
      <c r="D85" s="99">
        <f>'Table 9.32'!AC4</f>
        <v>0.17318435754189943</v>
      </c>
      <c r="E85" s="100">
        <f>'Table 9.32'!AC4</f>
        <v>0.17318435754189943</v>
      </c>
      <c r="F85" s="99">
        <f>'Table 9.32'!AE4</f>
        <v>-4.84821024014499E-2</v>
      </c>
      <c r="G85" s="100">
        <f>'Table 9.32'!AE4</f>
        <v>-4.84821024014499E-2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639</v>
      </c>
      <c r="Y85" s="117">
        <v>681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9.32'!AA5</f>
        <v>4,620</v>
      </c>
      <c r="D86" s="99">
        <f>'Table 9.32'!AC5</f>
        <v>0.18249296135142057</v>
      </c>
      <c r="E86" s="100">
        <f>'Table 9.32'!AC5</f>
        <v>0.18249296135142057</v>
      </c>
      <c r="F86" s="99">
        <f>'Table 9.32'!AE5</f>
        <v>-6.496660595021253E-2</v>
      </c>
      <c r="G86" s="100">
        <f>'Table 9.32'!AE5</f>
        <v>-6.496660595021253E-2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87</v>
      </c>
      <c r="Y86" s="117">
        <v>102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9.32'!AA6</f>
        <v>3,780</v>
      </c>
      <c r="D87" s="99">
        <f>'Table 9.32'!AC6</f>
        <v>0.16271916333435876</v>
      </c>
      <c r="E87" s="100">
        <f>'Table 9.32'!AC6</f>
        <v>0.16271916333435876</v>
      </c>
      <c r="F87" s="99">
        <f>'Table 9.32'!AE6</f>
        <v>-2.8027770635124738E-2</v>
      </c>
      <c r="G87" s="100">
        <f>'Table 9.32'!AE6</f>
        <v>-2.8027770635124738E-2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40</v>
      </c>
      <c r="Y87" s="117">
        <v>44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9.32'!AA7</f>
        <v>5,621</v>
      </c>
      <c r="D88" s="99">
        <f>'Table 9.32'!AC7</f>
        <v>0.10824132492113558</v>
      </c>
      <c r="E88" s="100">
        <f>'Table 9.32'!AC7</f>
        <v>0.10824132492113558</v>
      </c>
      <c r="F88" s="99">
        <f>'Table 9.32'!AE7</f>
        <v>-4.8417132216014847E-2</v>
      </c>
      <c r="G88" s="100">
        <f>'Table 9.32'!AE7</f>
        <v>-4.8417132216014847E-2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67</v>
      </c>
      <c r="Y88" s="117">
        <v>78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9.32'!AA37</f>
        <v>4,553</v>
      </c>
      <c r="D89" s="99">
        <f>'Table 9.32'!AC37</f>
        <v>6.1552809512706919E-2</v>
      </c>
      <c r="E89" s="100">
        <f>'Table 9.32'!AC37</f>
        <v>6.1552809512706919E-2</v>
      </c>
      <c r="F89" s="99">
        <f>'Table 9.32'!AE37</f>
        <v>-6.6434283370924718E-2</v>
      </c>
      <c r="G89" s="100">
        <f>'Table 9.32'!AE37</f>
        <v>-6.6434283370924718E-2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416</v>
      </c>
      <c r="Y89" s="117">
        <v>465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9.32'!AA38</f>
        <v>1,068</v>
      </c>
      <c r="D90" s="99">
        <f>'Table 9.32'!AC38</f>
        <v>0.35361216730038025</v>
      </c>
      <c r="E90" s="100">
        <f>'Table 9.32'!AC38</f>
        <v>0.35361216730038025</v>
      </c>
      <c r="F90" s="99">
        <f>'Table 9.32'!AE38</f>
        <v>3.2882011605415817E-2</v>
      </c>
      <c r="G90" s="100">
        <f>'Table 9.32'!AE38</f>
        <v>3.2882011605415817E-2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492</v>
      </c>
      <c r="Y90" s="117">
        <v>565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9.32'!AA114</f>
        <v>577</v>
      </c>
      <c r="D91" s="99">
        <f>'Table 9.32'!AC114</f>
        <v>0.393719806763285</v>
      </c>
      <c r="E91" s="100">
        <f>'Table 9.32'!AC114</f>
        <v>0.393719806763285</v>
      </c>
      <c r="F91" s="99">
        <f>'Table 9.32'!AE114</f>
        <v>2.1238938053097289E-2</v>
      </c>
      <c r="G91" s="100">
        <f>'Table 9.32'!AE114</f>
        <v>2.1238938053097289E-2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2778</v>
      </c>
      <c r="Y91" s="117">
        <v>3066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9.32'!AA115</f>
        <v>491</v>
      </c>
      <c r="D92" s="99">
        <f>'Table 9.32'!AC115</f>
        <v>0.30933333333333324</v>
      </c>
      <c r="E92" s="100">
        <f>'Table 9.32'!AC115</f>
        <v>0.30933333333333324</v>
      </c>
      <c r="F92" s="99">
        <f>'Table 9.32'!AE115</f>
        <v>6.0475161987040948E-2</v>
      </c>
      <c r="G92" s="100">
        <f>'Table 9.32'!AE115</f>
        <v>6.0475161987040948E-2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9.32'!AA8</f>
        <v>$34,795</v>
      </c>
      <c r="D93" s="99">
        <f>'Table 9.32'!AC8</f>
        <v>-3.5070204192561572E-2</v>
      </c>
      <c r="E93" s="100">
        <f>'Table 9.32'!AC8</f>
        <v>-3.5070204192561572E-2</v>
      </c>
      <c r="F93" s="99">
        <f>'Table 9.32'!AE8</f>
        <v>9.871458493127383E-2</v>
      </c>
      <c r="G93" s="100">
        <f>'Table 9.32'!AE8</f>
        <v>9.871458493127383E-2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93</v>
      </c>
      <c r="Y93" s="117">
        <v>129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9.32'!AA9</f>
        <v>$284.6 mil</v>
      </c>
      <c r="D94" s="99">
        <f>'Table 9.32'!AC9</f>
        <v>0.18493821205213701</v>
      </c>
      <c r="E94" s="100">
        <f>'Table 9.32'!AC9</f>
        <v>0.18493821205213701</v>
      </c>
      <c r="F94" s="99">
        <f>'Table 9.32'!AE9</f>
        <v>0.13857425880796659</v>
      </c>
      <c r="G94" s="100">
        <f>'Table 9.32'!AE9</f>
        <v>0.13857425880796659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343</v>
      </c>
      <c r="Y94" s="117">
        <v>369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82</v>
      </c>
      <c r="Y95" s="117">
        <v>82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351</v>
      </c>
      <c r="Y96" s="117">
        <v>415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421</v>
      </c>
      <c r="Y97" s="117">
        <v>481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244</v>
      </c>
      <c r="Y98" s="117">
        <v>272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21</v>
      </c>
      <c r="Y99" s="117">
        <v>27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175</v>
      </c>
      <c r="Y100" s="117">
        <v>209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2301</v>
      </c>
      <c r="Y101" s="117">
        <v>2555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4589</v>
      </c>
      <c r="Y104" s="115">
        <v>5583</v>
      </c>
      <c r="Z104" s="115"/>
      <c r="AA104" s="115" t="str">
        <f>TEXT(Y104,"###,###")</f>
        <v>5,583</v>
      </c>
      <c r="AB104" s="115"/>
      <c r="AC104" s="115">
        <f>Y104/($Y$4)*100</f>
        <v>66.464285714285708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1353</v>
      </c>
      <c r="Y105" s="115">
        <v>1464</v>
      </c>
      <c r="Z105" s="115"/>
      <c r="AA105" s="115" t="str">
        <f>TEXT(Y105,"###,###")</f>
        <v>1,464</v>
      </c>
      <c r="AB105" s="115"/>
      <c r="AC105" s="115">
        <f>Y105/($Y$4)*100</f>
        <v>17.428571428571431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5942</v>
      </c>
      <c r="Y106" s="115">
        <v>7047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1204</v>
      </c>
      <c r="Y108" s="115">
        <v>1636</v>
      </c>
      <c r="Z108" s="115"/>
      <c r="AA108" s="115" t="str">
        <f>TEXT(Y108,"###,###")</f>
        <v>1,636</v>
      </c>
      <c r="AB108" s="115"/>
      <c r="AC108" s="115">
        <f>Y108/($Y$4)*100</f>
        <v>19.476190476190478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1095</v>
      </c>
      <c r="Y109" s="115">
        <v>1419</v>
      </c>
      <c r="Z109" s="115"/>
      <c r="AA109" s="115" t="str">
        <f>TEXT(Y109,"###,###")</f>
        <v>1,419</v>
      </c>
      <c r="AB109" s="115"/>
      <c r="AC109" s="115">
        <f t="shared" ref="AC109:AC111" si="3">Y109/($Y$4)*100</f>
        <v>16.892857142857142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1363</v>
      </c>
      <c r="Y110" s="115">
        <v>1410</v>
      </c>
      <c r="Z110" s="115"/>
      <c r="AA110" s="115" t="str">
        <f>TEXT(Y110,"###,###")</f>
        <v>1,410</v>
      </c>
      <c r="AB110" s="115"/>
      <c r="AC110" s="115">
        <f t="shared" si="3"/>
        <v>16.785714285714285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2285</v>
      </c>
      <c r="Y111" s="115">
        <v>2582</v>
      </c>
      <c r="Z111" s="115"/>
      <c r="AA111" s="115" t="str">
        <f>TEXT(Y111,"###,###")</f>
        <v>2,582</v>
      </c>
      <c r="AB111" s="115"/>
      <c r="AC111" s="115">
        <f t="shared" si="3"/>
        <v>30.738095238095237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7159</v>
      </c>
      <c r="Y112" s="115">
        <v>8400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565</v>
      </c>
      <c r="U114" s="115">
        <v>568</v>
      </c>
      <c r="V114" s="115">
        <v>519</v>
      </c>
      <c r="W114" s="115">
        <v>540</v>
      </c>
      <c r="X114" s="115">
        <v>414</v>
      </c>
      <c r="Y114" s="115">
        <v>577</v>
      </c>
      <c r="Z114" s="115"/>
      <c r="AA114" s="115" t="str">
        <f>TEXT(Y114,"###,###")</f>
        <v>577</v>
      </c>
      <c r="AB114" s="115"/>
      <c r="AC114" s="115">
        <f>Y114/X114-1</f>
        <v>0.393719806763285</v>
      </c>
      <c r="AD114" s="115"/>
      <c r="AE114" s="115">
        <f>Y114/T114-1</f>
        <v>2.1238938053097289E-2</v>
      </c>
      <c r="AF114" s="115"/>
    </row>
    <row r="115" spans="19:32" x14ac:dyDescent="0.25">
      <c r="S115" s="115" t="s">
        <v>104</v>
      </c>
      <c r="T115" s="115">
        <v>463</v>
      </c>
      <c r="U115" s="115">
        <v>486</v>
      </c>
      <c r="V115" s="115">
        <v>449</v>
      </c>
      <c r="W115" s="115">
        <v>399</v>
      </c>
      <c r="X115" s="115">
        <v>375</v>
      </c>
      <c r="Y115" s="115">
        <v>491</v>
      </c>
      <c r="Z115" s="115"/>
      <c r="AA115" s="115" t="str">
        <f>TEXT(Y115,"###,###")</f>
        <v>491</v>
      </c>
      <c r="AB115" s="115"/>
      <c r="AC115" s="115">
        <f>Y115/X115-1</f>
        <v>0.30933333333333324</v>
      </c>
      <c r="AD115" s="115"/>
      <c r="AE115" s="115">
        <f>Y115/T115-1</f>
        <v>6.0475161987040948E-2</v>
      </c>
      <c r="AF115" s="115"/>
    </row>
    <row r="116" spans="19:32" x14ac:dyDescent="0.25">
      <c r="S116" s="115" t="s">
        <v>56</v>
      </c>
      <c r="T116" s="115">
        <v>1028</v>
      </c>
      <c r="U116" s="115">
        <v>1054</v>
      </c>
      <c r="V116" s="115">
        <v>968</v>
      </c>
      <c r="W116" s="115">
        <v>939</v>
      </c>
      <c r="X116" s="115">
        <v>789</v>
      </c>
      <c r="Y116" s="115">
        <v>1068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42.36</v>
      </c>
      <c r="V118" s="115">
        <v>43.95</v>
      </c>
      <c r="W118" s="115">
        <v>42.19</v>
      </c>
      <c r="X118" s="115">
        <v>46.17</v>
      </c>
      <c r="Y118" s="115">
        <v>45.57</v>
      </c>
      <c r="Z118" s="115"/>
      <c r="AA118" s="115" t="str">
        <f>TEXT(Y118,"##.0")</f>
        <v>45.6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4273</v>
      </c>
      <c r="V120" s="115">
        <v>4190</v>
      </c>
      <c r="W120" s="115">
        <v>4177</v>
      </c>
      <c r="X120" s="115">
        <v>3784</v>
      </c>
      <c r="Y120" s="115">
        <v>4092</v>
      </c>
      <c r="Z120" s="115"/>
      <c r="AA120" s="115" t="str">
        <f>TEXT(Y120,"###,###")</f>
        <v>4,092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778</v>
      </c>
      <c r="V121" s="115">
        <v>762</v>
      </c>
      <c r="W121" s="115">
        <v>752</v>
      </c>
      <c r="X121" s="115">
        <v>655</v>
      </c>
      <c r="Y121" s="115">
        <v>751</v>
      </c>
      <c r="Z121" s="115"/>
      <c r="AA121" s="115" t="str">
        <f t="shared" ref="AA121:AA128" si="4">TEXT(Y121,"###,###")</f>
        <v>751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728</v>
      </c>
      <c r="V122" s="115">
        <v>746</v>
      </c>
      <c r="W122" s="115">
        <v>723</v>
      </c>
      <c r="X122" s="115">
        <v>631</v>
      </c>
      <c r="Y122" s="115">
        <v>778</v>
      </c>
      <c r="Z122" s="115"/>
      <c r="AA122" s="115" t="str">
        <f t="shared" si="4"/>
        <v>778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5001</v>
      </c>
      <c r="V124" s="115">
        <v>4936</v>
      </c>
      <c r="W124" s="115">
        <v>4900</v>
      </c>
      <c r="X124" s="115">
        <v>4415</v>
      </c>
      <c r="Y124" s="115">
        <v>4870</v>
      </c>
      <c r="Z124" s="115"/>
      <c r="AA124" s="115" t="str">
        <f t="shared" si="4"/>
        <v>4,870</v>
      </c>
      <c r="AB124" s="115"/>
      <c r="AC124" s="115">
        <f>Y124/$Y$7*100</f>
        <v>86.639388009251022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1506</v>
      </c>
      <c r="V125" s="115">
        <v>1508</v>
      </c>
      <c r="W125" s="115">
        <v>1475</v>
      </c>
      <c r="X125" s="115">
        <v>1286</v>
      </c>
      <c r="Y125" s="115">
        <v>1529</v>
      </c>
      <c r="Z125" s="115"/>
      <c r="AA125" s="115" t="str">
        <f t="shared" si="4"/>
        <v>1,529</v>
      </c>
      <c r="AB125" s="115"/>
      <c r="AC125" s="115">
        <f>Y125/$Y$7*100</f>
        <v>27.201565557729939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3185</v>
      </c>
      <c r="V127" s="115">
        <v>3145</v>
      </c>
      <c r="W127" s="115">
        <v>3111</v>
      </c>
      <c r="X127" s="115">
        <v>2778</v>
      </c>
      <c r="Y127" s="115">
        <v>3066</v>
      </c>
      <c r="Z127" s="115"/>
      <c r="AA127" s="115" t="str">
        <f t="shared" si="4"/>
        <v>3,066</v>
      </c>
      <c r="AB127" s="115"/>
      <c r="AC127" s="115">
        <f>Y127/$Y$7*100</f>
        <v>54.54545454545454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2594</v>
      </c>
      <c r="V128" s="115">
        <v>2550</v>
      </c>
      <c r="W128" s="115">
        <v>2538</v>
      </c>
      <c r="X128" s="115">
        <v>2298</v>
      </c>
      <c r="Y128" s="115">
        <v>2555</v>
      </c>
      <c r="Z128" s="115"/>
      <c r="AA128" s="115" t="str">
        <f t="shared" si="4"/>
        <v>2,555</v>
      </c>
      <c r="AB128" s="115"/>
      <c r="AC128" s="115">
        <f>Y128/$Y$7*100</f>
        <v>45.454545454545453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9318A74-8FCE-4F05-980B-1F52C42F9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C24C8BF-8876-46DB-91BF-37844A1A7D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2F2BA6C-DB64-46AB-A20C-1EAA765CFA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8A513E7-2BE7-4B73-8F19-90EE44517A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Hope Vale</v>
      </c>
      <c r="T1" s="115"/>
      <c r="U1" s="115"/>
      <c r="V1" s="115"/>
      <c r="W1" s="115"/>
      <c r="X1" s="115"/>
      <c r="Y1" s="115" t="str">
        <f>Y3</f>
        <v>9.33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144</v>
      </c>
      <c r="V3" s="115"/>
      <c r="W3" s="115"/>
      <c r="X3" s="115"/>
      <c r="Y3" s="115" t="s">
        <v>244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9.33'!$Y$3&amp;" "&amp;'Table 9.33'!$U$3&amp;", "&amp;'State data for spotlight'!$C$3&amp;", "&amp;'Table 9.33'!$Y$2</f>
        <v>Table 9.33 Hope Vale,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515</v>
      </c>
      <c r="U4" s="117">
        <v>499</v>
      </c>
      <c r="V4" s="117">
        <v>447</v>
      </c>
      <c r="W4" s="117">
        <v>535</v>
      </c>
      <c r="X4" s="117">
        <v>434</v>
      </c>
      <c r="Y4" s="117">
        <v>511</v>
      </c>
      <c r="Z4" s="115"/>
      <c r="AA4" s="115" t="str">
        <f>TEXT(Y4,"###,###")</f>
        <v>511</v>
      </c>
      <c r="AB4" s="115"/>
      <c r="AC4" s="115">
        <f t="shared" ref="AC4:AC9" si="0">Y4/X4-1</f>
        <v>0.17741935483870974</v>
      </c>
      <c r="AD4" s="115"/>
      <c r="AE4" s="115">
        <f>Y4/T4-1</f>
        <v>-7.7669902912621547E-3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257</v>
      </c>
      <c r="U5" s="117">
        <v>286</v>
      </c>
      <c r="V5" s="117">
        <v>246</v>
      </c>
      <c r="W5" s="117">
        <v>305</v>
      </c>
      <c r="X5" s="117">
        <v>238</v>
      </c>
      <c r="Y5" s="117">
        <v>281</v>
      </c>
      <c r="Z5" s="115"/>
      <c r="AA5" s="115" t="str">
        <f>TEXT(Y5,"###,###")</f>
        <v>281</v>
      </c>
      <c r="AB5" s="115"/>
      <c r="AC5" s="115">
        <f t="shared" si="0"/>
        <v>0.18067226890756305</v>
      </c>
      <c r="AD5" s="115"/>
      <c r="AE5" s="115">
        <f t="shared" ref="AE5:AE9" si="1">Y5/T5-1</f>
        <v>9.3385214007781991E-2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256</v>
      </c>
      <c r="U6" s="117">
        <v>209</v>
      </c>
      <c r="V6" s="117">
        <v>197</v>
      </c>
      <c r="W6" s="117">
        <v>231</v>
      </c>
      <c r="X6" s="117">
        <v>195</v>
      </c>
      <c r="Y6" s="117">
        <v>230</v>
      </c>
      <c r="Z6" s="115"/>
      <c r="AA6" s="115" t="str">
        <f>TEXT(Y6,"###,###")</f>
        <v>230</v>
      </c>
      <c r="AB6" s="115"/>
      <c r="AC6" s="115">
        <f t="shared" si="0"/>
        <v>0.17948717948717952</v>
      </c>
      <c r="AD6" s="115"/>
      <c r="AE6" s="115">
        <f t="shared" si="1"/>
        <v>-0.1015625</v>
      </c>
      <c r="AF6" s="115"/>
    </row>
    <row r="7" spans="1:32" ht="16.5" customHeight="1" thickBot="1" x14ac:dyDescent="0.3">
      <c r="A7" s="46" t="str">
        <f>"QUICK STATS for "&amp;'Table 9.33'!Y2&amp;"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376</v>
      </c>
      <c r="U7" s="117">
        <v>381</v>
      </c>
      <c r="V7" s="117">
        <v>358</v>
      </c>
      <c r="W7" s="117">
        <v>378</v>
      </c>
      <c r="X7" s="117">
        <v>321</v>
      </c>
      <c r="Y7" s="117">
        <v>371</v>
      </c>
      <c r="Z7" s="115"/>
      <c r="AA7" s="115" t="str">
        <f>TEXT(Y7,"###,###")</f>
        <v>371</v>
      </c>
      <c r="AB7" s="115"/>
      <c r="AC7" s="115">
        <f t="shared" si="0"/>
        <v>0.15576323987538943</v>
      </c>
      <c r="AD7" s="115"/>
      <c r="AE7" s="115">
        <f t="shared" si="1"/>
        <v>-1.3297872340425565E-2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511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9.33'!AA7</f>
        <v>371</v>
      </c>
      <c r="P8" s="51"/>
      <c r="S8" s="115" t="s">
        <v>96</v>
      </c>
      <c r="T8" s="115">
        <v>28070.61</v>
      </c>
      <c r="U8" s="115">
        <v>30865.38</v>
      </c>
      <c r="V8" s="115">
        <v>27802.42</v>
      </c>
      <c r="W8" s="115">
        <v>30840.81</v>
      </c>
      <c r="X8" s="115">
        <v>30582.28</v>
      </c>
      <c r="Y8" s="115">
        <v>27778.400000000001</v>
      </c>
      <c r="Z8" s="115"/>
      <c r="AA8" s="115" t="str">
        <f>TEXT(Y8,"$###,###")</f>
        <v>$27,778</v>
      </c>
      <c r="AB8" s="115"/>
      <c r="AC8" s="115">
        <f t="shared" si="0"/>
        <v>-9.1683157697856288E-2</v>
      </c>
      <c r="AD8" s="115"/>
      <c r="AE8" s="115">
        <f t="shared" si="1"/>
        <v>-1.0409820092972644E-2</v>
      </c>
      <c r="AF8" s="115"/>
    </row>
    <row r="9" spans="1:32" x14ac:dyDescent="0.25">
      <c r="A9" s="55" t="s">
        <v>17</v>
      </c>
      <c r="B9" s="56"/>
      <c r="C9" s="57"/>
      <c r="D9" s="58">
        <f>'Table 9.33'!AC104</f>
        <v>73.189823874755376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54.447439353099739</v>
      </c>
      <c r="P9" s="59" t="s">
        <v>97</v>
      </c>
      <c r="S9" s="115" t="s">
        <v>9</v>
      </c>
      <c r="T9" s="115">
        <v>12578487</v>
      </c>
      <c r="U9" s="115">
        <v>13838520</v>
      </c>
      <c r="V9" s="115">
        <v>12935479</v>
      </c>
      <c r="W9" s="115">
        <v>13892232</v>
      </c>
      <c r="X9" s="115">
        <v>11905593</v>
      </c>
      <c r="Y9" s="115">
        <v>13891081</v>
      </c>
      <c r="Z9" s="115"/>
      <c r="AA9" s="115" t="str">
        <f>TEXT(Y9/1000000,"$#,###.0")&amp;" mil"</f>
        <v>$13.9 mil</v>
      </c>
      <c r="AB9" s="115"/>
      <c r="AC9" s="115">
        <f t="shared" si="0"/>
        <v>0.16676934949817279</v>
      </c>
      <c r="AD9" s="115"/>
      <c r="AE9" s="115">
        <f t="shared" si="1"/>
        <v>0.10435229610683705</v>
      </c>
      <c r="AF9" s="115"/>
    </row>
    <row r="10" spans="1:32" x14ac:dyDescent="0.25">
      <c r="A10" s="55" t="s">
        <v>20</v>
      </c>
      <c r="B10" s="56"/>
      <c r="C10" s="57"/>
      <c r="D10" s="58">
        <f>'Table 9.33'!AC105</f>
        <v>21.135029354207436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45.552560646900268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98.113207547169807</v>
      </c>
      <c r="P11" s="59" t="s">
        <v>97</v>
      </c>
      <c r="S11" s="115" t="s">
        <v>32</v>
      </c>
      <c r="T11" s="117">
        <v>502</v>
      </c>
      <c r="U11" s="117">
        <v>486</v>
      </c>
      <c r="V11" s="117">
        <v>437</v>
      </c>
      <c r="W11" s="117">
        <v>520</v>
      </c>
      <c r="X11" s="117">
        <v>423</v>
      </c>
      <c r="Y11" s="117">
        <v>497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9.33'!AC108</f>
        <v>17.416829745596868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2.9649595687331538</v>
      </c>
      <c r="P12" s="59" t="s">
        <v>97</v>
      </c>
      <c r="S12" s="115" t="s">
        <v>33</v>
      </c>
      <c r="T12" s="117">
        <v>13</v>
      </c>
      <c r="U12" s="117">
        <v>14</v>
      </c>
      <c r="V12" s="117">
        <v>13</v>
      </c>
      <c r="W12" s="117">
        <v>16</v>
      </c>
      <c r="X12" s="117">
        <v>7</v>
      </c>
      <c r="Y12" s="117">
        <v>14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9.33'!AC109</f>
        <v>10.763209393346379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9.33'!AA118</f>
        <v>38.2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9.33'!AC110</f>
        <v>41.878669275929546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15.09433962264151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9.33'!AC111</f>
        <v>24.266144814090019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84.905660377358487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33</v>
      </c>
      <c r="Z15" s="115"/>
      <c r="AA15" s="118">
        <f t="shared" ref="AA15:AA34" si="2">IF(Y15="np",0,Y15/$Y$34)</f>
        <v>6.4579256360078274E-2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13</v>
      </c>
      <c r="Z16" s="115"/>
      <c r="AA16" s="118">
        <f t="shared" si="2"/>
        <v>2.5440313111545987E-2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</v>
      </c>
      <c r="Z17" s="115"/>
      <c r="AA17" s="118">
        <f t="shared" si="2"/>
        <v>9.7847358121330719E-3</v>
      </c>
      <c r="AB17" s="115"/>
      <c r="AC17" s="115"/>
      <c r="AD17" s="115"/>
      <c r="AE17" s="115"/>
      <c r="AF17" s="115"/>
    </row>
    <row r="18" spans="1:32" x14ac:dyDescent="0.25">
      <c r="A18" s="85" t="str">
        <f>'Table 9.33'!$S$1&amp;" ("&amp;'Table 9.33'!$T$2&amp;" to "&amp;'Table 9.33'!$Y$2&amp;")"</f>
        <v>Hope Vale (2011-12 to 2016-17)</v>
      </c>
      <c r="B18" s="85"/>
      <c r="C18" s="85"/>
      <c r="D18" s="85"/>
      <c r="E18" s="85"/>
      <c r="F18" s="85"/>
      <c r="G18" s="85" t="str">
        <f>'Table 9.33'!$S$1&amp;" ("&amp;'Table 9.33'!$T$2&amp;" to "&amp;'Table 9.33'!$Y$2&amp;")"</f>
        <v>Hope Vale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</v>
      </c>
      <c r="Z18" s="115"/>
      <c r="AA18" s="118">
        <f t="shared" si="2"/>
        <v>7.8277886497064575E-3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19</v>
      </c>
      <c r="Z19" s="115"/>
      <c r="AA19" s="118">
        <f t="shared" si="2"/>
        <v>3.7181996086105673E-2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18</v>
      </c>
      <c r="Z21" s="115"/>
      <c r="AA21" s="118">
        <f t="shared" si="2"/>
        <v>3.5225048923679059E-2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6</v>
      </c>
      <c r="Z22" s="115"/>
      <c r="AA22" s="118">
        <f t="shared" si="2"/>
        <v>1.1741682974559686E-2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</v>
      </c>
      <c r="Z23" s="115"/>
      <c r="AA23" s="118">
        <f t="shared" si="2"/>
        <v>9.7847358121330719E-3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8</v>
      </c>
      <c r="Z26" s="115"/>
      <c r="AA26" s="118">
        <f t="shared" si="2"/>
        <v>1.5655577299412915E-2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36</v>
      </c>
      <c r="Z27" s="115"/>
      <c r="AA27" s="118">
        <f t="shared" si="2"/>
        <v>7.0450097847358117E-2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</v>
      </c>
      <c r="Z28" s="115"/>
      <c r="AA28" s="118">
        <f t="shared" si="2"/>
        <v>9.7847358121330719E-3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125</v>
      </c>
      <c r="Z29" s="115"/>
      <c r="AA29" s="118">
        <f t="shared" si="2"/>
        <v>0.2446183953033268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85</v>
      </c>
      <c r="Z30" s="115"/>
      <c r="AA30" s="118">
        <f t="shared" si="2"/>
        <v>0.16634050880626222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33</v>
      </c>
      <c r="Z31" s="115"/>
      <c r="AA31" s="118">
        <f t="shared" si="2"/>
        <v>6.4579256360078274E-2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21</v>
      </c>
      <c r="Z32" s="115"/>
      <c r="AA32" s="118">
        <f t="shared" si="2"/>
        <v>4.1095890410958902E-2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66</v>
      </c>
      <c r="Z33" s="115"/>
      <c r="AA33" s="118">
        <f t="shared" si="2"/>
        <v>0.12915851272015655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511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320</v>
      </c>
      <c r="U37" s="115">
        <v>333</v>
      </c>
      <c r="V37" s="115">
        <v>306</v>
      </c>
      <c r="W37" s="115">
        <v>317</v>
      </c>
      <c r="X37" s="115">
        <v>260</v>
      </c>
      <c r="Y37" s="115">
        <v>315</v>
      </c>
      <c r="Z37" s="115"/>
      <c r="AA37" s="115" t="str">
        <f>TEXT(Y37,"###,###")</f>
        <v>315</v>
      </c>
      <c r="AB37" s="115"/>
      <c r="AC37" s="115">
        <f>Y37/X37-1</f>
        <v>0.21153846153846145</v>
      </c>
      <c r="AD37" s="115"/>
      <c r="AE37" s="115">
        <f>Y37/T37-1</f>
        <v>-1.5625E-2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54</v>
      </c>
      <c r="U38" s="115">
        <v>47</v>
      </c>
      <c r="V38" s="115">
        <v>49</v>
      </c>
      <c r="W38" s="115">
        <v>63</v>
      </c>
      <c r="X38" s="115">
        <v>55</v>
      </c>
      <c r="Y38" s="115">
        <v>56</v>
      </c>
      <c r="Z38" s="115"/>
      <c r="AA38" s="115" t="str">
        <f>TEXT(Y38,"###,###")</f>
        <v>56</v>
      </c>
      <c r="AB38" s="115"/>
      <c r="AC38" s="115">
        <f>Y38/X38-1</f>
        <v>1.8181818181818077E-2</v>
      </c>
      <c r="AD38" s="115"/>
      <c r="AE38" s="115">
        <f>Y38/T38-1</f>
        <v>3.7037037037036979E-2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374</v>
      </c>
      <c r="U40" s="115">
        <v>380</v>
      </c>
      <c r="V40" s="115">
        <v>355</v>
      </c>
      <c r="W40" s="115">
        <v>380</v>
      </c>
      <c r="X40" s="115">
        <v>315</v>
      </c>
      <c r="Y40" s="115">
        <v>371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84.905660377358487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15.09433962264151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12</v>
      </c>
      <c r="Y46" s="117">
        <v>12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36</v>
      </c>
      <c r="Y47" s="117">
        <v>30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38</v>
      </c>
      <c r="Y48" s="117">
        <v>51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9.33'!S1&amp;" ("&amp;'Table 9.33'!Y2&amp;") *"</f>
        <v>Number of jobs by age and sex of job holders in Hope Vale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25</v>
      </c>
      <c r="Y49" s="117">
        <v>35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36</v>
      </c>
      <c r="Y50" s="117">
        <v>30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32</v>
      </c>
      <c r="Y51" s="117">
        <v>30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33</v>
      </c>
      <c r="Y52" s="117">
        <v>41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17</v>
      </c>
      <c r="Y53" s="117">
        <v>18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</v>
      </c>
      <c r="Y54" s="117">
        <v>12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0</v>
      </c>
      <c r="Y55" s="117">
        <v>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3</v>
      </c>
      <c r="Y56" s="117">
        <v>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237</v>
      </c>
      <c r="Y61" s="117">
        <v>281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9.33'!S1&amp;" ("&amp;'Table 9.33'!Y2&amp;") *"</f>
        <v>Number of employed persons per occupation of main job by sex in Hope Vale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10</v>
      </c>
      <c r="Y65" s="117">
        <v>13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31</v>
      </c>
      <c r="Y66" s="117">
        <v>20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29</v>
      </c>
      <c r="Y67" s="117">
        <v>41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31</v>
      </c>
      <c r="Y68" s="117">
        <v>17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19</v>
      </c>
      <c r="Y69" s="117">
        <v>24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18</v>
      </c>
      <c r="Y70" s="117">
        <v>19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22</v>
      </c>
      <c r="Y71" s="117">
        <v>33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13</v>
      </c>
      <c r="Y72" s="117">
        <v>17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10</v>
      </c>
      <c r="Y73" s="117">
        <v>17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</v>
      </c>
      <c r="Y74" s="117">
        <v>15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195</v>
      </c>
      <c r="Y80" s="117">
        <v>230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9.33'!S1</f>
        <v>Hope Vale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8</v>
      </c>
      <c r="Y83" s="117">
        <v>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14</v>
      </c>
      <c r="Y84" s="117">
        <v>28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9.33'!AA4</f>
        <v>511</v>
      </c>
      <c r="D85" s="99">
        <f>'Table 9.33'!AC4</f>
        <v>0.17741935483870974</v>
      </c>
      <c r="E85" s="100">
        <f>'Table 9.33'!AC4</f>
        <v>0.17741935483870974</v>
      </c>
      <c r="F85" s="99">
        <f>'Table 9.33'!AE4</f>
        <v>-7.7669902912621547E-3</v>
      </c>
      <c r="G85" s="100">
        <f>'Table 9.33'!AE4</f>
        <v>-7.7669902912621547E-3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22</v>
      </c>
      <c r="Y85" s="117">
        <v>18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9.33'!AA5</f>
        <v>281</v>
      </c>
      <c r="D86" s="99">
        <f>'Table 9.33'!AC5</f>
        <v>0.18067226890756305</v>
      </c>
      <c r="E86" s="100">
        <f>'Table 9.33'!AC5</f>
        <v>0.18067226890756305</v>
      </c>
      <c r="F86" s="99">
        <f>'Table 9.33'!AE5</f>
        <v>9.3385214007781991E-2</v>
      </c>
      <c r="G86" s="100">
        <f>'Table 9.33'!AE5</f>
        <v>9.3385214007781991E-2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21</v>
      </c>
      <c r="Y86" s="117">
        <v>20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9.33'!AA6</f>
        <v>230</v>
      </c>
      <c r="D87" s="99">
        <f>'Table 9.33'!AC6</f>
        <v>0.17948717948717952</v>
      </c>
      <c r="E87" s="100">
        <f>'Table 9.33'!AC6</f>
        <v>0.17948717948717952</v>
      </c>
      <c r="F87" s="99">
        <f>'Table 9.33'!AE6</f>
        <v>-0.1015625</v>
      </c>
      <c r="G87" s="100">
        <f>'Table 9.33'!AE6</f>
        <v>-0.1015625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</v>
      </c>
      <c r="Y87" s="117">
        <v>8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9.33'!AA7</f>
        <v>371</v>
      </c>
      <c r="D88" s="99">
        <f>'Table 9.33'!AC7</f>
        <v>0.15576323987538943</v>
      </c>
      <c r="E88" s="100">
        <f>'Table 9.33'!AC7</f>
        <v>0.15576323987538943</v>
      </c>
      <c r="F88" s="99">
        <f>'Table 9.33'!AE7</f>
        <v>-1.3297872340425565E-2</v>
      </c>
      <c r="G88" s="100">
        <f>'Table 9.33'!AE7</f>
        <v>-1.3297872340425565E-2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9.33'!AA37</f>
        <v>315</v>
      </c>
      <c r="D89" s="99">
        <f>'Table 9.33'!AC37</f>
        <v>0.21153846153846145</v>
      </c>
      <c r="E89" s="100">
        <f>'Table 9.33'!AC37</f>
        <v>0.21153846153846145</v>
      </c>
      <c r="F89" s="99">
        <f>'Table 9.33'!AE37</f>
        <v>-1.5625E-2</v>
      </c>
      <c r="G89" s="100">
        <f>'Table 9.33'!AE37</f>
        <v>-1.5625E-2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19</v>
      </c>
      <c r="Y89" s="117">
        <v>30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9.33'!AA38</f>
        <v>56</v>
      </c>
      <c r="D90" s="99">
        <f>'Table 9.33'!AC38</f>
        <v>1.8181818181818077E-2</v>
      </c>
      <c r="E90" s="100">
        <f>'Table 9.33'!AC38</f>
        <v>1.8181818181818077E-2</v>
      </c>
      <c r="F90" s="99">
        <f>'Table 9.33'!AE38</f>
        <v>3.7037037037036979E-2</v>
      </c>
      <c r="G90" s="100">
        <f>'Table 9.33'!AE38</f>
        <v>3.7037037037036979E-2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51</v>
      </c>
      <c r="Y90" s="117">
        <v>54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9.33'!AA114</f>
        <v>31</v>
      </c>
      <c r="D91" s="99">
        <f>'Table 9.33'!AC114</f>
        <v>-6.0606060606060552E-2</v>
      </c>
      <c r="E91" s="100">
        <f>'Table 9.33'!AC114</f>
        <v>-6.0606060606060552E-2</v>
      </c>
      <c r="F91" s="99">
        <f>'Table 9.33'!AE114</f>
        <v>0.24</v>
      </c>
      <c r="G91" s="100">
        <f>'Table 9.33'!AE114</f>
        <v>0.24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172</v>
      </c>
      <c r="Y91" s="117">
        <v>202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9.33'!AA115</f>
        <v>25</v>
      </c>
      <c r="D92" s="99">
        <f>'Table 9.33'!AC115</f>
        <v>-0.13793103448275867</v>
      </c>
      <c r="E92" s="100">
        <f>'Table 9.33'!AC115</f>
        <v>-0.13793103448275867</v>
      </c>
      <c r="F92" s="99">
        <f>'Table 9.33'!AE115</f>
        <v>-0.1071428571428571</v>
      </c>
      <c r="G92" s="100">
        <f>'Table 9.33'!AE115</f>
        <v>-0.1071428571428571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9.33'!AA8</f>
        <v>$27,778</v>
      </c>
      <c r="D93" s="99">
        <f>'Table 9.33'!AC8</f>
        <v>-9.1683157697856288E-2</v>
      </c>
      <c r="E93" s="100">
        <f>'Table 9.33'!AC8</f>
        <v>-9.1683157697856288E-2</v>
      </c>
      <c r="F93" s="99">
        <f>'Table 9.33'!AE8</f>
        <v>-1.0409820092972644E-2</v>
      </c>
      <c r="G93" s="100">
        <f>'Table 9.33'!AE8</f>
        <v>-1.0409820092972644E-2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9</v>
      </c>
      <c r="Y93" s="117">
        <v>10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9.33'!AA9</f>
        <v>$13.9 mil</v>
      </c>
      <c r="D94" s="99">
        <f>'Table 9.33'!AC9</f>
        <v>0.16676934949817279</v>
      </c>
      <c r="E94" s="100">
        <f>'Table 9.33'!AC9</f>
        <v>0.16676934949817279</v>
      </c>
      <c r="F94" s="99">
        <f>'Table 9.33'!AE9</f>
        <v>0.10435229610683705</v>
      </c>
      <c r="G94" s="100">
        <f>'Table 9.33'!AE9</f>
        <v>0.10435229610683705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16</v>
      </c>
      <c r="Y94" s="117">
        <v>23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38</v>
      </c>
      <c r="Y96" s="117">
        <v>40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39</v>
      </c>
      <c r="Y97" s="117">
        <v>35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</v>
      </c>
      <c r="Y98" s="117">
        <v>10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19</v>
      </c>
      <c r="Y100" s="117">
        <v>13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147</v>
      </c>
      <c r="Y101" s="117">
        <v>169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341</v>
      </c>
      <c r="Y104" s="115">
        <v>374</v>
      </c>
      <c r="Z104" s="115"/>
      <c r="AA104" s="115" t="str">
        <f>TEXT(Y104,"###,###")</f>
        <v>374</v>
      </c>
      <c r="AB104" s="115"/>
      <c r="AC104" s="115">
        <f>Y104/($Y$4)*100</f>
        <v>73.189823874755376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90</v>
      </c>
      <c r="Y105" s="115">
        <v>108</v>
      </c>
      <c r="Z105" s="115"/>
      <c r="AA105" s="115" t="str">
        <f>TEXT(Y105,"###,###")</f>
        <v>108</v>
      </c>
      <c r="AB105" s="115"/>
      <c r="AC105" s="115">
        <f>Y105/($Y$4)*100</f>
        <v>21.135029354207436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431</v>
      </c>
      <c r="Y106" s="115">
        <v>482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29</v>
      </c>
      <c r="Y108" s="115">
        <v>89</v>
      </c>
      <c r="Z108" s="115"/>
      <c r="AA108" s="115" t="str">
        <f>TEXT(Y108,"###,###")</f>
        <v>89</v>
      </c>
      <c r="AB108" s="115"/>
      <c r="AC108" s="115">
        <f>Y108/($Y$4)*100</f>
        <v>17.416829745596868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34</v>
      </c>
      <c r="Y109" s="115">
        <v>55</v>
      </c>
      <c r="Z109" s="115"/>
      <c r="AA109" s="115" t="str">
        <f>TEXT(Y109,"###,###")</f>
        <v>55</v>
      </c>
      <c r="AB109" s="115"/>
      <c r="AC109" s="115">
        <f t="shared" ref="AC109:AC111" si="3">Y109/($Y$4)*100</f>
        <v>10.763209393346379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250</v>
      </c>
      <c r="Y110" s="115">
        <v>214</v>
      </c>
      <c r="Z110" s="115"/>
      <c r="AA110" s="115" t="str">
        <f>TEXT(Y110,"###,###")</f>
        <v>214</v>
      </c>
      <c r="AB110" s="115"/>
      <c r="AC110" s="115">
        <f t="shared" si="3"/>
        <v>41.878669275929546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113</v>
      </c>
      <c r="Y111" s="115">
        <v>124</v>
      </c>
      <c r="Z111" s="115"/>
      <c r="AA111" s="115" t="str">
        <f>TEXT(Y111,"###,###")</f>
        <v>124</v>
      </c>
      <c r="AB111" s="115"/>
      <c r="AC111" s="115">
        <f t="shared" si="3"/>
        <v>24.266144814090019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432</v>
      </c>
      <c r="Y112" s="115">
        <v>511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25</v>
      </c>
      <c r="U114" s="115">
        <v>27</v>
      </c>
      <c r="V114" s="115">
        <v>29</v>
      </c>
      <c r="W114" s="115">
        <v>33</v>
      </c>
      <c r="X114" s="115">
        <v>33</v>
      </c>
      <c r="Y114" s="115">
        <v>31</v>
      </c>
      <c r="Z114" s="115"/>
      <c r="AA114" s="115" t="str">
        <f>TEXT(Y114,"###,###")</f>
        <v>31</v>
      </c>
      <c r="AB114" s="115"/>
      <c r="AC114" s="115">
        <f>Y114/X114-1</f>
        <v>-6.0606060606060552E-2</v>
      </c>
      <c r="AD114" s="115"/>
      <c r="AE114" s="115">
        <f>Y114/T114-1</f>
        <v>0.24</v>
      </c>
      <c r="AF114" s="115"/>
    </row>
    <row r="115" spans="19:32" x14ac:dyDescent="0.25">
      <c r="S115" s="115" t="s">
        <v>104</v>
      </c>
      <c r="T115" s="115">
        <v>28</v>
      </c>
      <c r="U115" s="115">
        <v>25</v>
      </c>
      <c r="V115" s="115">
        <v>21</v>
      </c>
      <c r="W115" s="115">
        <v>25</v>
      </c>
      <c r="X115" s="115">
        <v>29</v>
      </c>
      <c r="Y115" s="115">
        <v>25</v>
      </c>
      <c r="Z115" s="115"/>
      <c r="AA115" s="115" t="str">
        <f>TEXT(Y115,"###,###")</f>
        <v>25</v>
      </c>
      <c r="AB115" s="115"/>
      <c r="AC115" s="115">
        <f>Y115/X115-1</f>
        <v>-0.13793103448275867</v>
      </c>
      <c r="AD115" s="115"/>
      <c r="AE115" s="115">
        <f>Y115/T115-1</f>
        <v>-0.1071428571428571</v>
      </c>
      <c r="AF115" s="115"/>
    </row>
    <row r="116" spans="19:32" x14ac:dyDescent="0.25">
      <c r="S116" s="115" t="s">
        <v>56</v>
      </c>
      <c r="T116" s="115">
        <v>53</v>
      </c>
      <c r="U116" s="115">
        <v>52</v>
      </c>
      <c r="V116" s="115">
        <v>50</v>
      </c>
      <c r="W116" s="115">
        <v>58</v>
      </c>
      <c r="X116" s="115">
        <v>62</v>
      </c>
      <c r="Y116" s="115">
        <v>56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34.56</v>
      </c>
      <c r="V118" s="115">
        <v>40.69</v>
      </c>
      <c r="W118" s="115">
        <v>38.299999999999997</v>
      </c>
      <c r="X118" s="115">
        <v>40.1</v>
      </c>
      <c r="Y118" s="115">
        <v>38.19</v>
      </c>
      <c r="Z118" s="115"/>
      <c r="AA118" s="115" t="str">
        <f>TEXT(Y118,"##.0")</f>
        <v>38.2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364</v>
      </c>
      <c r="V120" s="115">
        <v>345</v>
      </c>
      <c r="W120" s="115">
        <v>361</v>
      </c>
      <c r="X120" s="115">
        <v>313</v>
      </c>
      <c r="Y120" s="115">
        <v>357</v>
      </c>
      <c r="Z120" s="115"/>
      <c r="AA120" s="115" t="str">
        <f>TEXT(Y120,"###,###")</f>
        <v>357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5</v>
      </c>
      <c r="V121" s="115">
        <v>9</v>
      </c>
      <c r="W121" s="115">
        <v>6</v>
      </c>
      <c r="X121" s="115">
        <v>7</v>
      </c>
      <c r="Y121" s="115">
        <v>4</v>
      </c>
      <c r="Z121" s="115"/>
      <c r="AA121" s="115" t="str">
        <f t="shared" ref="AA121:AA128" si="4">TEXT(Y121,"###,###")</f>
        <v>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9</v>
      </c>
      <c r="V122" s="115">
        <v>6</v>
      </c>
      <c r="W122" s="115">
        <v>7</v>
      </c>
      <c r="X122" s="115">
        <v>4</v>
      </c>
      <c r="Y122" s="115">
        <v>7</v>
      </c>
      <c r="Z122" s="115"/>
      <c r="AA122" s="115" t="str">
        <f t="shared" si="4"/>
        <v>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373</v>
      </c>
      <c r="V124" s="115">
        <v>351</v>
      </c>
      <c r="W124" s="115">
        <v>368</v>
      </c>
      <c r="X124" s="115">
        <v>317</v>
      </c>
      <c r="Y124" s="115">
        <v>364</v>
      </c>
      <c r="Z124" s="115"/>
      <c r="AA124" s="115" t="str">
        <f t="shared" si="4"/>
        <v>364</v>
      </c>
      <c r="AB124" s="115"/>
      <c r="AC124" s="115">
        <f>Y124/$Y$7*100</f>
        <v>98.113207547169807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14</v>
      </c>
      <c r="V125" s="115">
        <v>15</v>
      </c>
      <c r="W125" s="115">
        <v>13</v>
      </c>
      <c r="X125" s="115">
        <v>11</v>
      </c>
      <c r="Y125" s="115">
        <v>11</v>
      </c>
      <c r="Z125" s="115"/>
      <c r="AA125" s="115" t="str">
        <f t="shared" si="4"/>
        <v>11</v>
      </c>
      <c r="AB125" s="115"/>
      <c r="AC125" s="115">
        <f>Y125/$Y$7*100</f>
        <v>2.9649595687331538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223</v>
      </c>
      <c r="V127" s="115">
        <v>200</v>
      </c>
      <c r="W127" s="115">
        <v>212</v>
      </c>
      <c r="X127" s="115">
        <v>175</v>
      </c>
      <c r="Y127" s="115">
        <v>202</v>
      </c>
      <c r="Z127" s="115"/>
      <c r="AA127" s="115" t="str">
        <f t="shared" si="4"/>
        <v>202</v>
      </c>
      <c r="AB127" s="115"/>
      <c r="AC127" s="115">
        <f>Y127/$Y$7*100</f>
        <v>54.447439353099739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162</v>
      </c>
      <c r="V128" s="115">
        <v>158</v>
      </c>
      <c r="W128" s="115">
        <v>168</v>
      </c>
      <c r="X128" s="115">
        <v>142</v>
      </c>
      <c r="Y128" s="115">
        <v>169</v>
      </c>
      <c r="Z128" s="115"/>
      <c r="AA128" s="115" t="str">
        <f t="shared" si="4"/>
        <v>169</v>
      </c>
      <c r="AB128" s="115"/>
      <c r="AC128" s="115">
        <f>Y128/$Y$7*100</f>
        <v>45.552560646900268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2812047-A429-4399-A331-B0D9A738C1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29847B2-F9FF-449E-B9F6-E04AF731C0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FD59008-34F2-4237-8BDE-8354DE0C8E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EDD494E-3A35-4C50-9AD4-022D418A90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Ipswich</v>
      </c>
      <c r="T1" s="115"/>
      <c r="U1" s="115"/>
      <c r="V1" s="115"/>
      <c r="W1" s="115"/>
      <c r="X1" s="115"/>
      <c r="Y1" s="115" t="str">
        <f>Y3</f>
        <v>9.34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145</v>
      </c>
      <c r="V3" s="115"/>
      <c r="W3" s="115"/>
      <c r="X3" s="115"/>
      <c r="Y3" s="115" t="s">
        <v>245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9.34'!$Y$3&amp;" "&amp;'Table 9.34'!$U$3&amp;", "&amp;'State data for spotlight'!$C$3&amp;", "&amp;'Table 9.34'!$Y$2</f>
        <v>Table 9.34 Ipswich,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130161</v>
      </c>
      <c r="U4" s="117">
        <v>132652</v>
      </c>
      <c r="V4" s="117">
        <v>132607</v>
      </c>
      <c r="W4" s="117">
        <v>137254</v>
      </c>
      <c r="X4" s="117">
        <v>140773</v>
      </c>
      <c r="Y4" s="117">
        <v>149790</v>
      </c>
      <c r="Z4" s="115"/>
      <c r="AA4" s="115" t="str">
        <f>TEXT(Y4,"###,###")</f>
        <v>149,790</v>
      </c>
      <c r="AB4" s="115"/>
      <c r="AC4" s="115">
        <f t="shared" ref="AC4:AC9" si="0">Y4/X4-1</f>
        <v>6.4053476163753009E-2</v>
      </c>
      <c r="AD4" s="115"/>
      <c r="AE4" s="115">
        <f>Y4/T4-1</f>
        <v>0.1508055408302027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71296</v>
      </c>
      <c r="U5" s="117">
        <v>73270</v>
      </c>
      <c r="V5" s="117">
        <v>72506</v>
      </c>
      <c r="W5" s="117">
        <v>74388</v>
      </c>
      <c r="X5" s="117">
        <v>76302</v>
      </c>
      <c r="Y5" s="117">
        <v>81079</v>
      </c>
      <c r="Z5" s="115"/>
      <c r="AA5" s="115" t="str">
        <f>TEXT(Y5,"###,###")</f>
        <v>81,079</v>
      </c>
      <c r="AB5" s="115"/>
      <c r="AC5" s="115">
        <f t="shared" si="0"/>
        <v>6.260648475793551E-2</v>
      </c>
      <c r="AD5" s="115"/>
      <c r="AE5" s="115">
        <f t="shared" ref="AE5:AE9" si="1">Y5/T5-1</f>
        <v>0.13721667414721717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58865</v>
      </c>
      <c r="U6" s="117">
        <v>59382</v>
      </c>
      <c r="V6" s="117">
        <v>60101</v>
      </c>
      <c r="W6" s="117">
        <v>62865</v>
      </c>
      <c r="X6" s="117">
        <v>64471</v>
      </c>
      <c r="Y6" s="117">
        <v>68711</v>
      </c>
      <c r="Z6" s="115"/>
      <c r="AA6" s="115" t="str">
        <f>TEXT(Y6,"###,###")</f>
        <v>68,711</v>
      </c>
      <c r="AB6" s="115"/>
      <c r="AC6" s="115">
        <f t="shared" si="0"/>
        <v>6.576600331932192E-2</v>
      </c>
      <c r="AD6" s="115"/>
      <c r="AE6" s="115">
        <f t="shared" si="1"/>
        <v>0.16726407882442884</v>
      </c>
      <c r="AF6" s="115"/>
    </row>
    <row r="7" spans="1:32" ht="16.5" customHeight="1" thickBot="1" x14ac:dyDescent="0.3">
      <c r="A7" s="46" t="str">
        <f>"QUICK STATS for "&amp;'Table 9.34'!Y2&amp;"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93074</v>
      </c>
      <c r="U7" s="117">
        <v>94173</v>
      </c>
      <c r="V7" s="117">
        <v>95764</v>
      </c>
      <c r="W7" s="117">
        <v>97679</v>
      </c>
      <c r="X7" s="117">
        <v>101139</v>
      </c>
      <c r="Y7" s="117">
        <v>106485</v>
      </c>
      <c r="Z7" s="115"/>
      <c r="AA7" s="115" t="str">
        <f>TEXT(Y7,"###,###")</f>
        <v>106,485</v>
      </c>
      <c r="AB7" s="115"/>
      <c r="AC7" s="115">
        <f t="shared" si="0"/>
        <v>5.2857947972592134E-2</v>
      </c>
      <c r="AD7" s="115"/>
      <c r="AE7" s="115">
        <f t="shared" si="1"/>
        <v>0.14408964909641786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149,790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9.34'!AA7</f>
        <v>106,485</v>
      </c>
      <c r="P8" s="51"/>
      <c r="S8" s="115" t="s">
        <v>96</v>
      </c>
      <c r="T8" s="115">
        <v>40994.620000000003</v>
      </c>
      <c r="U8" s="115">
        <v>42010.01</v>
      </c>
      <c r="V8" s="115">
        <v>42831.82</v>
      </c>
      <c r="W8" s="115">
        <v>43661</v>
      </c>
      <c r="X8" s="115">
        <v>45051.27</v>
      </c>
      <c r="Y8" s="115">
        <v>45475.5</v>
      </c>
      <c r="Z8" s="115"/>
      <c r="AA8" s="115" t="str">
        <f>TEXT(Y8,"$###,###")</f>
        <v>$45,476</v>
      </c>
      <c r="AB8" s="115"/>
      <c r="AC8" s="115">
        <f t="shared" si="0"/>
        <v>9.4166046817327764E-3</v>
      </c>
      <c r="AD8" s="115"/>
      <c r="AE8" s="115">
        <f t="shared" si="1"/>
        <v>0.10930409892810311</v>
      </c>
      <c r="AF8" s="115"/>
    </row>
    <row r="9" spans="1:32" x14ac:dyDescent="0.25">
      <c r="A9" s="55" t="s">
        <v>17</v>
      </c>
      <c r="B9" s="56"/>
      <c r="C9" s="57"/>
      <c r="D9" s="58">
        <f>'Table 9.34'!AC104</f>
        <v>74.380799786367575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53.060055406864812</v>
      </c>
      <c r="P9" s="59" t="s">
        <v>97</v>
      </c>
      <c r="S9" s="115" t="s">
        <v>9</v>
      </c>
      <c r="T9" s="115">
        <v>4423463594</v>
      </c>
      <c r="U9" s="115">
        <v>4614317168</v>
      </c>
      <c r="V9" s="115">
        <v>4810015974</v>
      </c>
      <c r="W9" s="115">
        <v>4997511375</v>
      </c>
      <c r="X9" s="115">
        <v>5304795185</v>
      </c>
      <c r="Y9" s="115">
        <v>5656867241</v>
      </c>
      <c r="Z9" s="115"/>
      <c r="AA9" s="115" t="str">
        <f>TEXT(Y9/1000000,"$#,###.0")&amp;" mil"</f>
        <v>$5,656.9 mil</v>
      </c>
      <c r="AB9" s="115"/>
      <c r="AC9" s="115">
        <f t="shared" si="0"/>
        <v>6.6368642656653209E-2</v>
      </c>
      <c r="AD9" s="115"/>
      <c r="AE9" s="115">
        <f t="shared" si="1"/>
        <v>0.2788321008616399</v>
      </c>
      <c r="AF9" s="115"/>
    </row>
    <row r="10" spans="1:32" x14ac:dyDescent="0.25">
      <c r="A10" s="55" t="s">
        <v>20</v>
      </c>
      <c r="B10" s="56"/>
      <c r="C10" s="57"/>
      <c r="D10" s="58">
        <f>'Table 9.34'!AC105</f>
        <v>19.448561319180186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46.939944593135188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95.472601774897868</v>
      </c>
      <c r="P11" s="59" t="s">
        <v>97</v>
      </c>
      <c r="S11" s="115" t="s">
        <v>32</v>
      </c>
      <c r="T11" s="117">
        <v>120519</v>
      </c>
      <c r="U11" s="117">
        <v>123127</v>
      </c>
      <c r="V11" s="117">
        <v>123016</v>
      </c>
      <c r="W11" s="117">
        <v>127636</v>
      </c>
      <c r="X11" s="117">
        <v>130754</v>
      </c>
      <c r="Y11" s="117">
        <v>139207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9.34'!AC108</f>
        <v>10.453301288470525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9.9384889890594916</v>
      </c>
      <c r="P12" s="59" t="s">
        <v>97</v>
      </c>
      <c r="S12" s="115" t="s">
        <v>33</v>
      </c>
      <c r="T12" s="117">
        <v>9641</v>
      </c>
      <c r="U12" s="117">
        <v>9524</v>
      </c>
      <c r="V12" s="117">
        <v>9593</v>
      </c>
      <c r="W12" s="117">
        <v>9621</v>
      </c>
      <c r="X12" s="117">
        <v>10019</v>
      </c>
      <c r="Y12" s="117">
        <v>10583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9.34'!AC109</f>
        <v>12.274517658054609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9.34'!AA118</f>
        <v>38.7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9.34'!AC110</f>
        <v>22.165031043460846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14.860308963703808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9.34'!AC111</f>
        <v>48.936511115561785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85.139691036296199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1028</v>
      </c>
      <c r="Z15" s="115"/>
      <c r="AA15" s="118">
        <f t="shared" ref="AA15:AA34" si="2">IF(Y15="np",0,Y15/$Y$34)</f>
        <v>6.8629414513652447E-3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819</v>
      </c>
      <c r="Z16" s="115"/>
      <c r="AA16" s="118">
        <f t="shared" si="2"/>
        <v>5.4676547166032444E-3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13289</v>
      </c>
      <c r="Z17" s="115"/>
      <c r="AA17" s="118">
        <f t="shared" si="2"/>
        <v>8.8717537886374251E-2</v>
      </c>
      <c r="AB17" s="115"/>
      <c r="AC17" s="115"/>
      <c r="AD17" s="115"/>
      <c r="AE17" s="115"/>
      <c r="AF17" s="115"/>
    </row>
    <row r="18" spans="1:32" x14ac:dyDescent="0.25">
      <c r="A18" s="85" t="str">
        <f>'Table 9.34'!$S$1&amp;" ("&amp;'Table 9.34'!$T$2&amp;" to "&amp;'Table 9.34'!$Y$2&amp;")"</f>
        <v>Ipswich (2011-12 to 2016-17)</v>
      </c>
      <c r="B18" s="85"/>
      <c r="C18" s="85"/>
      <c r="D18" s="85"/>
      <c r="E18" s="85"/>
      <c r="F18" s="85"/>
      <c r="G18" s="85" t="str">
        <f>'Table 9.34'!$S$1&amp;" ("&amp;'Table 9.34'!$T$2&amp;" to "&amp;'Table 9.34'!$Y$2&amp;")"</f>
        <v>Ipswich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1274</v>
      </c>
      <c r="Z18" s="115"/>
      <c r="AA18" s="118">
        <f t="shared" si="2"/>
        <v>8.5052406702717138E-3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10268</v>
      </c>
      <c r="Z19" s="115"/>
      <c r="AA19" s="118">
        <f t="shared" si="2"/>
        <v>6.8549302356632619E-2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6011</v>
      </c>
      <c r="Z20" s="115"/>
      <c r="AA20" s="118">
        <f t="shared" si="2"/>
        <v>4.0129514653848723E-2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14115</v>
      </c>
      <c r="Z21" s="115"/>
      <c r="AA21" s="118">
        <f t="shared" si="2"/>
        <v>9.4231924694572408E-2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9254</v>
      </c>
      <c r="Z22" s="115"/>
      <c r="AA22" s="118">
        <f t="shared" si="2"/>
        <v>6.1779825088457176E-2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6756</v>
      </c>
      <c r="Z23" s="115"/>
      <c r="AA23" s="118">
        <f t="shared" si="2"/>
        <v>4.510314440216303E-2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1104</v>
      </c>
      <c r="Z24" s="115"/>
      <c r="AA24" s="118">
        <f t="shared" si="2"/>
        <v>7.3703184458241535E-3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5009</v>
      </c>
      <c r="Z25" s="115"/>
      <c r="AA25" s="118">
        <f t="shared" si="2"/>
        <v>3.3440149542693101E-2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2643</v>
      </c>
      <c r="Z26" s="115"/>
      <c r="AA26" s="118">
        <f t="shared" si="2"/>
        <v>1.7644702583617063E-2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7048</v>
      </c>
      <c r="Z27" s="115"/>
      <c r="AA27" s="118">
        <f t="shared" si="2"/>
        <v>4.7052540222978834E-2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17078</v>
      </c>
      <c r="Z28" s="115"/>
      <c r="AA28" s="118">
        <f t="shared" si="2"/>
        <v>0.11401295146538487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10163</v>
      </c>
      <c r="Z29" s="115"/>
      <c r="AA29" s="118">
        <f t="shared" si="2"/>
        <v>6.7848320982709126E-2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10508</v>
      </c>
      <c r="Z30" s="115"/>
      <c r="AA30" s="118">
        <f t="shared" si="2"/>
        <v>7.0151545497029177E-2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16543</v>
      </c>
      <c r="Z31" s="115"/>
      <c r="AA31" s="118">
        <f t="shared" si="2"/>
        <v>0.11044128446491755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1818</v>
      </c>
      <c r="Z32" s="115"/>
      <c r="AA32" s="118">
        <f t="shared" si="2"/>
        <v>1.2136991788503906E-2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5351</v>
      </c>
      <c r="Z33" s="115"/>
      <c r="AA33" s="118">
        <f t="shared" si="2"/>
        <v>3.5723346017758194E-2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149790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80621</v>
      </c>
      <c r="U37" s="115">
        <v>79969</v>
      </c>
      <c r="V37" s="115">
        <v>82139</v>
      </c>
      <c r="W37" s="115">
        <v>82829</v>
      </c>
      <c r="X37" s="115">
        <v>87155</v>
      </c>
      <c r="Y37" s="115">
        <v>90661</v>
      </c>
      <c r="Z37" s="115"/>
      <c r="AA37" s="115" t="str">
        <f>TEXT(Y37,"###,###")</f>
        <v>90,661</v>
      </c>
      <c r="AB37" s="115"/>
      <c r="AC37" s="115">
        <f>Y37/X37-1</f>
        <v>4.0227181458321271E-2</v>
      </c>
      <c r="AD37" s="115"/>
      <c r="AE37" s="115">
        <f>Y37/T37-1</f>
        <v>0.12453331017972991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12453</v>
      </c>
      <c r="U38" s="115">
        <v>14204</v>
      </c>
      <c r="V38" s="115">
        <v>13625</v>
      </c>
      <c r="W38" s="115">
        <v>14850</v>
      </c>
      <c r="X38" s="115">
        <v>13984</v>
      </c>
      <c r="Y38" s="115">
        <v>15824</v>
      </c>
      <c r="Z38" s="115"/>
      <c r="AA38" s="115" t="str">
        <f>TEXT(Y38,"###,###")</f>
        <v>15,824</v>
      </c>
      <c r="AB38" s="115"/>
      <c r="AC38" s="115">
        <f>Y38/X38-1</f>
        <v>0.13157894736842102</v>
      </c>
      <c r="AD38" s="115"/>
      <c r="AE38" s="115">
        <f>Y38/T38-1</f>
        <v>0.27069782381755392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93074</v>
      </c>
      <c r="U40" s="115">
        <v>94173</v>
      </c>
      <c r="V40" s="115">
        <v>95764</v>
      </c>
      <c r="W40" s="115">
        <v>97679</v>
      </c>
      <c r="X40" s="115">
        <v>101139</v>
      </c>
      <c r="Y40" s="115">
        <v>106485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85.139691036296199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14.860308963703808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59</v>
      </c>
      <c r="Y44" s="117">
        <v>57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1595</v>
      </c>
      <c r="Y45" s="117">
        <v>1753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5057</v>
      </c>
      <c r="Y46" s="117">
        <v>5140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8008</v>
      </c>
      <c r="Y47" s="117">
        <v>8242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10756</v>
      </c>
      <c r="Y48" s="117">
        <v>11285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9.34'!S1&amp;" ("&amp;'Table 9.34'!Y2&amp;") *"</f>
        <v>Number of jobs by age and sex of job holders in Ipswich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10205</v>
      </c>
      <c r="Y49" s="117">
        <v>10954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8703</v>
      </c>
      <c r="Y50" s="117">
        <v>9484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7891</v>
      </c>
      <c r="Y51" s="117">
        <v>8435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7387</v>
      </c>
      <c r="Y52" s="117">
        <v>7925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6284</v>
      </c>
      <c r="Y53" s="117">
        <v>6755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4988</v>
      </c>
      <c r="Y54" s="117">
        <v>5305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3255</v>
      </c>
      <c r="Y55" s="117">
        <v>3485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1386</v>
      </c>
      <c r="Y56" s="117">
        <v>1467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430</v>
      </c>
      <c r="Y57" s="117">
        <v>496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162</v>
      </c>
      <c r="Y58" s="117">
        <v>176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74</v>
      </c>
      <c r="Y59" s="117">
        <v>84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41</v>
      </c>
      <c r="Y60" s="117">
        <v>36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76302</v>
      </c>
      <c r="Y61" s="117">
        <v>81079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107</v>
      </c>
      <c r="Y63" s="117">
        <v>102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9.34'!S1&amp;" ("&amp;'Table 9.34'!Y2&amp;") *"</f>
        <v>Number of employed persons per occupation of main job by sex in Ipswich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2109</v>
      </c>
      <c r="Y64" s="117">
        <v>2242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4717</v>
      </c>
      <c r="Y65" s="117">
        <v>5037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6849</v>
      </c>
      <c r="Y66" s="117">
        <v>7263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8370</v>
      </c>
      <c r="Y67" s="117">
        <v>8955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8003</v>
      </c>
      <c r="Y68" s="117">
        <v>8636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6780</v>
      </c>
      <c r="Y69" s="117">
        <v>7435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6911</v>
      </c>
      <c r="Y70" s="117">
        <v>7090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6500</v>
      </c>
      <c r="Y71" s="117">
        <v>6811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5759</v>
      </c>
      <c r="Y72" s="117">
        <v>6014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4278</v>
      </c>
      <c r="Y73" s="117">
        <v>4732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2549</v>
      </c>
      <c r="Y74" s="117">
        <v>2728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990</v>
      </c>
      <c r="Y75" s="117">
        <v>1089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243</v>
      </c>
      <c r="Y76" s="117">
        <v>294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145</v>
      </c>
      <c r="Y77" s="117">
        <v>137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91</v>
      </c>
      <c r="Y78" s="117">
        <v>89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63</v>
      </c>
      <c r="Y79" s="117">
        <v>57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64471</v>
      </c>
      <c r="Y80" s="117">
        <v>68711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9.34'!S1</f>
        <v>Ipswich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4867</v>
      </c>
      <c r="Y83" s="117">
        <v>5245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4933</v>
      </c>
      <c r="Y84" s="117">
        <v>5246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9.34'!AA4</f>
        <v>149,790</v>
      </c>
      <c r="D85" s="99">
        <f>'Table 9.34'!AC4</f>
        <v>6.4053476163753009E-2</v>
      </c>
      <c r="E85" s="100">
        <f>'Table 9.34'!AC4</f>
        <v>6.4053476163753009E-2</v>
      </c>
      <c r="F85" s="99">
        <f>'Table 9.34'!AE4</f>
        <v>0.1508055408302027</v>
      </c>
      <c r="G85" s="100">
        <f>'Table 9.34'!AE4</f>
        <v>0.1508055408302027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10509</v>
      </c>
      <c r="Y85" s="117">
        <v>11263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9.34'!AA5</f>
        <v>81,079</v>
      </c>
      <c r="D86" s="99">
        <f>'Table 9.34'!AC5</f>
        <v>6.260648475793551E-2</v>
      </c>
      <c r="E86" s="100">
        <f>'Table 9.34'!AC5</f>
        <v>6.260648475793551E-2</v>
      </c>
      <c r="F86" s="99">
        <f>'Table 9.34'!AE5</f>
        <v>0.13721667414721717</v>
      </c>
      <c r="G86" s="100">
        <f>'Table 9.34'!AE5</f>
        <v>0.13721667414721717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3482</v>
      </c>
      <c r="Y86" s="117">
        <v>3814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9.34'!AA6</f>
        <v>68,711</v>
      </c>
      <c r="D87" s="99">
        <f>'Table 9.34'!AC6</f>
        <v>6.576600331932192E-2</v>
      </c>
      <c r="E87" s="100">
        <f>'Table 9.34'!AC6</f>
        <v>6.576600331932192E-2</v>
      </c>
      <c r="F87" s="99">
        <f>'Table 9.34'!AE6</f>
        <v>0.16726407882442884</v>
      </c>
      <c r="G87" s="100">
        <f>'Table 9.34'!AE6</f>
        <v>0.16726407882442884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2517</v>
      </c>
      <c r="Y87" s="117">
        <v>2699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9.34'!AA7</f>
        <v>106,485</v>
      </c>
      <c r="D88" s="99">
        <f>'Table 9.34'!AC7</f>
        <v>5.2857947972592134E-2</v>
      </c>
      <c r="E88" s="100">
        <f>'Table 9.34'!AC7</f>
        <v>5.2857947972592134E-2</v>
      </c>
      <c r="F88" s="99">
        <f>'Table 9.34'!AE7</f>
        <v>0.14408964909641786</v>
      </c>
      <c r="G88" s="100">
        <f>'Table 9.34'!AE7</f>
        <v>0.14408964909641786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2492</v>
      </c>
      <c r="Y88" s="117">
        <v>2735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9.34'!AA37</f>
        <v>90,661</v>
      </c>
      <c r="D89" s="99">
        <f>'Table 9.34'!AC37</f>
        <v>4.0227181458321271E-2</v>
      </c>
      <c r="E89" s="100">
        <f>'Table 9.34'!AC37</f>
        <v>4.0227181458321271E-2</v>
      </c>
      <c r="F89" s="99">
        <f>'Table 9.34'!AE37</f>
        <v>0.12453331017972991</v>
      </c>
      <c r="G89" s="100">
        <f>'Table 9.34'!AE37</f>
        <v>0.12453331017972991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7209</v>
      </c>
      <c r="Y89" s="117">
        <v>7582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9.34'!AA38</f>
        <v>15,824</v>
      </c>
      <c r="D90" s="99">
        <f>'Table 9.34'!AC38</f>
        <v>0.13157894736842102</v>
      </c>
      <c r="E90" s="100">
        <f>'Table 9.34'!AC38</f>
        <v>0.13157894736842102</v>
      </c>
      <c r="F90" s="99">
        <f>'Table 9.34'!AE38</f>
        <v>0.27069782381755392</v>
      </c>
      <c r="G90" s="100">
        <f>'Table 9.34'!AE38</f>
        <v>0.27069782381755392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8089</v>
      </c>
      <c r="Y90" s="117">
        <v>8536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9.34'!AA114</f>
        <v>7,981</v>
      </c>
      <c r="D91" s="99">
        <f>'Table 9.34'!AC114</f>
        <v>0.10678130633753979</v>
      </c>
      <c r="E91" s="100">
        <f>'Table 9.34'!AC114</f>
        <v>0.10678130633753979</v>
      </c>
      <c r="F91" s="99">
        <f>'Table 9.34'!AE114</f>
        <v>0.2548742138364779</v>
      </c>
      <c r="G91" s="100">
        <f>'Table 9.34'!AE114</f>
        <v>0.2548742138364779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53816</v>
      </c>
      <c r="Y91" s="117">
        <v>56501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9.34'!AA115</f>
        <v>7,843</v>
      </c>
      <c r="D92" s="99">
        <f>'Table 9.34'!AC115</f>
        <v>0.15815121086828121</v>
      </c>
      <c r="E92" s="100">
        <f>'Table 9.34'!AC115</f>
        <v>0.15815121086828121</v>
      </c>
      <c r="F92" s="99">
        <f>'Table 9.34'!AE115</f>
        <v>0.28658136482939622</v>
      </c>
      <c r="G92" s="100">
        <f>'Table 9.34'!AE115</f>
        <v>0.28658136482939622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9.34'!AA8</f>
        <v>$45,476</v>
      </c>
      <c r="D93" s="99">
        <f>'Table 9.34'!AC8</f>
        <v>9.4166046817327764E-3</v>
      </c>
      <c r="E93" s="100">
        <f>'Table 9.34'!AC8</f>
        <v>9.4166046817327764E-3</v>
      </c>
      <c r="F93" s="99">
        <f>'Table 9.34'!AE8</f>
        <v>0.10930409892810311</v>
      </c>
      <c r="G93" s="100">
        <f>'Table 9.34'!AE8</f>
        <v>0.10930409892810311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3532</v>
      </c>
      <c r="Y93" s="117">
        <v>3954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9.34'!AA9</f>
        <v>$5,656.9 mil</v>
      </c>
      <c r="D94" s="99">
        <f>'Table 9.34'!AC9</f>
        <v>6.6368642656653209E-2</v>
      </c>
      <c r="E94" s="100">
        <f>'Table 9.34'!AC9</f>
        <v>6.6368642656653209E-2</v>
      </c>
      <c r="F94" s="99">
        <f>'Table 9.34'!AE9</f>
        <v>0.2788321008616399</v>
      </c>
      <c r="G94" s="100">
        <f>'Table 9.34'!AE9</f>
        <v>0.2788321008616399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7305</v>
      </c>
      <c r="Y94" s="117">
        <v>7898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1588</v>
      </c>
      <c r="Y95" s="117">
        <v>1675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7597</v>
      </c>
      <c r="Y96" s="117">
        <v>8483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9045</v>
      </c>
      <c r="Y97" s="117">
        <v>10220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4974</v>
      </c>
      <c r="Y98" s="117">
        <v>5328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758</v>
      </c>
      <c r="Y99" s="117">
        <v>843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3743</v>
      </c>
      <c r="Y100" s="117">
        <v>4076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47323</v>
      </c>
      <c r="Y101" s="117">
        <v>49984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101127</v>
      </c>
      <c r="Y104" s="115">
        <v>111415</v>
      </c>
      <c r="Z104" s="115"/>
      <c r="AA104" s="115" t="str">
        <f>TEXT(Y104,"###,###")</f>
        <v>111,415</v>
      </c>
      <c r="AB104" s="115"/>
      <c r="AC104" s="115">
        <f>Y104/($Y$4)*100</f>
        <v>74.380799786367575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29083</v>
      </c>
      <c r="Y105" s="115">
        <v>29132</v>
      </c>
      <c r="Z105" s="115"/>
      <c r="AA105" s="115" t="str">
        <f>TEXT(Y105,"###,###")</f>
        <v>29,132</v>
      </c>
      <c r="AB105" s="115"/>
      <c r="AC105" s="115">
        <f>Y105/($Y$4)*100</f>
        <v>19.448561319180186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130210</v>
      </c>
      <c r="Y106" s="115">
        <v>140547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14127</v>
      </c>
      <c r="Y108" s="115">
        <v>15658</v>
      </c>
      <c r="Z108" s="115"/>
      <c r="AA108" s="115" t="str">
        <f>TEXT(Y108,"###,###")</f>
        <v>15,658</v>
      </c>
      <c r="AB108" s="115"/>
      <c r="AC108" s="115">
        <f>Y108/($Y$4)*100</f>
        <v>10.453301288470525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17088</v>
      </c>
      <c r="Y109" s="115">
        <v>18386</v>
      </c>
      <c r="Z109" s="115"/>
      <c r="AA109" s="115" t="str">
        <f>TEXT(Y109,"###,###")</f>
        <v>18,386</v>
      </c>
      <c r="AB109" s="115"/>
      <c r="AC109" s="115">
        <f t="shared" ref="AC109:AC111" si="3">Y109/($Y$4)*100</f>
        <v>12.274517658054609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30372</v>
      </c>
      <c r="Y110" s="115">
        <v>33201</v>
      </c>
      <c r="Z110" s="115"/>
      <c r="AA110" s="115" t="str">
        <f>TEXT(Y110,"###,###")</f>
        <v>33,201</v>
      </c>
      <c r="AB110" s="115"/>
      <c r="AC110" s="115">
        <f t="shared" si="3"/>
        <v>22.165031043460846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68623</v>
      </c>
      <c r="Y111" s="115">
        <v>73302</v>
      </c>
      <c r="Z111" s="115"/>
      <c r="AA111" s="115" t="str">
        <f>TEXT(Y111,"###,###")</f>
        <v>73,302</v>
      </c>
      <c r="AB111" s="115"/>
      <c r="AC111" s="115">
        <f t="shared" si="3"/>
        <v>48.936511115561785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140773</v>
      </c>
      <c r="Y112" s="115">
        <v>149790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6360</v>
      </c>
      <c r="U114" s="115">
        <v>7520</v>
      </c>
      <c r="V114" s="115">
        <v>6999</v>
      </c>
      <c r="W114" s="115">
        <v>7619</v>
      </c>
      <c r="X114" s="115">
        <v>7211</v>
      </c>
      <c r="Y114" s="115">
        <v>7981</v>
      </c>
      <c r="Z114" s="115"/>
      <c r="AA114" s="115" t="str">
        <f>TEXT(Y114,"###,###")</f>
        <v>7,981</v>
      </c>
      <c r="AB114" s="115"/>
      <c r="AC114" s="115">
        <f>Y114/X114-1</f>
        <v>0.10678130633753979</v>
      </c>
      <c r="AD114" s="115"/>
      <c r="AE114" s="115">
        <f>Y114/T114-1</f>
        <v>0.2548742138364779</v>
      </c>
      <c r="AF114" s="115"/>
    </row>
    <row r="115" spans="19:32" x14ac:dyDescent="0.25">
      <c r="S115" s="115" t="s">
        <v>104</v>
      </c>
      <c r="T115" s="115">
        <v>6096</v>
      </c>
      <c r="U115" s="115">
        <v>6690</v>
      </c>
      <c r="V115" s="115">
        <v>6631</v>
      </c>
      <c r="W115" s="115">
        <v>7229</v>
      </c>
      <c r="X115" s="115">
        <v>6772</v>
      </c>
      <c r="Y115" s="115">
        <v>7843</v>
      </c>
      <c r="Z115" s="115"/>
      <c r="AA115" s="115" t="str">
        <f>TEXT(Y115,"###,###")</f>
        <v>7,843</v>
      </c>
      <c r="AB115" s="115"/>
      <c r="AC115" s="115">
        <f>Y115/X115-1</f>
        <v>0.15815121086828121</v>
      </c>
      <c r="AD115" s="115"/>
      <c r="AE115" s="115">
        <f>Y115/T115-1</f>
        <v>0.28658136482939622</v>
      </c>
      <c r="AF115" s="115"/>
    </row>
    <row r="116" spans="19:32" x14ac:dyDescent="0.25">
      <c r="S116" s="115" t="s">
        <v>56</v>
      </c>
      <c r="T116" s="115">
        <v>12456</v>
      </c>
      <c r="U116" s="115">
        <v>14210</v>
      </c>
      <c r="V116" s="115">
        <v>13630</v>
      </c>
      <c r="W116" s="115">
        <v>14848</v>
      </c>
      <c r="X116" s="115">
        <v>13983</v>
      </c>
      <c r="Y116" s="115">
        <v>15824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37.340000000000003</v>
      </c>
      <c r="V118" s="115">
        <v>37.51</v>
      </c>
      <c r="W118" s="115">
        <v>39.61</v>
      </c>
      <c r="X118" s="115">
        <v>41.64</v>
      </c>
      <c r="Y118" s="115">
        <v>38.67</v>
      </c>
      <c r="Z118" s="115"/>
      <c r="AA118" s="115" t="str">
        <f>TEXT(Y118,"##.0")</f>
        <v>38.7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84653</v>
      </c>
      <c r="V120" s="115">
        <v>86173</v>
      </c>
      <c r="W120" s="115">
        <v>88061</v>
      </c>
      <c r="X120" s="115">
        <v>91120</v>
      </c>
      <c r="Y120" s="115">
        <v>95902</v>
      </c>
      <c r="Z120" s="115"/>
      <c r="AA120" s="115" t="str">
        <f>TEXT(Y120,"###,###")</f>
        <v>95,902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4616</v>
      </c>
      <c r="V121" s="115">
        <v>4649</v>
      </c>
      <c r="W121" s="115">
        <v>4605</v>
      </c>
      <c r="X121" s="115">
        <v>4592</v>
      </c>
      <c r="Y121" s="115">
        <v>4821</v>
      </c>
      <c r="Z121" s="115"/>
      <c r="AA121" s="115" t="str">
        <f t="shared" ref="AA121:AA128" si="4">TEXT(Y121,"###,###")</f>
        <v>4,821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4903</v>
      </c>
      <c r="V122" s="115">
        <v>4942</v>
      </c>
      <c r="W122" s="115">
        <v>5016</v>
      </c>
      <c r="X122" s="115">
        <v>5424</v>
      </c>
      <c r="Y122" s="115">
        <v>5762</v>
      </c>
      <c r="Z122" s="115"/>
      <c r="AA122" s="115" t="str">
        <f t="shared" si="4"/>
        <v>5,762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89556</v>
      </c>
      <c r="V124" s="115">
        <v>91115</v>
      </c>
      <c r="W124" s="115">
        <v>93077</v>
      </c>
      <c r="X124" s="115">
        <v>96544</v>
      </c>
      <c r="Y124" s="115">
        <v>101664</v>
      </c>
      <c r="Z124" s="115"/>
      <c r="AA124" s="115" t="str">
        <f t="shared" si="4"/>
        <v>101,664</v>
      </c>
      <c r="AB124" s="115"/>
      <c r="AC124" s="115">
        <f>Y124/$Y$7*100</f>
        <v>95.472601774897868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9519</v>
      </c>
      <c r="V125" s="115">
        <v>9591</v>
      </c>
      <c r="W125" s="115">
        <v>9621</v>
      </c>
      <c r="X125" s="115">
        <v>10016</v>
      </c>
      <c r="Y125" s="115">
        <v>10583</v>
      </c>
      <c r="Z125" s="115"/>
      <c r="AA125" s="115" t="str">
        <f t="shared" si="4"/>
        <v>10,583</v>
      </c>
      <c r="AB125" s="115"/>
      <c r="AC125" s="115">
        <f>Y125/$Y$7*100</f>
        <v>9.9384889890594916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50927</v>
      </c>
      <c r="V127" s="115">
        <v>51468</v>
      </c>
      <c r="W127" s="115">
        <v>52106</v>
      </c>
      <c r="X127" s="115">
        <v>53816</v>
      </c>
      <c r="Y127" s="115">
        <v>56501</v>
      </c>
      <c r="Z127" s="115"/>
      <c r="AA127" s="115" t="str">
        <f t="shared" si="4"/>
        <v>56,501</v>
      </c>
      <c r="AB127" s="115"/>
      <c r="AC127" s="115">
        <f>Y127/$Y$7*100</f>
        <v>53.060055406864812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43246</v>
      </c>
      <c r="V128" s="115">
        <v>44296</v>
      </c>
      <c r="W128" s="115">
        <v>45572</v>
      </c>
      <c r="X128" s="115">
        <v>47323</v>
      </c>
      <c r="Y128" s="115">
        <v>49984</v>
      </c>
      <c r="Z128" s="115"/>
      <c r="AA128" s="115" t="str">
        <f t="shared" si="4"/>
        <v>49,984</v>
      </c>
      <c r="AB128" s="115"/>
      <c r="AC128" s="115">
        <f>Y128/$Y$7*100</f>
        <v>46.939944593135188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F382251-BDB5-4010-B384-8CD7A0F3FD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00D0292-A04A-4C63-BFEC-B2614014C5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C298A5F-76B9-4E0D-ACCC-22FF64954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217BF8F-B049-4D15-8DD9-DD1A4C66E9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Isaac</v>
      </c>
      <c r="T1" s="115"/>
      <c r="U1" s="115"/>
      <c r="V1" s="115"/>
      <c r="W1" s="115"/>
      <c r="X1" s="115"/>
      <c r="Y1" s="115" t="str">
        <f>Y3</f>
        <v>9.35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146</v>
      </c>
      <c r="V3" s="115"/>
      <c r="W3" s="115"/>
      <c r="X3" s="115"/>
      <c r="Y3" s="115" t="s">
        <v>246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9.35'!$Y$3&amp;" "&amp;'Table 9.35'!$U$3&amp;", "&amp;'State data for spotlight'!$C$3&amp;", "&amp;'Table 9.35'!$Y$2</f>
        <v>Table 9.35 Isaac,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17836</v>
      </c>
      <c r="U4" s="117">
        <v>16879</v>
      </c>
      <c r="V4" s="117">
        <v>15803</v>
      </c>
      <c r="W4" s="117">
        <v>14994</v>
      </c>
      <c r="X4" s="117">
        <v>14189</v>
      </c>
      <c r="Y4" s="117">
        <v>14876</v>
      </c>
      <c r="Z4" s="115"/>
      <c r="AA4" s="115" t="str">
        <f>TEXT(Y4,"###,###")</f>
        <v>14,876</v>
      </c>
      <c r="AB4" s="115"/>
      <c r="AC4" s="115">
        <f t="shared" ref="AC4:AC9" si="0">Y4/X4-1</f>
        <v>4.8417788427655317E-2</v>
      </c>
      <c r="AD4" s="115"/>
      <c r="AE4" s="115">
        <f>Y4/T4-1</f>
        <v>-0.16595649248710476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9721</v>
      </c>
      <c r="U5" s="117">
        <v>9322</v>
      </c>
      <c r="V5" s="117">
        <v>8812</v>
      </c>
      <c r="W5" s="117">
        <v>8375</v>
      </c>
      <c r="X5" s="117">
        <v>7871</v>
      </c>
      <c r="Y5" s="117">
        <v>8085</v>
      </c>
      <c r="Z5" s="115"/>
      <c r="AA5" s="115" t="str">
        <f>TEXT(Y5,"###,###")</f>
        <v>8,085</v>
      </c>
      <c r="AB5" s="115"/>
      <c r="AC5" s="115">
        <f t="shared" si="0"/>
        <v>2.7188413162241076E-2</v>
      </c>
      <c r="AD5" s="115"/>
      <c r="AE5" s="115">
        <f t="shared" ref="AE5:AE9" si="1">Y5/T5-1</f>
        <v>-0.16829544285567333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8114</v>
      </c>
      <c r="U6" s="117">
        <v>7556</v>
      </c>
      <c r="V6" s="117">
        <v>6993</v>
      </c>
      <c r="W6" s="117">
        <v>6615</v>
      </c>
      <c r="X6" s="117">
        <v>6320</v>
      </c>
      <c r="Y6" s="117">
        <v>6791</v>
      </c>
      <c r="Z6" s="115"/>
      <c r="AA6" s="115" t="str">
        <f>TEXT(Y6,"###,###")</f>
        <v>6,791</v>
      </c>
      <c r="AB6" s="115"/>
      <c r="AC6" s="115">
        <f t="shared" si="0"/>
        <v>7.4525316455696267E-2</v>
      </c>
      <c r="AD6" s="115"/>
      <c r="AE6" s="115">
        <f t="shared" si="1"/>
        <v>-0.16305151589844713</v>
      </c>
      <c r="AF6" s="115"/>
    </row>
    <row r="7" spans="1:32" ht="16.5" customHeight="1" thickBot="1" x14ac:dyDescent="0.3">
      <c r="A7" s="46" t="str">
        <f>"QUICK STATS for "&amp;'Table 9.35'!Y2&amp;"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11935</v>
      </c>
      <c r="U7" s="117">
        <v>11714</v>
      </c>
      <c r="V7" s="117">
        <v>11228</v>
      </c>
      <c r="W7" s="117">
        <v>10532</v>
      </c>
      <c r="X7" s="117">
        <v>10047</v>
      </c>
      <c r="Y7" s="117">
        <v>10204</v>
      </c>
      <c r="Z7" s="115"/>
      <c r="AA7" s="115" t="str">
        <f>TEXT(Y7,"###,###")</f>
        <v>10,204</v>
      </c>
      <c r="AB7" s="115"/>
      <c r="AC7" s="115">
        <f t="shared" si="0"/>
        <v>1.5626555190604074E-2</v>
      </c>
      <c r="AD7" s="115"/>
      <c r="AE7" s="115">
        <f t="shared" si="1"/>
        <v>-0.14503560955173855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14,876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9.35'!AA7</f>
        <v>10,204</v>
      </c>
      <c r="P8" s="51"/>
      <c r="S8" s="115" t="s">
        <v>96</v>
      </c>
      <c r="T8" s="115">
        <v>59903.94</v>
      </c>
      <c r="U8" s="115">
        <v>60589</v>
      </c>
      <c r="V8" s="115">
        <v>62756.12</v>
      </c>
      <c r="W8" s="115">
        <v>59952.02</v>
      </c>
      <c r="X8" s="115">
        <v>62926.85</v>
      </c>
      <c r="Y8" s="115">
        <v>59753.17</v>
      </c>
      <c r="Z8" s="115"/>
      <c r="AA8" s="115" t="str">
        <f>TEXT(Y8,"$###,###")</f>
        <v>$59,753</v>
      </c>
      <c r="AB8" s="115"/>
      <c r="AC8" s="115">
        <f t="shared" si="0"/>
        <v>-5.0434432996407708E-2</v>
      </c>
      <c r="AD8" s="115"/>
      <c r="AE8" s="115">
        <f t="shared" si="1"/>
        <v>-2.516862830725386E-3</v>
      </c>
      <c r="AF8" s="115"/>
    </row>
    <row r="9" spans="1:32" x14ac:dyDescent="0.25">
      <c r="A9" s="55" t="s">
        <v>17</v>
      </c>
      <c r="B9" s="56"/>
      <c r="C9" s="57"/>
      <c r="D9" s="58">
        <f>'Table 9.35'!AC104</f>
        <v>79.887066415703146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55.801646413171305</v>
      </c>
      <c r="P9" s="59" t="s">
        <v>97</v>
      </c>
      <c r="S9" s="115" t="s">
        <v>9</v>
      </c>
      <c r="T9" s="115">
        <v>966886005</v>
      </c>
      <c r="U9" s="115">
        <v>990547486</v>
      </c>
      <c r="V9" s="115">
        <v>954414755</v>
      </c>
      <c r="W9" s="115">
        <v>914370606</v>
      </c>
      <c r="X9" s="115">
        <v>851992255</v>
      </c>
      <c r="Y9" s="115">
        <v>853930790</v>
      </c>
      <c r="Z9" s="115"/>
      <c r="AA9" s="115" t="str">
        <f>TEXT(Y9/1000000,"$#,###.0")&amp;" mil"</f>
        <v>$853.9 mil</v>
      </c>
      <c r="AB9" s="115"/>
      <c r="AC9" s="115">
        <f t="shared" si="0"/>
        <v>2.2752965048959961E-3</v>
      </c>
      <c r="AD9" s="115"/>
      <c r="AE9" s="115">
        <f t="shared" si="1"/>
        <v>-0.11682371491145949</v>
      </c>
      <c r="AF9" s="115"/>
    </row>
    <row r="10" spans="1:32" x14ac:dyDescent="0.25">
      <c r="A10" s="55" t="s">
        <v>20</v>
      </c>
      <c r="B10" s="56"/>
      <c r="C10" s="57"/>
      <c r="D10" s="58">
        <f>'Table 9.35'!AC105</f>
        <v>12.590750201667115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44.198353586828695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94.60995687965503</v>
      </c>
      <c r="P11" s="59" t="s">
        <v>97</v>
      </c>
      <c r="S11" s="115" t="s">
        <v>32</v>
      </c>
      <c r="T11" s="117">
        <v>16390</v>
      </c>
      <c r="U11" s="117">
        <v>15509</v>
      </c>
      <c r="V11" s="117">
        <v>14478</v>
      </c>
      <c r="W11" s="117">
        <v>13728</v>
      </c>
      <c r="X11" s="117">
        <v>12938</v>
      </c>
      <c r="Y11" s="117">
        <v>13509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9.35'!AC108</f>
        <v>11.051357891906427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13.39670717365739</v>
      </c>
      <c r="P12" s="59" t="s">
        <v>97</v>
      </c>
      <c r="S12" s="115" t="s">
        <v>33</v>
      </c>
      <c r="T12" s="117">
        <v>1443</v>
      </c>
      <c r="U12" s="117">
        <v>1370</v>
      </c>
      <c r="V12" s="117">
        <v>1324</v>
      </c>
      <c r="W12" s="117">
        <v>1269</v>
      </c>
      <c r="X12" s="117">
        <v>1250</v>
      </c>
      <c r="Y12" s="117">
        <v>1367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9.35'!AC109</f>
        <v>13.249529443398764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9.35'!AA118</f>
        <v>38.8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9.35'!AC110</f>
        <v>15.602312449583222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15.415523324186594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9.35'!AC111</f>
        <v>52.574616832481844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84.584476675813406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792</v>
      </c>
      <c r="Z15" s="115"/>
      <c r="AA15" s="118">
        <f t="shared" ref="AA15:AA34" si="2">IF(Y15="np",0,Y15/$Y$34)</f>
        <v>5.3240118311374027E-2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2574</v>
      </c>
      <c r="Z16" s="115"/>
      <c r="AA16" s="118">
        <f t="shared" si="2"/>
        <v>0.17303038451196559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499</v>
      </c>
      <c r="Z17" s="115"/>
      <c r="AA17" s="118">
        <f t="shared" si="2"/>
        <v>3.3543963431029847E-2</v>
      </c>
      <c r="AB17" s="115"/>
      <c r="AC17" s="115"/>
      <c r="AD17" s="115"/>
      <c r="AE17" s="115"/>
      <c r="AF17" s="115"/>
    </row>
    <row r="18" spans="1:32" x14ac:dyDescent="0.25">
      <c r="A18" s="85" t="str">
        <f>'Table 9.35'!$S$1&amp;" ("&amp;'Table 9.35'!$T$2&amp;" to "&amp;'Table 9.35'!$Y$2&amp;")"</f>
        <v>Isaac (2011-12 to 2016-17)</v>
      </c>
      <c r="B18" s="85"/>
      <c r="C18" s="85"/>
      <c r="D18" s="85"/>
      <c r="E18" s="85"/>
      <c r="F18" s="85"/>
      <c r="G18" s="85" t="str">
        <f>'Table 9.35'!$S$1&amp;" ("&amp;'Table 9.35'!$T$2&amp;" to "&amp;'Table 9.35'!$Y$2&amp;")"</f>
        <v>Isaac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161</v>
      </c>
      <c r="Z18" s="115"/>
      <c r="AA18" s="118">
        <f t="shared" si="2"/>
        <v>1.0822801828448508E-2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934</v>
      </c>
      <c r="Z19" s="115"/>
      <c r="AA19" s="118">
        <f t="shared" si="2"/>
        <v>6.2785695079322398E-2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323</v>
      </c>
      <c r="Z20" s="115"/>
      <c r="AA20" s="118">
        <f t="shared" si="2"/>
        <v>2.1712826028502285E-2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1021</v>
      </c>
      <c r="Z21" s="115"/>
      <c r="AA21" s="118">
        <f t="shared" si="2"/>
        <v>6.8634041408980911E-2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1163</v>
      </c>
      <c r="Z22" s="115"/>
      <c r="AA22" s="118">
        <f t="shared" si="2"/>
        <v>7.8179618176929283E-2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547</v>
      </c>
      <c r="Z23" s="115"/>
      <c r="AA23" s="118">
        <f t="shared" si="2"/>
        <v>3.6770637268082815E-2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15</v>
      </c>
      <c r="Z24" s="115"/>
      <c r="AA24" s="118">
        <f t="shared" si="2"/>
        <v>1.0083355740790536E-3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208</v>
      </c>
      <c r="Z25" s="115"/>
      <c r="AA25" s="118">
        <f t="shared" si="2"/>
        <v>1.3982253293896209E-2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268</v>
      </c>
      <c r="Z26" s="115"/>
      <c r="AA26" s="118">
        <f t="shared" si="2"/>
        <v>1.8015595590212423E-2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548</v>
      </c>
      <c r="Z27" s="115"/>
      <c r="AA27" s="118">
        <f t="shared" si="2"/>
        <v>3.6837859639688088E-2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1806</v>
      </c>
      <c r="Z28" s="115"/>
      <c r="AA28" s="118">
        <f t="shared" si="2"/>
        <v>0.12140360311911805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689</v>
      </c>
      <c r="Z29" s="115"/>
      <c r="AA29" s="118">
        <f t="shared" si="2"/>
        <v>4.6316214036031193E-2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852</v>
      </c>
      <c r="Z30" s="115"/>
      <c r="AA30" s="118">
        <f t="shared" si="2"/>
        <v>5.7273460607690237E-2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582</v>
      </c>
      <c r="Z31" s="115"/>
      <c r="AA31" s="118">
        <f t="shared" si="2"/>
        <v>3.9123420274267275E-2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138</v>
      </c>
      <c r="Z32" s="115"/>
      <c r="AA32" s="118">
        <f t="shared" si="2"/>
        <v>9.2766872815272915E-3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591</v>
      </c>
      <c r="Z33" s="115"/>
      <c r="AA33" s="118">
        <f t="shared" si="2"/>
        <v>3.9728421618714711E-2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14876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10127</v>
      </c>
      <c r="U37" s="115">
        <v>9980</v>
      </c>
      <c r="V37" s="115">
        <v>9697</v>
      </c>
      <c r="W37" s="115">
        <v>9011</v>
      </c>
      <c r="X37" s="115">
        <v>8639</v>
      </c>
      <c r="Y37" s="115">
        <v>8631</v>
      </c>
      <c r="Z37" s="115"/>
      <c r="AA37" s="115" t="str">
        <f>TEXT(Y37,"###,###")</f>
        <v>8,631</v>
      </c>
      <c r="AB37" s="115"/>
      <c r="AC37" s="115">
        <f>Y37/X37-1</f>
        <v>-9.2603310568351027E-4</v>
      </c>
      <c r="AD37" s="115"/>
      <c r="AE37" s="115">
        <f>Y37/T37-1</f>
        <v>-0.14772390638886146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1811</v>
      </c>
      <c r="U38" s="115">
        <v>1734</v>
      </c>
      <c r="V38" s="115">
        <v>1532</v>
      </c>
      <c r="W38" s="115">
        <v>1524</v>
      </c>
      <c r="X38" s="115">
        <v>1408</v>
      </c>
      <c r="Y38" s="115">
        <v>1573</v>
      </c>
      <c r="Z38" s="115"/>
      <c r="AA38" s="115" t="str">
        <f>TEXT(Y38,"###,###")</f>
        <v>1,573</v>
      </c>
      <c r="AB38" s="115"/>
      <c r="AC38" s="115">
        <f>Y38/X38-1</f>
        <v>0.1171875</v>
      </c>
      <c r="AD38" s="115"/>
      <c r="AE38" s="115">
        <f>Y38/T38-1</f>
        <v>-0.13141910546659308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11938</v>
      </c>
      <c r="U40" s="115">
        <v>11714</v>
      </c>
      <c r="V40" s="115">
        <v>11229</v>
      </c>
      <c r="W40" s="115">
        <v>10535</v>
      </c>
      <c r="X40" s="115">
        <v>10047</v>
      </c>
      <c r="Y40" s="115">
        <v>10204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84.584476675813406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15.415523324186594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16</v>
      </c>
      <c r="Y44" s="117">
        <v>18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181</v>
      </c>
      <c r="Y45" s="117">
        <v>229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386</v>
      </c>
      <c r="Y46" s="117">
        <v>412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646</v>
      </c>
      <c r="Y47" s="117">
        <v>671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969</v>
      </c>
      <c r="Y48" s="117">
        <v>995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9.35'!S1&amp;" ("&amp;'Table 9.35'!Y2&amp;") *"</f>
        <v>Number of jobs by age and sex of job holders in Isaac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1133</v>
      </c>
      <c r="Y49" s="117">
        <v>1096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1008</v>
      </c>
      <c r="Y50" s="117">
        <v>1053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968</v>
      </c>
      <c r="Y51" s="117">
        <v>957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825</v>
      </c>
      <c r="Y52" s="117">
        <v>755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646</v>
      </c>
      <c r="Y53" s="117">
        <v>661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552</v>
      </c>
      <c r="Y54" s="117">
        <v>614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334</v>
      </c>
      <c r="Y55" s="117">
        <v>374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145</v>
      </c>
      <c r="Y56" s="117">
        <v>172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45</v>
      </c>
      <c r="Y57" s="117">
        <v>52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11</v>
      </c>
      <c r="Y58" s="117">
        <v>19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6</v>
      </c>
      <c r="Y59" s="117">
        <v>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7870</v>
      </c>
      <c r="Y61" s="117">
        <v>8085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15</v>
      </c>
      <c r="Y63" s="117">
        <v>18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9.35'!S1&amp;" ("&amp;'Table 9.35'!Y2&amp;") *"</f>
        <v>Number of employed persons per occupation of main job by sex in Isaac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190</v>
      </c>
      <c r="Y64" s="117">
        <v>194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363</v>
      </c>
      <c r="Y65" s="117">
        <v>425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612</v>
      </c>
      <c r="Y66" s="117">
        <v>663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906</v>
      </c>
      <c r="Y67" s="117">
        <v>938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904</v>
      </c>
      <c r="Y68" s="117">
        <v>964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770</v>
      </c>
      <c r="Y69" s="117">
        <v>822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737</v>
      </c>
      <c r="Y70" s="117">
        <v>797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603</v>
      </c>
      <c r="Y71" s="117">
        <v>664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557</v>
      </c>
      <c r="Y72" s="117">
        <v>532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373</v>
      </c>
      <c r="Y73" s="117">
        <v>452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186</v>
      </c>
      <c r="Y74" s="117">
        <v>186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69</v>
      </c>
      <c r="Y75" s="117">
        <v>88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22</v>
      </c>
      <c r="Y76" s="117">
        <v>29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10</v>
      </c>
      <c r="Y77" s="117">
        <v>10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9</v>
      </c>
      <c r="Y79" s="117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6317</v>
      </c>
      <c r="Y80" s="117">
        <v>6791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9.35'!S1</f>
        <v>Isaac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270</v>
      </c>
      <c r="Y83" s="117">
        <v>311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433</v>
      </c>
      <c r="Y84" s="117">
        <v>369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9.35'!AA4</f>
        <v>14,876</v>
      </c>
      <c r="D85" s="99">
        <f>'Table 9.35'!AC4</f>
        <v>4.8417788427655317E-2</v>
      </c>
      <c r="E85" s="100">
        <f>'Table 9.35'!AC4</f>
        <v>4.8417788427655317E-2</v>
      </c>
      <c r="F85" s="99">
        <f>'Table 9.35'!AE4</f>
        <v>-0.16595649248710476</v>
      </c>
      <c r="G85" s="100">
        <f>'Table 9.35'!AE4</f>
        <v>-0.16595649248710476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1535</v>
      </c>
      <c r="Y85" s="117">
        <v>1535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9.35'!AA5</f>
        <v>8,085</v>
      </c>
      <c r="D86" s="99">
        <f>'Table 9.35'!AC5</f>
        <v>2.7188413162241076E-2</v>
      </c>
      <c r="E86" s="100">
        <f>'Table 9.35'!AC5</f>
        <v>2.7188413162241076E-2</v>
      </c>
      <c r="F86" s="99">
        <f>'Table 9.35'!AE5</f>
        <v>-0.16829544285567333</v>
      </c>
      <c r="G86" s="100">
        <f>'Table 9.35'!AE5</f>
        <v>-0.16829544285567333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93</v>
      </c>
      <c r="Y86" s="117">
        <v>92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9.35'!AA6</f>
        <v>6,791</v>
      </c>
      <c r="D87" s="99">
        <f>'Table 9.35'!AC6</f>
        <v>7.4525316455696267E-2</v>
      </c>
      <c r="E87" s="100">
        <f>'Table 9.35'!AC6</f>
        <v>7.4525316455696267E-2</v>
      </c>
      <c r="F87" s="99">
        <f>'Table 9.35'!AE6</f>
        <v>-0.16305151589844713</v>
      </c>
      <c r="G87" s="100">
        <f>'Table 9.35'!AE6</f>
        <v>-0.16305151589844713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72</v>
      </c>
      <c r="Y87" s="117">
        <v>69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9.35'!AA7</f>
        <v>10,204</v>
      </c>
      <c r="D88" s="99">
        <f>'Table 9.35'!AC7</f>
        <v>1.5626555190604074E-2</v>
      </c>
      <c r="E88" s="100">
        <f>'Table 9.35'!AC7</f>
        <v>1.5626555190604074E-2</v>
      </c>
      <c r="F88" s="99">
        <f>'Table 9.35'!AE7</f>
        <v>-0.14503560955173855</v>
      </c>
      <c r="G88" s="100">
        <f>'Table 9.35'!AE7</f>
        <v>-0.14503560955173855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77</v>
      </c>
      <c r="Y88" s="117">
        <v>83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9.35'!AA37</f>
        <v>8,631</v>
      </c>
      <c r="D89" s="99">
        <f>'Table 9.35'!AC37</f>
        <v>-9.2603310568351027E-4</v>
      </c>
      <c r="E89" s="100">
        <f>'Table 9.35'!AC37</f>
        <v>-9.2603310568351027E-4</v>
      </c>
      <c r="F89" s="99">
        <f>'Table 9.35'!AE37</f>
        <v>-0.14772390638886146</v>
      </c>
      <c r="G89" s="100">
        <f>'Table 9.35'!AE37</f>
        <v>-0.14772390638886146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1736</v>
      </c>
      <c r="Y89" s="117">
        <v>1747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9.35'!AA38</f>
        <v>1,573</v>
      </c>
      <c r="D90" s="99">
        <f>'Table 9.35'!AC38</f>
        <v>0.1171875</v>
      </c>
      <c r="E90" s="100">
        <f>'Table 9.35'!AC38</f>
        <v>0.1171875</v>
      </c>
      <c r="F90" s="99">
        <f>'Table 9.35'!AE38</f>
        <v>-0.13141910546659308</v>
      </c>
      <c r="G90" s="100">
        <f>'Table 9.35'!AE38</f>
        <v>-0.13141910546659308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500</v>
      </c>
      <c r="Y90" s="117">
        <v>573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9.35'!AA114</f>
        <v>755</v>
      </c>
      <c r="D91" s="99">
        <f>'Table 9.35'!AC114</f>
        <v>0.1796875</v>
      </c>
      <c r="E91" s="100">
        <f>'Table 9.35'!AC114</f>
        <v>0.1796875</v>
      </c>
      <c r="F91" s="99">
        <f>'Table 9.35'!AE114</f>
        <v>-7.0197044334975423E-2</v>
      </c>
      <c r="G91" s="100">
        <f>'Table 9.35'!AE114</f>
        <v>-7.0197044334975423E-2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5685</v>
      </c>
      <c r="Y91" s="117">
        <v>5694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9.35'!AA115</f>
        <v>818</v>
      </c>
      <c r="D92" s="99">
        <f>'Table 9.35'!AC115</f>
        <v>6.2337662337662358E-2</v>
      </c>
      <c r="E92" s="100">
        <f>'Table 9.35'!AC115</f>
        <v>6.2337662337662358E-2</v>
      </c>
      <c r="F92" s="99">
        <f>'Table 9.35'!AE115</f>
        <v>-0.17788944723618094</v>
      </c>
      <c r="G92" s="100">
        <f>'Table 9.35'!AE115</f>
        <v>-0.17788944723618094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9.35'!AA8</f>
        <v>$59,753</v>
      </c>
      <c r="D93" s="99">
        <f>'Table 9.35'!AC8</f>
        <v>-5.0434432996407708E-2</v>
      </c>
      <c r="E93" s="100">
        <f>'Table 9.35'!AC8</f>
        <v>-5.0434432996407708E-2</v>
      </c>
      <c r="F93" s="99">
        <f>'Table 9.35'!AE8</f>
        <v>-2.516862830725386E-3</v>
      </c>
      <c r="G93" s="100">
        <f>'Table 9.35'!AE8</f>
        <v>-2.516862830725386E-3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219</v>
      </c>
      <c r="Y93" s="117">
        <v>257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9.35'!AA9</f>
        <v>$853.9 mil</v>
      </c>
      <c r="D94" s="99">
        <f>'Table 9.35'!AC9</f>
        <v>2.2752965048959961E-3</v>
      </c>
      <c r="E94" s="100">
        <f>'Table 9.35'!AC9</f>
        <v>2.2752965048959961E-3</v>
      </c>
      <c r="F94" s="99">
        <f>'Table 9.35'!AE9</f>
        <v>-0.11682371491145949</v>
      </c>
      <c r="G94" s="100">
        <f>'Table 9.35'!AE9</f>
        <v>-0.11682371491145949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586</v>
      </c>
      <c r="Y94" s="117">
        <v>595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188</v>
      </c>
      <c r="Y95" s="117">
        <v>207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485</v>
      </c>
      <c r="Y96" s="117">
        <v>502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753</v>
      </c>
      <c r="Y97" s="117">
        <v>826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364</v>
      </c>
      <c r="Y98" s="117">
        <v>385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282</v>
      </c>
      <c r="Y99" s="117">
        <v>345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510</v>
      </c>
      <c r="Y100" s="117">
        <v>548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4356</v>
      </c>
      <c r="Y101" s="117">
        <v>4510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11116</v>
      </c>
      <c r="Y104" s="115">
        <v>11884</v>
      </c>
      <c r="Z104" s="115"/>
      <c r="AA104" s="115" t="str">
        <f>TEXT(Y104,"###,###")</f>
        <v>11,884</v>
      </c>
      <c r="AB104" s="115"/>
      <c r="AC104" s="115">
        <f>Y104/($Y$4)*100</f>
        <v>79.887066415703146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1879</v>
      </c>
      <c r="Y105" s="115">
        <v>1873</v>
      </c>
      <c r="Z105" s="115"/>
      <c r="AA105" s="115" t="str">
        <f>TEXT(Y105,"###,###")</f>
        <v>1,873</v>
      </c>
      <c r="AB105" s="115"/>
      <c r="AC105" s="115">
        <f>Y105/($Y$4)*100</f>
        <v>12.590750201667115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12995</v>
      </c>
      <c r="Y106" s="115">
        <v>13757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1381</v>
      </c>
      <c r="Y108" s="115">
        <v>1644</v>
      </c>
      <c r="Z108" s="115"/>
      <c r="AA108" s="115" t="str">
        <f>TEXT(Y108,"###,###")</f>
        <v>1,644</v>
      </c>
      <c r="AB108" s="115"/>
      <c r="AC108" s="115">
        <f>Y108/($Y$4)*100</f>
        <v>11.051357891906427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1815</v>
      </c>
      <c r="Y109" s="115">
        <v>1971</v>
      </c>
      <c r="Z109" s="115"/>
      <c r="AA109" s="115" t="str">
        <f>TEXT(Y109,"###,###")</f>
        <v>1,971</v>
      </c>
      <c r="AB109" s="115"/>
      <c r="AC109" s="115">
        <f t="shared" ref="AC109:AC111" si="3">Y109/($Y$4)*100</f>
        <v>13.249529443398764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2201</v>
      </c>
      <c r="Y110" s="115">
        <v>2321</v>
      </c>
      <c r="Z110" s="115"/>
      <c r="AA110" s="115" t="str">
        <f>TEXT(Y110,"###,###")</f>
        <v>2,321</v>
      </c>
      <c r="AB110" s="115"/>
      <c r="AC110" s="115">
        <f t="shared" si="3"/>
        <v>15.602312449583222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7595</v>
      </c>
      <c r="Y111" s="115">
        <v>7821</v>
      </c>
      <c r="Z111" s="115"/>
      <c r="AA111" s="115" t="str">
        <f>TEXT(Y111,"###,###")</f>
        <v>7,821</v>
      </c>
      <c r="AB111" s="115"/>
      <c r="AC111" s="115">
        <f t="shared" si="3"/>
        <v>52.574616832481844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14189</v>
      </c>
      <c r="Y112" s="115">
        <v>14876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812</v>
      </c>
      <c r="U114" s="115">
        <v>818</v>
      </c>
      <c r="V114" s="115">
        <v>699</v>
      </c>
      <c r="W114" s="115">
        <v>722</v>
      </c>
      <c r="X114" s="115">
        <v>640</v>
      </c>
      <c r="Y114" s="115">
        <v>755</v>
      </c>
      <c r="Z114" s="115"/>
      <c r="AA114" s="115" t="str">
        <f>TEXT(Y114,"###,###")</f>
        <v>755</v>
      </c>
      <c r="AB114" s="115"/>
      <c r="AC114" s="115">
        <f>Y114/X114-1</f>
        <v>0.1796875</v>
      </c>
      <c r="AD114" s="115"/>
      <c r="AE114" s="115">
        <f>Y114/T114-1</f>
        <v>-7.0197044334975423E-2</v>
      </c>
      <c r="AF114" s="115"/>
    </row>
    <row r="115" spans="19:32" x14ac:dyDescent="0.25">
      <c r="S115" s="115" t="s">
        <v>104</v>
      </c>
      <c r="T115" s="115">
        <v>995</v>
      </c>
      <c r="U115" s="115">
        <v>911</v>
      </c>
      <c r="V115" s="115">
        <v>835</v>
      </c>
      <c r="W115" s="115">
        <v>798</v>
      </c>
      <c r="X115" s="115">
        <v>770</v>
      </c>
      <c r="Y115" s="115">
        <v>818</v>
      </c>
      <c r="Z115" s="115"/>
      <c r="AA115" s="115" t="str">
        <f>TEXT(Y115,"###,###")</f>
        <v>818</v>
      </c>
      <c r="AB115" s="115"/>
      <c r="AC115" s="115">
        <f>Y115/X115-1</f>
        <v>6.2337662337662358E-2</v>
      </c>
      <c r="AD115" s="115"/>
      <c r="AE115" s="115">
        <f>Y115/T115-1</f>
        <v>-0.17788944723618094</v>
      </c>
      <c r="AF115" s="115"/>
    </row>
    <row r="116" spans="19:32" x14ac:dyDescent="0.25">
      <c r="S116" s="115" t="s">
        <v>56</v>
      </c>
      <c r="T116" s="115">
        <v>1807</v>
      </c>
      <c r="U116" s="115">
        <v>1729</v>
      </c>
      <c r="V116" s="115">
        <v>1534</v>
      </c>
      <c r="W116" s="115">
        <v>1520</v>
      </c>
      <c r="X116" s="115">
        <v>1410</v>
      </c>
      <c r="Y116" s="115">
        <v>1573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39.29</v>
      </c>
      <c r="V118" s="115">
        <v>35.67</v>
      </c>
      <c r="W118" s="115">
        <v>40.18</v>
      </c>
      <c r="X118" s="115">
        <v>38.53</v>
      </c>
      <c r="Y118" s="115">
        <v>38.79</v>
      </c>
      <c r="Z118" s="115"/>
      <c r="AA118" s="115" t="str">
        <f>TEXT(Y118,"##.0")</f>
        <v>38.8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10344</v>
      </c>
      <c r="V120" s="115">
        <v>9904</v>
      </c>
      <c r="W120" s="115">
        <v>9267</v>
      </c>
      <c r="X120" s="115">
        <v>8799</v>
      </c>
      <c r="Y120" s="115">
        <v>8837</v>
      </c>
      <c r="Z120" s="115"/>
      <c r="AA120" s="115" t="str">
        <f>TEXT(Y120,"###,###")</f>
        <v>8,837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540</v>
      </c>
      <c r="V121" s="115">
        <v>535</v>
      </c>
      <c r="W121" s="115">
        <v>526</v>
      </c>
      <c r="X121" s="115">
        <v>534</v>
      </c>
      <c r="Y121" s="115">
        <v>550</v>
      </c>
      <c r="Z121" s="115"/>
      <c r="AA121" s="115" t="str">
        <f t="shared" ref="AA121:AA128" si="4">TEXT(Y121,"###,###")</f>
        <v>550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829</v>
      </c>
      <c r="V122" s="115">
        <v>791</v>
      </c>
      <c r="W122" s="115">
        <v>744</v>
      </c>
      <c r="X122" s="115">
        <v>716</v>
      </c>
      <c r="Y122" s="115">
        <v>817</v>
      </c>
      <c r="Z122" s="115"/>
      <c r="AA122" s="115" t="str">
        <f t="shared" si="4"/>
        <v>817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11173</v>
      </c>
      <c r="V124" s="115">
        <v>10695</v>
      </c>
      <c r="W124" s="115">
        <v>10011</v>
      </c>
      <c r="X124" s="115">
        <v>9515</v>
      </c>
      <c r="Y124" s="115">
        <v>9654</v>
      </c>
      <c r="Z124" s="115"/>
      <c r="AA124" s="115" t="str">
        <f t="shared" si="4"/>
        <v>9,654</v>
      </c>
      <c r="AB124" s="115"/>
      <c r="AC124" s="115">
        <f>Y124/$Y$7*100</f>
        <v>94.60995687965503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1369</v>
      </c>
      <c r="V125" s="115">
        <v>1326</v>
      </c>
      <c r="W125" s="115">
        <v>1270</v>
      </c>
      <c r="X125" s="115">
        <v>1250</v>
      </c>
      <c r="Y125" s="115">
        <v>1367</v>
      </c>
      <c r="Z125" s="115"/>
      <c r="AA125" s="115" t="str">
        <f t="shared" si="4"/>
        <v>1,367</v>
      </c>
      <c r="AB125" s="115"/>
      <c r="AC125" s="115">
        <f>Y125/$Y$7*100</f>
        <v>13.39670717365739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6702</v>
      </c>
      <c r="V127" s="115">
        <v>6420</v>
      </c>
      <c r="W127" s="115">
        <v>6007</v>
      </c>
      <c r="X127" s="115">
        <v>5687</v>
      </c>
      <c r="Y127" s="115">
        <v>5694</v>
      </c>
      <c r="Z127" s="115"/>
      <c r="AA127" s="115" t="str">
        <f t="shared" si="4"/>
        <v>5,694</v>
      </c>
      <c r="AB127" s="115"/>
      <c r="AC127" s="115">
        <f>Y127/$Y$7*100</f>
        <v>55.801646413171305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5016</v>
      </c>
      <c r="V128" s="115">
        <v>4804</v>
      </c>
      <c r="W128" s="115">
        <v>4521</v>
      </c>
      <c r="X128" s="115">
        <v>4356</v>
      </c>
      <c r="Y128" s="115">
        <v>4510</v>
      </c>
      <c r="Z128" s="115"/>
      <c r="AA128" s="115" t="str">
        <f t="shared" si="4"/>
        <v>4,510</v>
      </c>
      <c r="AB128" s="115"/>
      <c r="AC128" s="115">
        <f>Y128/$Y$7*100</f>
        <v>44.198353586828695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A327F97-3E9E-474B-862D-7383BD5598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640AE0C9-07F6-4B9A-BACF-7F362C90FF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0A0D628-61E2-4084-9419-B7544FC041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B9CFEFE-7B37-408B-9489-18C48ED179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Kowanyama</v>
      </c>
      <c r="T1" s="115"/>
      <c r="U1" s="115"/>
      <c r="V1" s="115"/>
      <c r="W1" s="115"/>
      <c r="X1" s="115"/>
      <c r="Y1" s="115" t="str">
        <f>Y3</f>
        <v>9.36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147</v>
      </c>
      <c r="V3" s="115"/>
      <c r="W3" s="115"/>
      <c r="X3" s="115"/>
      <c r="Y3" s="115" t="s">
        <v>247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9.36'!$Y$3&amp;" "&amp;'Table 9.36'!$U$3&amp;", "&amp;'State data for spotlight'!$C$3&amp;", "&amp;'Table 9.36'!$Y$2</f>
        <v>Table 9.36 Kowanyama,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443</v>
      </c>
      <c r="U4" s="117">
        <v>373</v>
      </c>
      <c r="V4" s="117">
        <v>382</v>
      </c>
      <c r="W4" s="117">
        <v>389</v>
      </c>
      <c r="X4" s="117">
        <v>475</v>
      </c>
      <c r="Y4" s="117">
        <v>574</v>
      </c>
      <c r="Z4" s="115"/>
      <c r="AA4" s="115" t="str">
        <f>TEXT(Y4,"###,###")</f>
        <v>574</v>
      </c>
      <c r="AB4" s="115"/>
      <c r="AC4" s="115">
        <f t="shared" ref="AC4:AC9" si="0">Y4/X4-1</f>
        <v>0.20842105263157884</v>
      </c>
      <c r="AD4" s="115"/>
      <c r="AE4" s="115">
        <f>Y4/T4-1</f>
        <v>0.29571106094808131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248</v>
      </c>
      <c r="U5" s="117">
        <v>199</v>
      </c>
      <c r="V5" s="117">
        <v>209</v>
      </c>
      <c r="W5" s="117">
        <v>214</v>
      </c>
      <c r="X5" s="117">
        <v>228</v>
      </c>
      <c r="Y5" s="117">
        <v>288</v>
      </c>
      <c r="Z5" s="115"/>
      <c r="AA5" s="115" t="str">
        <f>TEXT(Y5,"###,###")</f>
        <v>288</v>
      </c>
      <c r="AB5" s="115"/>
      <c r="AC5" s="115">
        <f t="shared" si="0"/>
        <v>0.26315789473684204</v>
      </c>
      <c r="AD5" s="115"/>
      <c r="AE5" s="115">
        <f t="shared" ref="AE5:AE9" si="1">Y5/T5-1</f>
        <v>0.16129032258064524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198</v>
      </c>
      <c r="U6" s="117">
        <v>174</v>
      </c>
      <c r="V6" s="117">
        <v>168</v>
      </c>
      <c r="W6" s="117">
        <v>173</v>
      </c>
      <c r="X6" s="117">
        <v>244</v>
      </c>
      <c r="Y6" s="117">
        <v>286</v>
      </c>
      <c r="Z6" s="115"/>
      <c r="AA6" s="115" t="str">
        <f>TEXT(Y6,"###,###")</f>
        <v>286</v>
      </c>
      <c r="AB6" s="115"/>
      <c r="AC6" s="115">
        <f t="shared" si="0"/>
        <v>0.17213114754098369</v>
      </c>
      <c r="AD6" s="115"/>
      <c r="AE6" s="115">
        <f t="shared" si="1"/>
        <v>0.44444444444444442</v>
      </c>
      <c r="AF6" s="115"/>
    </row>
    <row r="7" spans="1:32" ht="16.5" customHeight="1" thickBot="1" x14ac:dyDescent="0.3">
      <c r="A7" s="46" t="str">
        <f>"QUICK STATS for "&amp;'Table 9.36'!Y2&amp;"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332</v>
      </c>
      <c r="U7" s="117">
        <v>295</v>
      </c>
      <c r="V7" s="117">
        <v>290</v>
      </c>
      <c r="W7" s="117">
        <v>298</v>
      </c>
      <c r="X7" s="117">
        <v>346</v>
      </c>
      <c r="Y7" s="117">
        <v>384</v>
      </c>
      <c r="Z7" s="115"/>
      <c r="AA7" s="115" t="str">
        <f>TEXT(Y7,"###,###")</f>
        <v>384</v>
      </c>
      <c r="AB7" s="115"/>
      <c r="AC7" s="115">
        <f t="shared" si="0"/>
        <v>0.10982658959537561</v>
      </c>
      <c r="AD7" s="115"/>
      <c r="AE7" s="115">
        <f t="shared" si="1"/>
        <v>0.15662650602409633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574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9.36'!AA7</f>
        <v>384</v>
      </c>
      <c r="P8" s="51"/>
      <c r="S8" s="115" t="s">
        <v>96</v>
      </c>
      <c r="T8" s="115">
        <v>27366.09</v>
      </c>
      <c r="U8" s="115">
        <v>30611.33</v>
      </c>
      <c r="V8" s="115">
        <v>26025.279999999999</v>
      </c>
      <c r="W8" s="115">
        <v>23293.64</v>
      </c>
      <c r="X8" s="115">
        <v>21785</v>
      </c>
      <c r="Y8" s="115">
        <v>20786</v>
      </c>
      <c r="Z8" s="115"/>
      <c r="AA8" s="115" t="str">
        <f>TEXT(Y8,"$###,###")</f>
        <v>$20,786</v>
      </c>
      <c r="AB8" s="115"/>
      <c r="AC8" s="115">
        <f t="shared" si="0"/>
        <v>-4.5857241221023637E-2</v>
      </c>
      <c r="AD8" s="115"/>
      <c r="AE8" s="115">
        <f t="shared" si="1"/>
        <v>-0.24044684498223901</v>
      </c>
      <c r="AF8" s="115"/>
    </row>
    <row r="9" spans="1:32" x14ac:dyDescent="0.25">
      <c r="A9" s="55" t="s">
        <v>17</v>
      </c>
      <c r="B9" s="56"/>
      <c r="C9" s="57"/>
      <c r="D9" s="58">
        <f>'Table 9.36'!AC104</f>
        <v>24.738675958188153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50.520833333333336</v>
      </c>
      <c r="P9" s="59" t="s">
        <v>97</v>
      </c>
      <c r="S9" s="115" t="s">
        <v>9</v>
      </c>
      <c r="T9" s="115">
        <v>10014341</v>
      </c>
      <c r="U9" s="115">
        <v>9156066</v>
      </c>
      <c r="V9" s="115">
        <v>8876648</v>
      </c>
      <c r="W9" s="115">
        <v>8672147</v>
      </c>
      <c r="X9" s="115">
        <v>10113553</v>
      </c>
      <c r="Y9" s="115">
        <v>11259170</v>
      </c>
      <c r="Z9" s="115"/>
      <c r="AA9" s="115" t="str">
        <f>TEXT(Y9/1000000,"$#,###.0")&amp;" mil"</f>
        <v>$11.3 mil</v>
      </c>
      <c r="AB9" s="115"/>
      <c r="AC9" s="115">
        <f t="shared" si="0"/>
        <v>0.11327542358259257</v>
      </c>
      <c r="AD9" s="115"/>
      <c r="AE9" s="115">
        <f t="shared" si="1"/>
        <v>0.12430463472334319</v>
      </c>
      <c r="AF9" s="115"/>
    </row>
    <row r="10" spans="1:32" x14ac:dyDescent="0.25">
      <c r="A10" s="55" t="s">
        <v>20</v>
      </c>
      <c r="B10" s="56"/>
      <c r="C10" s="57"/>
      <c r="D10" s="58">
        <f>'Table 9.36'!AC105</f>
        <v>72.99651567944251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49.479166666666671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98.697916666666657</v>
      </c>
      <c r="P11" s="59" t="s">
        <v>97</v>
      </c>
      <c r="S11" s="115" t="s">
        <v>32</v>
      </c>
      <c r="T11" s="117">
        <v>442</v>
      </c>
      <c r="U11" s="117">
        <v>367</v>
      </c>
      <c r="V11" s="117">
        <v>373</v>
      </c>
      <c r="W11" s="117">
        <v>383</v>
      </c>
      <c r="X11" s="117">
        <v>464</v>
      </c>
      <c r="Y11" s="117">
        <v>559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9.36'!AC108</f>
        <v>4.8780487804878048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4.1666666666666661</v>
      </c>
      <c r="P12" s="59" t="s">
        <v>97</v>
      </c>
      <c r="S12" s="115" t="s">
        <v>33</v>
      </c>
      <c r="T12" s="117">
        <v>0</v>
      </c>
      <c r="U12" s="117">
        <v>7</v>
      </c>
      <c r="V12" s="117">
        <v>9</v>
      </c>
      <c r="W12" s="117">
        <v>3</v>
      </c>
      <c r="X12" s="117">
        <v>9</v>
      </c>
      <c r="Y12" s="117">
        <v>15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9.36'!AC109</f>
        <v>12.717770034843207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9.36'!AA118</f>
        <v>38.1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9.36'!AC110</f>
        <v>45.121951219512198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22.395833333333336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9.36'!AC111</f>
        <v>35.017421602787458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77.604166666666657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</v>
      </c>
      <c r="Z15" s="115"/>
      <c r="AA15" s="118">
        <f t="shared" ref="AA15:AA34" si="2">IF(Y15="np",0,Y15/$Y$34)</f>
        <v>1.3937282229965157E-2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</v>
      </c>
      <c r="Z17" s="115"/>
      <c r="AA17" s="118">
        <f t="shared" si="2"/>
        <v>6.9686411149825784E-3</v>
      </c>
      <c r="AB17" s="115"/>
      <c r="AC17" s="115"/>
      <c r="AD17" s="115"/>
      <c r="AE17" s="115"/>
      <c r="AF17" s="115"/>
    </row>
    <row r="18" spans="1:32" x14ac:dyDescent="0.25">
      <c r="A18" s="85" t="str">
        <f>'Table 9.36'!$S$1&amp;" ("&amp;'Table 9.36'!$T$2&amp;" to "&amp;'Table 9.36'!$Y$2&amp;")"</f>
        <v>Kowanyama (2011-12 to 2016-17)</v>
      </c>
      <c r="B18" s="85"/>
      <c r="C18" s="85"/>
      <c r="D18" s="85"/>
      <c r="E18" s="85"/>
      <c r="F18" s="85"/>
      <c r="G18" s="85" t="str">
        <f>'Table 9.36'!$S$1&amp;" ("&amp;'Table 9.36'!$T$2&amp;" to "&amp;'Table 9.36'!$Y$2&amp;")"</f>
        <v>Kowanyama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29</v>
      </c>
      <c r="Z19" s="115"/>
      <c r="AA19" s="118">
        <f t="shared" si="2"/>
        <v>5.0522648083623695E-2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35</v>
      </c>
      <c r="Z21" s="115"/>
      <c r="AA21" s="118">
        <f t="shared" si="2"/>
        <v>6.097560975609756E-2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57</v>
      </c>
      <c r="Z22" s="115"/>
      <c r="AA22" s="118">
        <f t="shared" si="2"/>
        <v>9.9303135888501745E-2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</v>
      </c>
      <c r="Z26" s="115"/>
      <c r="AA26" s="118">
        <f t="shared" si="2"/>
        <v>1.0452961672473868E-2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10</v>
      </c>
      <c r="Z27" s="115"/>
      <c r="AA27" s="118">
        <f t="shared" si="2"/>
        <v>1.7421602787456445E-2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</v>
      </c>
      <c r="Z28" s="115"/>
      <c r="AA28" s="118">
        <f t="shared" si="2"/>
        <v>2.9616724738675958E-2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201</v>
      </c>
      <c r="Z29" s="115"/>
      <c r="AA29" s="118">
        <f t="shared" si="2"/>
        <v>0.35017421602787457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109</v>
      </c>
      <c r="Z30" s="115"/>
      <c r="AA30" s="118">
        <f t="shared" si="2"/>
        <v>0.18989547038327526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47</v>
      </c>
      <c r="Z31" s="115"/>
      <c r="AA31" s="118">
        <f t="shared" si="2"/>
        <v>8.188153310104529E-2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</v>
      </c>
      <c r="Z32" s="115"/>
      <c r="AA32" s="118">
        <f t="shared" si="2"/>
        <v>6.9686411149825784E-3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32</v>
      </c>
      <c r="Z33" s="115"/>
      <c r="AA33" s="118">
        <f t="shared" si="2"/>
        <v>5.5749128919860627E-2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574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289</v>
      </c>
      <c r="U37" s="115">
        <v>266</v>
      </c>
      <c r="V37" s="115">
        <v>246</v>
      </c>
      <c r="W37" s="115">
        <v>265</v>
      </c>
      <c r="X37" s="115">
        <v>283</v>
      </c>
      <c r="Y37" s="115">
        <v>298</v>
      </c>
      <c r="Z37" s="115"/>
      <c r="AA37" s="115" t="str">
        <f>TEXT(Y37,"###,###")</f>
        <v>298</v>
      </c>
      <c r="AB37" s="115"/>
      <c r="AC37" s="115">
        <f>Y37/X37-1</f>
        <v>5.3003533568904526E-2</v>
      </c>
      <c r="AD37" s="115"/>
      <c r="AE37" s="115">
        <f>Y37/T37-1</f>
        <v>3.114186851211076E-2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40</v>
      </c>
      <c r="U38" s="115">
        <v>30</v>
      </c>
      <c r="V38" s="115">
        <v>44</v>
      </c>
      <c r="W38" s="115">
        <v>34</v>
      </c>
      <c r="X38" s="115">
        <v>59</v>
      </c>
      <c r="Y38" s="115">
        <v>86</v>
      </c>
      <c r="Z38" s="115"/>
      <c r="AA38" s="115" t="str">
        <f>TEXT(Y38,"###,###")</f>
        <v>86</v>
      </c>
      <c r="AB38" s="115"/>
      <c r="AC38" s="115">
        <f>Y38/X38-1</f>
        <v>0.45762711864406769</v>
      </c>
      <c r="AD38" s="115"/>
      <c r="AE38" s="115">
        <f>Y38/T38-1</f>
        <v>1.1499999999999999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329</v>
      </c>
      <c r="U40" s="115">
        <v>296</v>
      </c>
      <c r="V40" s="115">
        <v>290</v>
      </c>
      <c r="W40" s="115">
        <v>299</v>
      </c>
      <c r="X40" s="115">
        <v>342</v>
      </c>
      <c r="Y40" s="115">
        <v>384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77.604166666666657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22.395833333333336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8</v>
      </c>
      <c r="Y45" s="117">
        <v>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</v>
      </c>
      <c r="Y46" s="117">
        <v>11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18</v>
      </c>
      <c r="Y47" s="117">
        <v>32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26</v>
      </c>
      <c r="Y48" s="117">
        <v>41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9.36'!S1&amp;" ("&amp;'Table 9.36'!Y2&amp;") *"</f>
        <v>Number of jobs by age and sex of job holders in Kowanyama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27</v>
      </c>
      <c r="Y49" s="117">
        <v>33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30</v>
      </c>
      <c r="Y50" s="117">
        <v>37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33</v>
      </c>
      <c r="Y51" s="117">
        <v>29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28</v>
      </c>
      <c r="Y52" s="117">
        <v>41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20</v>
      </c>
      <c r="Y53" s="117">
        <v>29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15</v>
      </c>
      <c r="Y54" s="117">
        <v>13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10</v>
      </c>
      <c r="Y55" s="117">
        <v>11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225</v>
      </c>
      <c r="Y61" s="117">
        <v>288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9.36'!S1&amp;" ("&amp;'Table 9.36'!Y2&amp;") *"</f>
        <v>Number of employed persons per occupation of main job by sex in Kowanyama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9</v>
      </c>
      <c r="Y64" s="117">
        <v>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13</v>
      </c>
      <c r="Y65" s="117">
        <v>19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31</v>
      </c>
      <c r="Y66" s="117">
        <v>23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39</v>
      </c>
      <c r="Y67" s="117">
        <v>38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25</v>
      </c>
      <c r="Y68" s="117">
        <v>39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21</v>
      </c>
      <c r="Y69" s="117">
        <v>28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31</v>
      </c>
      <c r="Y70" s="117">
        <v>41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37</v>
      </c>
      <c r="Y71" s="117">
        <v>35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19</v>
      </c>
      <c r="Y72" s="117">
        <v>29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11</v>
      </c>
      <c r="Y73" s="117">
        <v>13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10</v>
      </c>
      <c r="Y74" s="117">
        <v>11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247</v>
      </c>
      <c r="Y80" s="117">
        <v>286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9.36'!S1</f>
        <v>Kowanyama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14</v>
      </c>
      <c r="Y83" s="117">
        <v>14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9</v>
      </c>
      <c r="Y84" s="117">
        <v>18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9.36'!AA4</f>
        <v>574</v>
      </c>
      <c r="D85" s="99">
        <f>'Table 9.36'!AC4</f>
        <v>0.20842105263157884</v>
      </c>
      <c r="E85" s="100">
        <f>'Table 9.36'!AC4</f>
        <v>0.20842105263157884</v>
      </c>
      <c r="F85" s="99">
        <f>'Table 9.36'!AE4</f>
        <v>0.29571106094808131</v>
      </c>
      <c r="G85" s="100">
        <f>'Table 9.36'!AE4</f>
        <v>0.29571106094808131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23</v>
      </c>
      <c r="Y85" s="117">
        <v>30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9.36'!AA5</f>
        <v>288</v>
      </c>
      <c r="D86" s="99">
        <f>'Table 9.36'!AC5</f>
        <v>0.26315789473684204</v>
      </c>
      <c r="E86" s="100">
        <f>'Table 9.36'!AC5</f>
        <v>0.26315789473684204</v>
      </c>
      <c r="F86" s="99">
        <f>'Table 9.36'!AE5</f>
        <v>0.16129032258064524</v>
      </c>
      <c r="G86" s="100">
        <f>'Table 9.36'!AE5</f>
        <v>0.16129032258064524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24</v>
      </c>
      <c r="Y86" s="117">
        <v>28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9.36'!AA6</f>
        <v>286</v>
      </c>
      <c r="D87" s="99">
        <f>'Table 9.36'!AC6</f>
        <v>0.17213114754098369</v>
      </c>
      <c r="E87" s="100">
        <f>'Table 9.36'!AC6</f>
        <v>0.17213114754098369</v>
      </c>
      <c r="F87" s="99">
        <f>'Table 9.36'!AE6</f>
        <v>0.44444444444444442</v>
      </c>
      <c r="G87" s="100">
        <f>'Table 9.36'!AE6</f>
        <v>0.44444444444444442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3</v>
      </c>
      <c r="Y87" s="117">
        <v>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9.36'!AA7</f>
        <v>384</v>
      </c>
      <c r="D88" s="99">
        <f>'Table 9.36'!AC7</f>
        <v>0.10982658959537561</v>
      </c>
      <c r="E88" s="100">
        <f>'Table 9.36'!AC7</f>
        <v>0.10982658959537561</v>
      </c>
      <c r="F88" s="99">
        <f>'Table 9.36'!AE7</f>
        <v>0.15662650602409633</v>
      </c>
      <c r="G88" s="100">
        <f>'Table 9.36'!AE7</f>
        <v>0.15662650602409633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9.36'!AA37</f>
        <v>298</v>
      </c>
      <c r="D89" s="99">
        <f>'Table 9.36'!AC37</f>
        <v>5.3003533568904526E-2</v>
      </c>
      <c r="E89" s="100">
        <f>'Table 9.36'!AC37</f>
        <v>5.3003533568904526E-2</v>
      </c>
      <c r="F89" s="99">
        <f>'Table 9.36'!AE37</f>
        <v>3.114186851211076E-2</v>
      </c>
      <c r="G89" s="100">
        <f>'Table 9.36'!AE37</f>
        <v>3.114186851211076E-2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11</v>
      </c>
      <c r="Y89" s="117">
        <v>16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9.36'!AA38</f>
        <v>86</v>
      </c>
      <c r="D90" s="99">
        <f>'Table 9.36'!AC38</f>
        <v>0.45762711864406769</v>
      </c>
      <c r="E90" s="100">
        <f>'Table 9.36'!AC38</f>
        <v>0.45762711864406769</v>
      </c>
      <c r="F90" s="99">
        <f>'Table 9.36'!AE38</f>
        <v>1.1499999999999999</v>
      </c>
      <c r="G90" s="100">
        <f>'Table 9.36'!AE38</f>
        <v>1.1499999999999999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35</v>
      </c>
      <c r="Y90" s="117">
        <v>39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9.36'!AA114</f>
        <v>35</v>
      </c>
      <c r="D91" s="99">
        <f>'Table 9.36'!AC114</f>
        <v>0.16666666666666674</v>
      </c>
      <c r="E91" s="100">
        <f>'Table 9.36'!AC114</f>
        <v>0.16666666666666674</v>
      </c>
      <c r="F91" s="99">
        <f>'Table 9.36'!AE114</f>
        <v>0.75</v>
      </c>
      <c r="G91" s="100">
        <f>'Table 9.36'!AE114</f>
        <v>0.75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172</v>
      </c>
      <c r="Y91" s="117">
        <v>194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9.36'!AA115</f>
        <v>51</v>
      </c>
      <c r="D92" s="99">
        <f>'Table 9.36'!AC115</f>
        <v>0.64516129032258074</v>
      </c>
      <c r="E92" s="100">
        <f>'Table 9.36'!AC115</f>
        <v>0.64516129032258074</v>
      </c>
      <c r="F92" s="99">
        <f>'Table 9.36'!AE115</f>
        <v>1.6842105263157894</v>
      </c>
      <c r="G92" s="100">
        <f>'Table 9.36'!AE115</f>
        <v>1.6842105263157894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9.36'!AA8</f>
        <v>$20,786</v>
      </c>
      <c r="D93" s="99">
        <f>'Table 9.36'!AC8</f>
        <v>-4.5857241221023637E-2</v>
      </c>
      <c r="E93" s="100">
        <f>'Table 9.36'!AC8</f>
        <v>-4.5857241221023637E-2</v>
      </c>
      <c r="F93" s="99">
        <f>'Table 9.36'!AE8</f>
        <v>-0.24044684498223901</v>
      </c>
      <c r="G93" s="100">
        <f>'Table 9.36'!AE8</f>
        <v>-0.24044684498223901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8</v>
      </c>
      <c r="Y93" s="117">
        <v>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9.36'!AA9</f>
        <v>$11.3 mil</v>
      </c>
      <c r="D94" s="99">
        <f>'Table 9.36'!AC9</f>
        <v>0.11327542358259257</v>
      </c>
      <c r="E94" s="100">
        <f>'Table 9.36'!AC9</f>
        <v>0.11327542358259257</v>
      </c>
      <c r="F94" s="99">
        <f>'Table 9.36'!AE9</f>
        <v>0.12430463472334319</v>
      </c>
      <c r="G94" s="100">
        <f>'Table 9.36'!AE9</f>
        <v>0.12430463472334319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11</v>
      </c>
      <c r="Y94" s="117">
        <v>14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58</v>
      </c>
      <c r="Y96" s="117">
        <v>71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15</v>
      </c>
      <c r="Y97" s="117">
        <v>18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11</v>
      </c>
      <c r="Y98" s="117">
        <v>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22</v>
      </c>
      <c r="Y100" s="117">
        <v>27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173</v>
      </c>
      <c r="Y101" s="117">
        <v>190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129</v>
      </c>
      <c r="Y104" s="115">
        <v>142</v>
      </c>
      <c r="Z104" s="115"/>
      <c r="AA104" s="115" t="str">
        <f>TEXT(Y104,"###,###")</f>
        <v>142</v>
      </c>
      <c r="AB104" s="115"/>
      <c r="AC104" s="115">
        <f>Y104/($Y$4)*100</f>
        <v>24.738675958188153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337</v>
      </c>
      <c r="Y105" s="115">
        <v>419</v>
      </c>
      <c r="Z105" s="115"/>
      <c r="AA105" s="115" t="str">
        <f>TEXT(Y105,"###,###")</f>
        <v>419</v>
      </c>
      <c r="AB105" s="115"/>
      <c r="AC105" s="115">
        <f>Y105/($Y$4)*100</f>
        <v>72.99651567944251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466</v>
      </c>
      <c r="Y106" s="115">
        <v>561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17</v>
      </c>
      <c r="Y108" s="115">
        <v>28</v>
      </c>
      <c r="Z108" s="115"/>
      <c r="AA108" s="115" t="str">
        <f>TEXT(Y108,"###,###")</f>
        <v>28</v>
      </c>
      <c r="AB108" s="115"/>
      <c r="AC108" s="115">
        <f>Y108/($Y$4)*100</f>
        <v>4.8780487804878048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88</v>
      </c>
      <c r="Y109" s="115">
        <v>73</v>
      </c>
      <c r="Z109" s="115"/>
      <c r="AA109" s="115" t="str">
        <f>TEXT(Y109,"###,###")</f>
        <v>73</v>
      </c>
      <c r="AB109" s="115"/>
      <c r="AC109" s="115">
        <f t="shared" ref="AC109:AC111" si="3">Y109/($Y$4)*100</f>
        <v>12.717770034843207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176</v>
      </c>
      <c r="Y110" s="115">
        <v>259</v>
      </c>
      <c r="Z110" s="115"/>
      <c r="AA110" s="115" t="str">
        <f>TEXT(Y110,"###,###")</f>
        <v>259</v>
      </c>
      <c r="AB110" s="115"/>
      <c r="AC110" s="115">
        <f t="shared" si="3"/>
        <v>45.121951219512198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189</v>
      </c>
      <c r="Y111" s="115">
        <v>201</v>
      </c>
      <c r="Z111" s="115"/>
      <c r="AA111" s="115" t="str">
        <f>TEXT(Y111,"###,###")</f>
        <v>201</v>
      </c>
      <c r="AB111" s="115"/>
      <c r="AC111" s="115">
        <f t="shared" si="3"/>
        <v>35.017421602787458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472</v>
      </c>
      <c r="Y112" s="115">
        <v>574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20</v>
      </c>
      <c r="U114" s="115">
        <v>21</v>
      </c>
      <c r="V114" s="115">
        <v>22</v>
      </c>
      <c r="W114" s="115">
        <v>17</v>
      </c>
      <c r="X114" s="115">
        <v>30</v>
      </c>
      <c r="Y114" s="115">
        <v>35</v>
      </c>
      <c r="Z114" s="115"/>
      <c r="AA114" s="115" t="str">
        <f>TEXT(Y114,"###,###")</f>
        <v>35</v>
      </c>
      <c r="AB114" s="115"/>
      <c r="AC114" s="115">
        <f>Y114/X114-1</f>
        <v>0.16666666666666674</v>
      </c>
      <c r="AD114" s="115"/>
      <c r="AE114" s="115">
        <f>Y114/T114-1</f>
        <v>0.75</v>
      </c>
      <c r="AF114" s="115"/>
    </row>
    <row r="115" spans="19:32" x14ac:dyDescent="0.25">
      <c r="S115" s="115" t="s">
        <v>104</v>
      </c>
      <c r="T115" s="115">
        <v>19</v>
      </c>
      <c r="U115" s="115">
        <v>13</v>
      </c>
      <c r="V115" s="115">
        <v>24</v>
      </c>
      <c r="W115" s="115">
        <v>15</v>
      </c>
      <c r="X115" s="115">
        <v>31</v>
      </c>
      <c r="Y115" s="115">
        <v>51</v>
      </c>
      <c r="Z115" s="115"/>
      <c r="AA115" s="115" t="str">
        <f>TEXT(Y115,"###,###")</f>
        <v>51</v>
      </c>
      <c r="AB115" s="115"/>
      <c r="AC115" s="115">
        <f>Y115/X115-1</f>
        <v>0.64516129032258074</v>
      </c>
      <c r="AD115" s="115"/>
      <c r="AE115" s="115">
        <f>Y115/T115-1</f>
        <v>1.6842105263157894</v>
      </c>
      <c r="AF115" s="115"/>
    </row>
    <row r="116" spans="19:32" x14ac:dyDescent="0.25">
      <c r="S116" s="115" t="s">
        <v>56</v>
      </c>
      <c r="T116" s="115">
        <v>39</v>
      </c>
      <c r="U116" s="115">
        <v>34</v>
      </c>
      <c r="V116" s="115">
        <v>46</v>
      </c>
      <c r="W116" s="115">
        <v>32</v>
      </c>
      <c r="X116" s="115">
        <v>61</v>
      </c>
      <c r="Y116" s="115">
        <v>86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38.4</v>
      </c>
      <c r="V118" s="115">
        <v>40.4</v>
      </c>
      <c r="W118" s="115">
        <v>38.979999999999997</v>
      </c>
      <c r="X118" s="115">
        <v>40.6</v>
      </c>
      <c r="Y118" s="115">
        <v>38.049999999999997</v>
      </c>
      <c r="Z118" s="115"/>
      <c r="AA118" s="115" t="str">
        <f>TEXT(Y118,"##.0")</f>
        <v>38.1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289</v>
      </c>
      <c r="V120" s="115">
        <v>287</v>
      </c>
      <c r="W120" s="115">
        <v>296</v>
      </c>
      <c r="X120" s="115">
        <v>334</v>
      </c>
      <c r="Y120" s="115">
        <v>369</v>
      </c>
      <c r="Z120" s="115"/>
      <c r="AA120" s="115" t="str">
        <f>TEXT(Y120,"###,###")</f>
        <v>369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7</v>
      </c>
      <c r="Y121" s="115">
        <v>6</v>
      </c>
      <c r="Z121" s="115"/>
      <c r="AA121" s="115" t="str">
        <f t="shared" ref="AA121:AA128" si="4">TEXT(Y121,"###,###")</f>
        <v>6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7</v>
      </c>
      <c r="V122" s="115">
        <v>5</v>
      </c>
      <c r="W122" s="115">
        <v>0</v>
      </c>
      <c r="X122" s="115">
        <v>7</v>
      </c>
      <c r="Y122" s="115">
        <v>10</v>
      </c>
      <c r="Z122" s="115"/>
      <c r="AA122" s="115" t="str">
        <f t="shared" si="4"/>
        <v>10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296</v>
      </c>
      <c r="V124" s="115">
        <v>292</v>
      </c>
      <c r="W124" s="115">
        <v>296</v>
      </c>
      <c r="X124" s="115">
        <v>341</v>
      </c>
      <c r="Y124" s="115">
        <v>379</v>
      </c>
      <c r="Z124" s="115"/>
      <c r="AA124" s="115" t="str">
        <f t="shared" si="4"/>
        <v>379</v>
      </c>
      <c r="AB124" s="115"/>
      <c r="AC124" s="115">
        <f>Y124/$Y$7*100</f>
        <v>98.697916666666657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7</v>
      </c>
      <c r="V125" s="115">
        <v>5</v>
      </c>
      <c r="W125" s="115">
        <v>0</v>
      </c>
      <c r="X125" s="115">
        <v>14</v>
      </c>
      <c r="Y125" s="115">
        <v>16</v>
      </c>
      <c r="Z125" s="115"/>
      <c r="AA125" s="115" t="str">
        <f t="shared" si="4"/>
        <v>16</v>
      </c>
      <c r="AB125" s="115"/>
      <c r="AC125" s="115">
        <f>Y125/$Y$7*100</f>
        <v>4.1666666666666661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155</v>
      </c>
      <c r="V127" s="115">
        <v>159</v>
      </c>
      <c r="W127" s="115">
        <v>161</v>
      </c>
      <c r="X127" s="115">
        <v>172</v>
      </c>
      <c r="Y127" s="115">
        <v>194</v>
      </c>
      <c r="Z127" s="115"/>
      <c r="AA127" s="115" t="str">
        <f t="shared" si="4"/>
        <v>194</v>
      </c>
      <c r="AB127" s="115"/>
      <c r="AC127" s="115">
        <f>Y127/$Y$7*100</f>
        <v>50.520833333333336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136</v>
      </c>
      <c r="V128" s="115">
        <v>131</v>
      </c>
      <c r="W128" s="115">
        <v>138</v>
      </c>
      <c r="X128" s="115">
        <v>174</v>
      </c>
      <c r="Y128" s="115">
        <v>190</v>
      </c>
      <c r="Z128" s="115"/>
      <c r="AA128" s="115" t="str">
        <f t="shared" si="4"/>
        <v>190</v>
      </c>
      <c r="AB128" s="115"/>
      <c r="AC128" s="115">
        <f>Y128/$Y$7*100</f>
        <v>49.479166666666671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87C323C-4676-4E1B-B1B4-77E4347BE4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A502192-FEB2-4FD0-8685-381BB62055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BA05CFC-29C2-49D7-98F0-0E4C9E254E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4A68265-6380-41DC-B0D3-EC54C1B5D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Livingstone</v>
      </c>
      <c r="T1" s="115"/>
      <c r="U1" s="115"/>
      <c r="V1" s="115"/>
      <c r="W1" s="115"/>
      <c r="X1" s="115"/>
      <c r="Y1" s="115" t="str">
        <f>Y3</f>
        <v>9.37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148</v>
      </c>
      <c r="V3" s="115"/>
      <c r="W3" s="115"/>
      <c r="X3" s="115"/>
      <c r="Y3" s="115" t="s">
        <v>248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9.37'!$Y$3&amp;" "&amp;'Table 9.37'!$U$3&amp;", "&amp;'State data for spotlight'!$C$3&amp;", "&amp;'Table 9.37'!$Y$2</f>
        <v>Table 9.37 Livingstone,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26964</v>
      </c>
      <c r="U4" s="117">
        <v>27183</v>
      </c>
      <c r="V4" s="117">
        <v>26855</v>
      </c>
      <c r="W4" s="117">
        <v>26648</v>
      </c>
      <c r="X4" s="117">
        <v>25661</v>
      </c>
      <c r="Y4" s="117">
        <v>26882</v>
      </c>
      <c r="Z4" s="115"/>
      <c r="AA4" s="115" t="str">
        <f>TEXT(Y4,"###,###")</f>
        <v>26,882</v>
      </c>
      <c r="AB4" s="115"/>
      <c r="AC4" s="115">
        <f t="shared" ref="AC4:AC9" si="0">Y4/X4-1</f>
        <v>4.7581933673668253E-2</v>
      </c>
      <c r="AD4" s="115"/>
      <c r="AE4" s="115">
        <f>Y4/T4-1</f>
        <v>-3.0410918261385422E-3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14421</v>
      </c>
      <c r="U5" s="117">
        <v>14563</v>
      </c>
      <c r="V5" s="117">
        <v>14233</v>
      </c>
      <c r="W5" s="117">
        <v>14047</v>
      </c>
      <c r="X5" s="117">
        <v>13576</v>
      </c>
      <c r="Y5" s="117">
        <v>14192</v>
      </c>
      <c r="Z5" s="115"/>
      <c r="AA5" s="115" t="str">
        <f>TEXT(Y5,"###,###")</f>
        <v>14,192</v>
      </c>
      <c r="AB5" s="115"/>
      <c r="AC5" s="115">
        <f t="shared" si="0"/>
        <v>4.537418974661156E-2</v>
      </c>
      <c r="AD5" s="115"/>
      <c r="AE5" s="115">
        <f t="shared" ref="AE5:AE9" si="1">Y5/T5-1</f>
        <v>-1.5879619998613093E-2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12543</v>
      </c>
      <c r="U6" s="117">
        <v>12620</v>
      </c>
      <c r="V6" s="117">
        <v>12622</v>
      </c>
      <c r="W6" s="117">
        <v>12601</v>
      </c>
      <c r="X6" s="117">
        <v>12085</v>
      </c>
      <c r="Y6" s="117">
        <v>12690</v>
      </c>
      <c r="Z6" s="115"/>
      <c r="AA6" s="115" t="str">
        <f>TEXT(Y6,"###,###")</f>
        <v>12,690</v>
      </c>
      <c r="AB6" s="115"/>
      <c r="AC6" s="115">
        <f t="shared" si="0"/>
        <v>5.006206040546135E-2</v>
      </c>
      <c r="AD6" s="115"/>
      <c r="AE6" s="115">
        <f t="shared" si="1"/>
        <v>1.1719684286056076E-2</v>
      </c>
      <c r="AF6" s="115"/>
    </row>
    <row r="7" spans="1:32" ht="16.5" customHeight="1" thickBot="1" x14ac:dyDescent="0.3">
      <c r="A7" s="46" t="str">
        <f>"QUICK STATS for "&amp;'Table 9.37'!Y2&amp;"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18512</v>
      </c>
      <c r="U7" s="117">
        <v>18910</v>
      </c>
      <c r="V7" s="117">
        <v>18744</v>
      </c>
      <c r="W7" s="117">
        <v>18808</v>
      </c>
      <c r="X7" s="117">
        <v>18532</v>
      </c>
      <c r="Y7" s="117">
        <v>19172</v>
      </c>
      <c r="Z7" s="115"/>
      <c r="AA7" s="115" t="str">
        <f>TEXT(Y7,"###,###")</f>
        <v>19,172</v>
      </c>
      <c r="AB7" s="115"/>
      <c r="AC7" s="115">
        <f t="shared" si="0"/>
        <v>3.4534858622922604E-2</v>
      </c>
      <c r="AD7" s="115"/>
      <c r="AE7" s="115">
        <f t="shared" si="1"/>
        <v>3.5652549697493541E-2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26,882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9.37'!AA7</f>
        <v>19,172</v>
      </c>
      <c r="P8" s="51"/>
      <c r="S8" s="115" t="s">
        <v>96</v>
      </c>
      <c r="T8" s="115">
        <v>42285.2</v>
      </c>
      <c r="U8" s="115">
        <v>42751.3</v>
      </c>
      <c r="V8" s="115">
        <v>44087.34</v>
      </c>
      <c r="W8" s="115">
        <v>43836.5</v>
      </c>
      <c r="X8" s="115">
        <v>44493</v>
      </c>
      <c r="Y8" s="115">
        <v>45001.63</v>
      </c>
      <c r="Z8" s="115"/>
      <c r="AA8" s="115" t="str">
        <f>TEXT(Y8,"$###,###")</f>
        <v>$45,002</v>
      </c>
      <c r="AB8" s="115"/>
      <c r="AC8" s="115">
        <f t="shared" si="0"/>
        <v>1.1431685883172671E-2</v>
      </c>
      <c r="AD8" s="115"/>
      <c r="AE8" s="115">
        <f t="shared" si="1"/>
        <v>6.4240679954215674E-2</v>
      </c>
      <c r="AF8" s="115"/>
    </row>
    <row r="9" spans="1:32" x14ac:dyDescent="0.25">
      <c r="A9" s="55" t="s">
        <v>17</v>
      </c>
      <c r="B9" s="56"/>
      <c r="C9" s="57"/>
      <c r="D9" s="58">
        <f>'Table 9.37'!AC104</f>
        <v>71.15913994494457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52.430627999165445</v>
      </c>
      <c r="P9" s="59" t="s">
        <v>97</v>
      </c>
      <c r="S9" s="115" t="s">
        <v>9</v>
      </c>
      <c r="T9" s="115">
        <v>1044699185</v>
      </c>
      <c r="U9" s="115">
        <v>1101598555</v>
      </c>
      <c r="V9" s="115">
        <v>1100425808</v>
      </c>
      <c r="W9" s="115">
        <v>1109006565</v>
      </c>
      <c r="X9" s="115">
        <v>1094248834</v>
      </c>
      <c r="Y9" s="115">
        <v>1137498713</v>
      </c>
      <c r="Z9" s="115"/>
      <c r="AA9" s="115" t="str">
        <f>TEXT(Y9/1000000,"$#,###.0")&amp;" mil"</f>
        <v>$1,137.5 mil</v>
      </c>
      <c r="AB9" s="115"/>
      <c r="AC9" s="115">
        <f t="shared" si="0"/>
        <v>3.9524720206373098E-2</v>
      </c>
      <c r="AD9" s="115"/>
      <c r="AE9" s="115">
        <f t="shared" si="1"/>
        <v>8.8828946487595761E-2</v>
      </c>
      <c r="AF9" s="115"/>
    </row>
    <row r="10" spans="1:32" x14ac:dyDescent="0.25">
      <c r="A10" s="55" t="s">
        <v>20</v>
      </c>
      <c r="B10" s="56"/>
      <c r="C10" s="57"/>
      <c r="D10" s="58">
        <f>'Table 9.37'!AC105</f>
        <v>20.11383081615951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47.569372000834548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91.221573127477569</v>
      </c>
      <c r="P11" s="59" t="s">
        <v>97</v>
      </c>
      <c r="S11" s="115" t="s">
        <v>32</v>
      </c>
      <c r="T11" s="117">
        <v>23691</v>
      </c>
      <c r="U11" s="117">
        <v>23938</v>
      </c>
      <c r="V11" s="117">
        <v>23666</v>
      </c>
      <c r="W11" s="117">
        <v>23518</v>
      </c>
      <c r="X11" s="117">
        <v>22668</v>
      </c>
      <c r="Y11" s="117">
        <v>23744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9.37'!AC108</f>
        <v>15.530838479279815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16.367619445023994</v>
      </c>
      <c r="P12" s="59" t="s">
        <v>97</v>
      </c>
      <c r="S12" s="115" t="s">
        <v>33</v>
      </c>
      <c r="T12" s="117">
        <v>3275</v>
      </c>
      <c r="U12" s="117">
        <v>3242</v>
      </c>
      <c r="V12" s="117">
        <v>3190</v>
      </c>
      <c r="W12" s="117">
        <v>3131</v>
      </c>
      <c r="X12" s="117">
        <v>2996</v>
      </c>
      <c r="Y12" s="117">
        <v>3138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9.37'!AC109</f>
        <v>14.768246410237335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9.37'!AA118</f>
        <v>42.8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9.37'!AC110</f>
        <v>19.656275574734021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15.204464844564992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9.37'!AC111</f>
        <v>41.317610296852912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84.795535155435005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809</v>
      </c>
      <c r="Z15" s="115"/>
      <c r="AA15" s="118">
        <f t="shared" ref="AA15:AA34" si="2">IF(Y15="np",0,Y15/$Y$34)</f>
        <v>3.0094487017335018E-2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1179</v>
      </c>
      <c r="Z16" s="115"/>
      <c r="AA16" s="118">
        <f t="shared" si="2"/>
        <v>4.3858343873223717E-2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1022</v>
      </c>
      <c r="Z17" s="115"/>
      <c r="AA17" s="118">
        <f t="shared" si="2"/>
        <v>3.8018004612752031E-2</v>
      </c>
      <c r="AB17" s="115"/>
      <c r="AC17" s="115"/>
      <c r="AD17" s="115"/>
      <c r="AE17" s="115"/>
      <c r="AF17" s="115"/>
    </row>
    <row r="18" spans="1:32" x14ac:dyDescent="0.25">
      <c r="A18" s="85" t="str">
        <f>'Table 9.37'!$S$1&amp;" ("&amp;'Table 9.37'!$T$2&amp;" to "&amp;'Table 9.37'!$Y$2&amp;")"</f>
        <v>Livingstone (2011-12 to 2016-17)</v>
      </c>
      <c r="B18" s="85"/>
      <c r="C18" s="85"/>
      <c r="D18" s="85"/>
      <c r="E18" s="85"/>
      <c r="F18" s="85"/>
      <c r="G18" s="85" t="str">
        <f>'Table 9.37'!$S$1&amp;" ("&amp;'Table 9.37'!$T$2&amp;" to "&amp;'Table 9.37'!$Y$2&amp;")"</f>
        <v>Livingstone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337</v>
      </c>
      <c r="Z18" s="115"/>
      <c r="AA18" s="118">
        <f t="shared" si="2"/>
        <v>1.2536269622795923E-2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2737</v>
      </c>
      <c r="Z19" s="115"/>
      <c r="AA19" s="118">
        <f t="shared" si="2"/>
        <v>0.10181534112045235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604</v>
      </c>
      <c r="Z20" s="115"/>
      <c r="AA20" s="118">
        <f t="shared" si="2"/>
        <v>2.2468566326910199E-2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2252</v>
      </c>
      <c r="Z21" s="115"/>
      <c r="AA21" s="118">
        <f t="shared" si="2"/>
        <v>8.3773528755300947E-2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2044</v>
      </c>
      <c r="Z22" s="115"/>
      <c r="AA22" s="118">
        <f t="shared" si="2"/>
        <v>7.6036009225504061E-2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966</v>
      </c>
      <c r="Z23" s="115"/>
      <c r="AA23" s="118">
        <f t="shared" si="2"/>
        <v>3.5934826277806711E-2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92</v>
      </c>
      <c r="Z24" s="115"/>
      <c r="AA24" s="118">
        <f t="shared" si="2"/>
        <v>3.4223644074101631E-3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723</v>
      </c>
      <c r="Z25" s="115"/>
      <c r="AA25" s="118">
        <f t="shared" si="2"/>
        <v>2.6895320288668999E-2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491</v>
      </c>
      <c r="Z26" s="115"/>
      <c r="AA26" s="118">
        <f t="shared" si="2"/>
        <v>1.8265010043895545E-2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1222</v>
      </c>
      <c r="Z27" s="115"/>
      <c r="AA27" s="118">
        <f t="shared" si="2"/>
        <v>4.5457927237556726E-2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2069</v>
      </c>
      <c r="Z28" s="115"/>
      <c r="AA28" s="118">
        <f t="shared" si="2"/>
        <v>7.6965999553604642E-2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1513</v>
      </c>
      <c r="Z29" s="115"/>
      <c r="AA29" s="118">
        <f t="shared" si="2"/>
        <v>5.6283014656647569E-2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2444</v>
      </c>
      <c r="Z30" s="115"/>
      <c r="AA30" s="118">
        <f t="shared" si="2"/>
        <v>9.0915854475113453E-2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2541</v>
      </c>
      <c r="Z31" s="115"/>
      <c r="AA31" s="118">
        <f t="shared" si="2"/>
        <v>9.4524216948143738E-2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286</v>
      </c>
      <c r="Z32" s="115"/>
      <c r="AA32" s="118">
        <f t="shared" si="2"/>
        <v>1.0639089353470724E-2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1076</v>
      </c>
      <c r="Z33" s="115"/>
      <c r="AA33" s="118">
        <f t="shared" si="2"/>
        <v>4.0026783721449299E-2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26882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15814</v>
      </c>
      <c r="U37" s="115">
        <v>16136</v>
      </c>
      <c r="V37" s="115">
        <v>15982</v>
      </c>
      <c r="W37" s="115">
        <v>15899</v>
      </c>
      <c r="X37" s="115">
        <v>15935</v>
      </c>
      <c r="Y37" s="115">
        <v>16257</v>
      </c>
      <c r="Z37" s="115"/>
      <c r="AA37" s="115" t="str">
        <f>TEXT(Y37,"###,###")</f>
        <v>16,257</v>
      </c>
      <c r="AB37" s="115"/>
      <c r="AC37" s="115">
        <f>Y37/X37-1</f>
        <v>2.020709130844045E-2</v>
      </c>
      <c r="AD37" s="115"/>
      <c r="AE37" s="115">
        <f>Y37/T37-1</f>
        <v>2.8013152902491401E-2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2699</v>
      </c>
      <c r="U38" s="115">
        <v>2774</v>
      </c>
      <c r="V38" s="115">
        <v>2759</v>
      </c>
      <c r="W38" s="115">
        <v>2910</v>
      </c>
      <c r="X38" s="115">
        <v>2597</v>
      </c>
      <c r="Y38" s="115">
        <v>2915</v>
      </c>
      <c r="Z38" s="115"/>
      <c r="AA38" s="115" t="str">
        <f>TEXT(Y38,"###,###")</f>
        <v>2,915</v>
      </c>
      <c r="AB38" s="115"/>
      <c r="AC38" s="115">
        <f>Y38/X38-1</f>
        <v>0.12244897959183665</v>
      </c>
      <c r="AD38" s="115"/>
      <c r="AE38" s="115">
        <f>Y38/T38-1</f>
        <v>8.0029640607632402E-2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18513</v>
      </c>
      <c r="U40" s="115">
        <v>18910</v>
      </c>
      <c r="V40" s="115">
        <v>18741</v>
      </c>
      <c r="W40" s="115">
        <v>18809</v>
      </c>
      <c r="X40" s="115">
        <v>18532</v>
      </c>
      <c r="Y40" s="115">
        <v>19172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84.795535155435005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15.204464844564992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23</v>
      </c>
      <c r="Y44" s="117">
        <v>34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374</v>
      </c>
      <c r="Y45" s="117">
        <v>375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827</v>
      </c>
      <c r="Y46" s="117">
        <v>848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1112</v>
      </c>
      <c r="Y47" s="117">
        <v>1149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1233</v>
      </c>
      <c r="Y48" s="117">
        <v>1307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9.37'!S1&amp;" ("&amp;'Table 9.37'!Y2&amp;") *"</f>
        <v>Number of jobs by age and sex of job holders in Livingstone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1296</v>
      </c>
      <c r="Y49" s="117">
        <v>1374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1271</v>
      </c>
      <c r="Y50" s="117">
        <v>1349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1382</v>
      </c>
      <c r="Y51" s="117">
        <v>1346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1361</v>
      </c>
      <c r="Y52" s="117">
        <v>1443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1556</v>
      </c>
      <c r="Y53" s="117">
        <v>1570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1397</v>
      </c>
      <c r="Y54" s="117">
        <v>1491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1002</v>
      </c>
      <c r="Y55" s="117">
        <v>1094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411</v>
      </c>
      <c r="Y56" s="117">
        <v>473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189</v>
      </c>
      <c r="Y57" s="117">
        <v>194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84</v>
      </c>
      <c r="Y58" s="117">
        <v>81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29</v>
      </c>
      <c r="Y59" s="117">
        <v>36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32</v>
      </c>
      <c r="Y60" s="117">
        <v>28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13576</v>
      </c>
      <c r="Y61" s="117">
        <v>14192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31</v>
      </c>
      <c r="Y63" s="117">
        <v>32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9.37'!S1&amp;" ("&amp;'Table 9.37'!Y2&amp;") *"</f>
        <v>Number of employed persons per occupation of main job by sex in Livingstone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502</v>
      </c>
      <c r="Y64" s="117">
        <v>442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857</v>
      </c>
      <c r="Y65" s="117">
        <v>929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928</v>
      </c>
      <c r="Y66" s="117">
        <v>918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963</v>
      </c>
      <c r="Y67" s="117">
        <v>1066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1029</v>
      </c>
      <c r="Y68" s="117">
        <v>1083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1098</v>
      </c>
      <c r="Y69" s="117">
        <v>1177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1317</v>
      </c>
      <c r="Y70" s="117">
        <v>1348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1394</v>
      </c>
      <c r="Y71" s="117">
        <v>1482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1397</v>
      </c>
      <c r="Y72" s="117">
        <v>1415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1236</v>
      </c>
      <c r="Y73" s="117">
        <v>1341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761</v>
      </c>
      <c r="Y74" s="117">
        <v>850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309</v>
      </c>
      <c r="Y75" s="117">
        <v>335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126</v>
      </c>
      <c r="Y76" s="117">
        <v>127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73</v>
      </c>
      <c r="Y77" s="117">
        <v>78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36</v>
      </c>
      <c r="Y78" s="117">
        <v>41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27</v>
      </c>
      <c r="Y79" s="117">
        <v>26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12085</v>
      </c>
      <c r="Y80" s="117">
        <v>12690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9.37'!S1</f>
        <v>Livingstone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755</v>
      </c>
      <c r="Y83" s="117">
        <v>815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869</v>
      </c>
      <c r="Y84" s="117">
        <v>891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9.37'!AA4</f>
        <v>26,882</v>
      </c>
      <c r="D85" s="99">
        <f>'Table 9.37'!AC4</f>
        <v>4.7581933673668253E-2</v>
      </c>
      <c r="E85" s="100">
        <f>'Table 9.37'!AC4</f>
        <v>4.7581933673668253E-2</v>
      </c>
      <c r="F85" s="99">
        <f>'Table 9.37'!AE4</f>
        <v>-3.0410918261385422E-3</v>
      </c>
      <c r="G85" s="100">
        <f>'Table 9.37'!AE4</f>
        <v>-3.0410918261385422E-3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2307</v>
      </c>
      <c r="Y85" s="117">
        <v>2368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9.37'!AA5</f>
        <v>14,192</v>
      </c>
      <c r="D86" s="99">
        <f>'Table 9.37'!AC5</f>
        <v>4.537418974661156E-2</v>
      </c>
      <c r="E86" s="100">
        <f>'Table 9.37'!AC5</f>
        <v>4.537418974661156E-2</v>
      </c>
      <c r="F86" s="99">
        <f>'Table 9.37'!AE5</f>
        <v>-1.5879619998613093E-2</v>
      </c>
      <c r="G86" s="100">
        <f>'Table 9.37'!AE5</f>
        <v>-1.5879619998613093E-2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415</v>
      </c>
      <c r="Y86" s="117">
        <v>449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9.37'!AA6</f>
        <v>12,690</v>
      </c>
      <c r="D87" s="99">
        <f>'Table 9.37'!AC6</f>
        <v>5.006206040546135E-2</v>
      </c>
      <c r="E87" s="100">
        <f>'Table 9.37'!AC6</f>
        <v>5.006206040546135E-2</v>
      </c>
      <c r="F87" s="99">
        <f>'Table 9.37'!AE6</f>
        <v>1.1719684286056076E-2</v>
      </c>
      <c r="G87" s="100">
        <f>'Table 9.37'!AE6</f>
        <v>1.1719684286056076E-2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286</v>
      </c>
      <c r="Y87" s="117">
        <v>302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9.37'!AA7</f>
        <v>19,172</v>
      </c>
      <c r="D88" s="99">
        <f>'Table 9.37'!AC7</f>
        <v>3.4534858622922604E-2</v>
      </c>
      <c r="E88" s="100">
        <f>'Table 9.37'!AC7</f>
        <v>3.4534858622922604E-2</v>
      </c>
      <c r="F88" s="99">
        <f>'Table 9.37'!AE7</f>
        <v>3.5652549697493541E-2</v>
      </c>
      <c r="G88" s="100">
        <f>'Table 9.37'!AE7</f>
        <v>3.5652549697493541E-2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376</v>
      </c>
      <c r="Y88" s="117">
        <v>356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9.37'!AA37</f>
        <v>16,257</v>
      </c>
      <c r="D89" s="99">
        <f>'Table 9.37'!AC37</f>
        <v>2.020709130844045E-2</v>
      </c>
      <c r="E89" s="100">
        <f>'Table 9.37'!AC37</f>
        <v>2.020709130844045E-2</v>
      </c>
      <c r="F89" s="99">
        <f>'Table 9.37'!AE37</f>
        <v>2.8013152902491401E-2</v>
      </c>
      <c r="G89" s="100">
        <f>'Table 9.37'!AE37</f>
        <v>2.8013152902491401E-2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1549</v>
      </c>
      <c r="Y89" s="117">
        <v>1600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9.37'!AA38</f>
        <v>2,915</v>
      </c>
      <c r="D90" s="99">
        <f>'Table 9.37'!AC38</f>
        <v>0.12244897959183665</v>
      </c>
      <c r="E90" s="100">
        <f>'Table 9.37'!AC38</f>
        <v>0.12244897959183665</v>
      </c>
      <c r="F90" s="99">
        <f>'Table 9.37'!AE38</f>
        <v>8.0029640607632402E-2</v>
      </c>
      <c r="G90" s="100">
        <f>'Table 9.37'!AE38</f>
        <v>8.0029640607632402E-2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1010</v>
      </c>
      <c r="Y90" s="117">
        <v>1080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9.37'!AA114</f>
        <v>1,380</v>
      </c>
      <c r="D91" s="99">
        <f>'Table 9.37'!AC114</f>
        <v>0.12286411716842971</v>
      </c>
      <c r="E91" s="100">
        <f>'Table 9.37'!AC114</f>
        <v>0.12286411716842971</v>
      </c>
      <c r="F91" s="99">
        <f>'Table 9.37'!AE114</f>
        <v>9.7852028639618061E-2</v>
      </c>
      <c r="G91" s="100">
        <f>'Table 9.37'!AE114</f>
        <v>9.7852028639618061E-2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9751</v>
      </c>
      <c r="Y91" s="117">
        <v>10052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9.37'!AA115</f>
        <v>1,535</v>
      </c>
      <c r="D92" s="99">
        <f>'Table 9.37'!AC115</f>
        <v>0.12043795620437958</v>
      </c>
      <c r="E92" s="100">
        <f>'Table 9.37'!AC115</f>
        <v>0.12043795620437958</v>
      </c>
      <c r="F92" s="99">
        <f>'Table 9.37'!AE115</f>
        <v>6.3756063756063686E-2</v>
      </c>
      <c r="G92" s="100">
        <f>'Table 9.37'!AE115</f>
        <v>6.3756063756063686E-2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9.37'!AA8</f>
        <v>$45,002</v>
      </c>
      <c r="D93" s="99">
        <f>'Table 9.37'!AC8</f>
        <v>1.1431685883172671E-2</v>
      </c>
      <c r="E93" s="100">
        <f>'Table 9.37'!AC8</f>
        <v>1.1431685883172671E-2</v>
      </c>
      <c r="F93" s="99">
        <f>'Table 9.37'!AE8</f>
        <v>6.4240679954215674E-2</v>
      </c>
      <c r="G93" s="100">
        <f>'Table 9.37'!AE8</f>
        <v>6.4240679954215674E-2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522</v>
      </c>
      <c r="Y93" s="117">
        <v>602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9.37'!AA9</f>
        <v>$1,137.5 mil</v>
      </c>
      <c r="D94" s="99">
        <f>'Table 9.37'!AC9</f>
        <v>3.9524720206373098E-2</v>
      </c>
      <c r="E94" s="100">
        <f>'Table 9.37'!AC9</f>
        <v>3.9524720206373098E-2</v>
      </c>
      <c r="F94" s="99">
        <f>'Table 9.37'!AE9</f>
        <v>8.8828946487595761E-2</v>
      </c>
      <c r="G94" s="100">
        <f>'Table 9.37'!AE9</f>
        <v>8.8828946487595761E-2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1556</v>
      </c>
      <c r="Y94" s="117">
        <v>1643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292</v>
      </c>
      <c r="Y95" s="117">
        <v>302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1235</v>
      </c>
      <c r="Y96" s="117">
        <v>1371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1632</v>
      </c>
      <c r="Y97" s="117">
        <v>1792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974</v>
      </c>
      <c r="Y98" s="117">
        <v>1001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131</v>
      </c>
      <c r="Y99" s="117">
        <v>143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535</v>
      </c>
      <c r="Y100" s="117">
        <v>542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8782</v>
      </c>
      <c r="Y101" s="117">
        <v>9120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17488</v>
      </c>
      <c r="Y104" s="115">
        <v>19129</v>
      </c>
      <c r="Z104" s="115"/>
      <c r="AA104" s="115" t="str">
        <f>TEXT(Y104,"###,###")</f>
        <v>19,129</v>
      </c>
      <c r="AB104" s="115"/>
      <c r="AC104" s="115">
        <f>Y104/($Y$4)*100</f>
        <v>71.15913994494457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5573</v>
      </c>
      <c r="Y105" s="115">
        <v>5407</v>
      </c>
      <c r="Z105" s="115"/>
      <c r="AA105" s="115" t="str">
        <f>TEXT(Y105,"###,###")</f>
        <v>5,407</v>
      </c>
      <c r="AB105" s="115"/>
      <c r="AC105" s="115">
        <f>Y105/($Y$4)*100</f>
        <v>20.11383081615951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23061</v>
      </c>
      <c r="Y106" s="115">
        <v>24536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3519</v>
      </c>
      <c r="Y108" s="115">
        <v>4175</v>
      </c>
      <c r="Z108" s="115"/>
      <c r="AA108" s="115" t="str">
        <f>TEXT(Y108,"###,###")</f>
        <v>4,175</v>
      </c>
      <c r="AB108" s="115"/>
      <c r="AC108" s="115">
        <f>Y108/($Y$4)*100</f>
        <v>15.530838479279815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3653</v>
      </c>
      <c r="Y109" s="115">
        <v>3970</v>
      </c>
      <c r="Z109" s="115"/>
      <c r="AA109" s="115" t="str">
        <f>TEXT(Y109,"###,###")</f>
        <v>3,970</v>
      </c>
      <c r="AB109" s="115"/>
      <c r="AC109" s="115">
        <f t="shared" ref="AC109:AC111" si="3">Y109/($Y$4)*100</f>
        <v>14.768246410237335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5199</v>
      </c>
      <c r="Y110" s="115">
        <v>5284</v>
      </c>
      <c r="Z110" s="115"/>
      <c r="AA110" s="115" t="str">
        <f>TEXT(Y110,"###,###")</f>
        <v>5,284</v>
      </c>
      <c r="AB110" s="115"/>
      <c r="AC110" s="115">
        <f t="shared" si="3"/>
        <v>19.656275574734021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10687</v>
      </c>
      <c r="Y111" s="115">
        <v>11107</v>
      </c>
      <c r="Z111" s="115"/>
      <c r="AA111" s="115" t="str">
        <f>TEXT(Y111,"###,###")</f>
        <v>11,107</v>
      </c>
      <c r="AB111" s="115"/>
      <c r="AC111" s="115">
        <f t="shared" si="3"/>
        <v>41.317610296852912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25661</v>
      </c>
      <c r="Y112" s="115">
        <v>26882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1257</v>
      </c>
      <c r="U114" s="115">
        <v>1362</v>
      </c>
      <c r="V114" s="115">
        <v>1251</v>
      </c>
      <c r="W114" s="115">
        <v>1327</v>
      </c>
      <c r="X114" s="115">
        <v>1229</v>
      </c>
      <c r="Y114" s="115">
        <v>1380</v>
      </c>
      <c r="Z114" s="115"/>
      <c r="AA114" s="115" t="str">
        <f>TEXT(Y114,"###,###")</f>
        <v>1,380</v>
      </c>
      <c r="AB114" s="115"/>
      <c r="AC114" s="115">
        <f>Y114/X114-1</f>
        <v>0.12286411716842971</v>
      </c>
      <c r="AD114" s="115"/>
      <c r="AE114" s="115">
        <f>Y114/T114-1</f>
        <v>9.7852028639618061E-2</v>
      </c>
      <c r="AF114" s="115"/>
    </row>
    <row r="115" spans="19:32" x14ac:dyDescent="0.25">
      <c r="S115" s="115" t="s">
        <v>104</v>
      </c>
      <c r="T115" s="115">
        <v>1443</v>
      </c>
      <c r="U115" s="115">
        <v>1414</v>
      </c>
      <c r="V115" s="115">
        <v>1511</v>
      </c>
      <c r="W115" s="115">
        <v>1579</v>
      </c>
      <c r="X115" s="115">
        <v>1370</v>
      </c>
      <c r="Y115" s="115">
        <v>1535</v>
      </c>
      <c r="Z115" s="115"/>
      <c r="AA115" s="115" t="str">
        <f>TEXT(Y115,"###,###")</f>
        <v>1,535</v>
      </c>
      <c r="AB115" s="115"/>
      <c r="AC115" s="115">
        <f>Y115/X115-1</f>
        <v>0.12043795620437958</v>
      </c>
      <c r="AD115" s="115"/>
      <c r="AE115" s="115">
        <f>Y115/T115-1</f>
        <v>6.3756063756063686E-2</v>
      </c>
      <c r="AF115" s="115"/>
    </row>
    <row r="116" spans="19:32" x14ac:dyDescent="0.25">
      <c r="S116" s="115" t="s">
        <v>56</v>
      </c>
      <c r="T116" s="115">
        <v>2700</v>
      </c>
      <c r="U116" s="115">
        <v>2776</v>
      </c>
      <c r="V116" s="115">
        <v>2762</v>
      </c>
      <c r="W116" s="115">
        <v>2906</v>
      </c>
      <c r="X116" s="115">
        <v>2599</v>
      </c>
      <c r="Y116" s="115">
        <v>2915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40.79</v>
      </c>
      <c r="V118" s="115">
        <v>42.03</v>
      </c>
      <c r="W118" s="115">
        <v>44.24</v>
      </c>
      <c r="X118" s="115">
        <v>39.54</v>
      </c>
      <c r="Y118" s="115">
        <v>42.8</v>
      </c>
      <c r="Z118" s="115"/>
      <c r="AA118" s="115" t="str">
        <f>TEXT(Y118,"##.0")</f>
        <v>42.8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15665</v>
      </c>
      <c r="V120" s="115">
        <v>15555</v>
      </c>
      <c r="W120" s="115">
        <v>15678</v>
      </c>
      <c r="X120" s="115">
        <v>15539</v>
      </c>
      <c r="Y120" s="115">
        <v>16034</v>
      </c>
      <c r="Z120" s="115"/>
      <c r="AA120" s="115" t="str">
        <f>TEXT(Y120,"###,###")</f>
        <v>16,034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1733</v>
      </c>
      <c r="V121" s="115">
        <v>1709</v>
      </c>
      <c r="W121" s="115">
        <v>1639</v>
      </c>
      <c r="X121" s="115">
        <v>1646</v>
      </c>
      <c r="Y121" s="115">
        <v>1683</v>
      </c>
      <c r="Z121" s="115"/>
      <c r="AA121" s="115" t="str">
        <f t="shared" ref="AA121:AA128" si="4">TEXT(Y121,"###,###")</f>
        <v>1,683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1513</v>
      </c>
      <c r="V122" s="115">
        <v>1483</v>
      </c>
      <c r="W122" s="115">
        <v>1489</v>
      </c>
      <c r="X122" s="115">
        <v>1349</v>
      </c>
      <c r="Y122" s="115">
        <v>1455</v>
      </c>
      <c r="Z122" s="115"/>
      <c r="AA122" s="115" t="str">
        <f t="shared" si="4"/>
        <v>1,455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17178</v>
      </c>
      <c r="V124" s="115">
        <v>17038</v>
      </c>
      <c r="W124" s="115">
        <v>17167</v>
      </c>
      <c r="X124" s="115">
        <v>16888</v>
      </c>
      <c r="Y124" s="115">
        <v>17489</v>
      </c>
      <c r="Z124" s="115"/>
      <c r="AA124" s="115" t="str">
        <f t="shared" si="4"/>
        <v>17,489</v>
      </c>
      <c r="AB124" s="115"/>
      <c r="AC124" s="115">
        <f>Y124/$Y$7*100</f>
        <v>91.221573127477569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3246</v>
      </c>
      <c r="V125" s="115">
        <v>3192</v>
      </c>
      <c r="W125" s="115">
        <v>3128</v>
      </c>
      <c r="X125" s="115">
        <v>2995</v>
      </c>
      <c r="Y125" s="115">
        <v>3138</v>
      </c>
      <c r="Z125" s="115"/>
      <c r="AA125" s="115" t="str">
        <f t="shared" si="4"/>
        <v>3,138</v>
      </c>
      <c r="AB125" s="115"/>
      <c r="AC125" s="115">
        <f>Y125/$Y$7*100</f>
        <v>16.367619445023994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10133</v>
      </c>
      <c r="V127" s="115">
        <v>9975</v>
      </c>
      <c r="W127" s="115">
        <v>9941</v>
      </c>
      <c r="X127" s="115">
        <v>9751</v>
      </c>
      <c r="Y127" s="115">
        <v>10052</v>
      </c>
      <c r="Z127" s="115"/>
      <c r="AA127" s="115" t="str">
        <f t="shared" si="4"/>
        <v>10,052</v>
      </c>
      <c r="AB127" s="115"/>
      <c r="AC127" s="115">
        <f>Y127/$Y$7*100</f>
        <v>52.430627999165445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8776</v>
      </c>
      <c r="V128" s="115">
        <v>8771</v>
      </c>
      <c r="W128" s="115">
        <v>8867</v>
      </c>
      <c r="X128" s="115">
        <v>8787</v>
      </c>
      <c r="Y128" s="115">
        <v>9120</v>
      </c>
      <c r="Z128" s="115"/>
      <c r="AA128" s="115" t="str">
        <f t="shared" si="4"/>
        <v>9,120</v>
      </c>
      <c r="AB128" s="115"/>
      <c r="AC128" s="115">
        <f>Y128/$Y$7*100</f>
        <v>47.569372000834548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E4DB410-0859-49E0-B322-547EAF4B78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4369E61-7107-4C13-81EC-42CA1A206CA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2D11888-F84F-4369-8ACE-56DFF12DCB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3239A09-C50A-4816-8132-D3E6957FB4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Lockhart River</v>
      </c>
      <c r="T1" s="115"/>
      <c r="U1" s="115"/>
      <c r="V1" s="115"/>
      <c r="W1" s="115"/>
      <c r="X1" s="115"/>
      <c r="Y1" s="115" t="str">
        <f>Y3</f>
        <v>9.38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149</v>
      </c>
      <c r="V3" s="115"/>
      <c r="W3" s="115"/>
      <c r="X3" s="115"/>
      <c r="Y3" s="115" t="s">
        <v>249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9.38'!$Y$3&amp;" "&amp;'Table 9.38'!$U$3&amp;", "&amp;'State data for spotlight'!$C$3&amp;", "&amp;'Table 9.38'!$Y$2</f>
        <v>Table 9.38 Lockhart River,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353</v>
      </c>
      <c r="U4" s="117">
        <v>374</v>
      </c>
      <c r="V4" s="117">
        <v>358</v>
      </c>
      <c r="W4" s="117">
        <v>424</v>
      </c>
      <c r="X4" s="117">
        <v>327</v>
      </c>
      <c r="Y4" s="117">
        <v>449</v>
      </c>
      <c r="Z4" s="115"/>
      <c r="AA4" s="115" t="str">
        <f>TEXT(Y4,"###,###")</f>
        <v>449</v>
      </c>
      <c r="AB4" s="115"/>
      <c r="AC4" s="115">
        <f t="shared" ref="AC4:AC9" si="0">Y4/X4-1</f>
        <v>0.37308868501529058</v>
      </c>
      <c r="AD4" s="115"/>
      <c r="AE4" s="115">
        <f>Y4/T4-1</f>
        <v>0.27195467422096309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199</v>
      </c>
      <c r="U5" s="117">
        <v>201</v>
      </c>
      <c r="V5" s="117">
        <v>182</v>
      </c>
      <c r="W5" s="117">
        <v>199</v>
      </c>
      <c r="X5" s="117">
        <v>164</v>
      </c>
      <c r="Y5" s="117">
        <v>224</v>
      </c>
      <c r="Z5" s="115"/>
      <c r="AA5" s="115" t="str">
        <f>TEXT(Y5,"###,###")</f>
        <v>224</v>
      </c>
      <c r="AB5" s="115"/>
      <c r="AC5" s="115">
        <f t="shared" si="0"/>
        <v>0.36585365853658547</v>
      </c>
      <c r="AD5" s="115"/>
      <c r="AE5" s="115">
        <f t="shared" ref="AE5:AE9" si="1">Y5/T5-1</f>
        <v>0.12562814070351758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152</v>
      </c>
      <c r="U6" s="117">
        <v>168</v>
      </c>
      <c r="V6" s="117">
        <v>177</v>
      </c>
      <c r="W6" s="117">
        <v>227</v>
      </c>
      <c r="X6" s="117">
        <v>161</v>
      </c>
      <c r="Y6" s="117">
        <v>225</v>
      </c>
      <c r="Z6" s="115"/>
      <c r="AA6" s="115" t="str">
        <f>TEXT(Y6,"###,###")</f>
        <v>225</v>
      </c>
      <c r="AB6" s="115"/>
      <c r="AC6" s="115">
        <f t="shared" si="0"/>
        <v>0.39751552795031064</v>
      </c>
      <c r="AD6" s="115"/>
      <c r="AE6" s="115">
        <f t="shared" si="1"/>
        <v>0.48026315789473695</v>
      </c>
      <c r="AF6" s="115"/>
    </row>
    <row r="7" spans="1:32" ht="16.5" customHeight="1" thickBot="1" x14ac:dyDescent="0.3">
      <c r="A7" s="46" t="str">
        <f>"QUICK STATS for "&amp;'Table 9.38'!Y2&amp;"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261</v>
      </c>
      <c r="U7" s="117">
        <v>262</v>
      </c>
      <c r="V7" s="117">
        <v>250</v>
      </c>
      <c r="W7" s="117">
        <v>287</v>
      </c>
      <c r="X7" s="117">
        <v>238</v>
      </c>
      <c r="Y7" s="117">
        <v>307</v>
      </c>
      <c r="Z7" s="115"/>
      <c r="AA7" s="115" t="str">
        <f>TEXT(Y7,"###,###")</f>
        <v>307</v>
      </c>
      <c r="AB7" s="115"/>
      <c r="AC7" s="115">
        <f t="shared" si="0"/>
        <v>0.2899159663865547</v>
      </c>
      <c r="AD7" s="115"/>
      <c r="AE7" s="115">
        <f t="shared" si="1"/>
        <v>0.17624521072796928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449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9.38'!AA7</f>
        <v>307</v>
      </c>
      <c r="P8" s="51"/>
      <c r="S8" s="115" t="s">
        <v>96</v>
      </c>
      <c r="T8" s="115">
        <v>21371.5</v>
      </c>
      <c r="U8" s="115">
        <v>21172</v>
      </c>
      <c r="V8" s="115">
        <v>19415</v>
      </c>
      <c r="W8" s="115">
        <v>15397.07</v>
      </c>
      <c r="X8" s="115">
        <v>14933.5</v>
      </c>
      <c r="Y8" s="115">
        <v>17755.22</v>
      </c>
      <c r="Z8" s="115"/>
      <c r="AA8" s="115" t="str">
        <f>TEXT(Y8,"$###,###")</f>
        <v>$17,755</v>
      </c>
      <c r="AB8" s="115"/>
      <c r="AC8" s="115">
        <f t="shared" si="0"/>
        <v>0.18895235544246169</v>
      </c>
      <c r="AD8" s="115"/>
      <c r="AE8" s="115">
        <f t="shared" si="1"/>
        <v>-0.16921039702407403</v>
      </c>
      <c r="AF8" s="115"/>
    </row>
    <row r="9" spans="1:32" x14ac:dyDescent="0.25">
      <c r="A9" s="55" t="s">
        <v>17</v>
      </c>
      <c r="B9" s="56"/>
      <c r="C9" s="57"/>
      <c r="D9" s="58">
        <f>'Table 9.38'!AC104</f>
        <v>32.962138084632514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50.162866449511398</v>
      </c>
      <c r="P9" s="59" t="s">
        <v>97</v>
      </c>
      <c r="S9" s="115" t="s">
        <v>9</v>
      </c>
      <c r="T9" s="115">
        <v>6963002</v>
      </c>
      <c r="U9" s="115">
        <v>7621532</v>
      </c>
      <c r="V9" s="115">
        <v>6794637</v>
      </c>
      <c r="W9" s="115">
        <v>7936035</v>
      </c>
      <c r="X9" s="115">
        <v>5690928</v>
      </c>
      <c r="Y9" s="115">
        <v>11601734</v>
      </c>
      <c r="Z9" s="115"/>
      <c r="AA9" s="115" t="str">
        <f>TEXT(Y9/1000000,"$#,###.0")&amp;" mil"</f>
        <v>$11.6 mil</v>
      </c>
      <c r="AB9" s="115"/>
      <c r="AC9" s="115">
        <f t="shared" si="0"/>
        <v>1.038636580888038</v>
      </c>
      <c r="AD9" s="115"/>
      <c r="AE9" s="115">
        <f t="shared" si="1"/>
        <v>0.666197137384134</v>
      </c>
      <c r="AF9" s="115"/>
    </row>
    <row r="10" spans="1:32" x14ac:dyDescent="0.25">
      <c r="A10" s="55" t="s">
        <v>20</v>
      </c>
      <c r="B10" s="56"/>
      <c r="C10" s="57"/>
      <c r="D10" s="58">
        <f>'Table 9.38'!AC105</f>
        <v>63.919821826280618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49.837133550488602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98.697068403908787</v>
      </c>
      <c r="P11" s="59" t="s">
        <v>97</v>
      </c>
      <c r="S11" s="115" t="s">
        <v>32</v>
      </c>
      <c r="T11" s="117">
        <v>346</v>
      </c>
      <c r="U11" s="117">
        <v>367</v>
      </c>
      <c r="V11" s="117">
        <v>348</v>
      </c>
      <c r="W11" s="117">
        <v>414</v>
      </c>
      <c r="X11" s="117">
        <v>321</v>
      </c>
      <c r="Y11" s="117">
        <v>435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9.38'!AC108</f>
        <v>8.463251670378618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3.2573289902280131</v>
      </c>
      <c r="P12" s="59" t="s">
        <v>97</v>
      </c>
      <c r="S12" s="115" t="s">
        <v>33</v>
      </c>
      <c r="T12" s="117">
        <v>12</v>
      </c>
      <c r="U12" s="117">
        <v>9</v>
      </c>
      <c r="V12" s="117">
        <v>10</v>
      </c>
      <c r="W12" s="117">
        <v>9</v>
      </c>
      <c r="X12" s="117">
        <v>6</v>
      </c>
      <c r="Y12" s="117">
        <v>14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9.38'!AC109</f>
        <v>14.03118040089087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9.38'!AA118</f>
        <v>36.8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9.38'!AC110</f>
        <v>36.525612472160354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20.521172638436482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9.38'!AC111</f>
        <v>37.861915367483299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79.478827361563518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10</v>
      </c>
      <c r="Z15" s="115"/>
      <c r="AA15" s="118">
        <f t="shared" ref="AA15:AA34" si="2">IF(Y15="np",0,Y15/$Y$34)</f>
        <v>2.2271714922048998E-2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8.9086859688195987E-3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</v>
      </c>
      <c r="Z17" s="115"/>
      <c r="AA17" s="118">
        <f t="shared" si="2"/>
        <v>8.9086859688195987E-3</v>
      </c>
      <c r="AB17" s="115"/>
      <c r="AC17" s="115"/>
      <c r="AD17" s="115"/>
      <c r="AE17" s="115"/>
      <c r="AF17" s="115"/>
    </row>
    <row r="18" spans="1:32" x14ac:dyDescent="0.25">
      <c r="A18" s="85" t="str">
        <f>'Table 9.38'!$S$1&amp;" ("&amp;'Table 9.38'!$T$2&amp;" to "&amp;'Table 9.38'!$Y$2&amp;")"</f>
        <v>Lockhart River (2011-12 to 2016-17)</v>
      </c>
      <c r="B18" s="85"/>
      <c r="C18" s="85"/>
      <c r="D18" s="85"/>
      <c r="E18" s="85"/>
      <c r="F18" s="85"/>
      <c r="G18" s="85" t="str">
        <f>'Table 9.38'!$S$1&amp;" ("&amp;'Table 9.38'!$T$2&amp;" to "&amp;'Table 9.38'!$Y$2&amp;")"</f>
        <v>Lockhart River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</v>
      </c>
      <c r="Z18" s="115"/>
      <c r="AA18" s="118">
        <f t="shared" si="2"/>
        <v>8.9086859688195987E-3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24</v>
      </c>
      <c r="Z19" s="115"/>
      <c r="AA19" s="118">
        <f t="shared" si="2"/>
        <v>5.3452115812917596E-2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15</v>
      </c>
      <c r="Z20" s="115"/>
      <c r="AA20" s="118">
        <f t="shared" si="2"/>
        <v>3.34075723830735E-2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29</v>
      </c>
      <c r="Z21" s="115"/>
      <c r="AA21" s="118">
        <f t="shared" si="2"/>
        <v>6.4587973273942098E-2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0</v>
      </c>
      <c r="Z22" s="115"/>
      <c r="AA22" s="118">
        <f t="shared" si="2"/>
        <v>0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</v>
      </c>
      <c r="Z23" s="115"/>
      <c r="AA23" s="118">
        <f t="shared" si="2"/>
        <v>6.6815144766146995E-3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53</v>
      </c>
      <c r="Z26" s="115"/>
      <c r="AA26" s="118">
        <f t="shared" si="2"/>
        <v>0.11804008908685969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23</v>
      </c>
      <c r="Z27" s="115"/>
      <c r="AA27" s="118">
        <f t="shared" si="2"/>
        <v>5.1224944320712694E-2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</v>
      </c>
      <c r="Z28" s="115"/>
      <c r="AA28" s="118">
        <f t="shared" si="2"/>
        <v>8.9086859688195987E-3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134</v>
      </c>
      <c r="Z29" s="115"/>
      <c r="AA29" s="118">
        <f t="shared" si="2"/>
        <v>0.2984409799554566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97</v>
      </c>
      <c r="Z30" s="115"/>
      <c r="AA30" s="118">
        <f t="shared" si="2"/>
        <v>0.21603563474387527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</v>
      </c>
      <c r="Z31" s="115"/>
      <c r="AA31" s="118">
        <f t="shared" si="2"/>
        <v>3.5634743875278395E-2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</v>
      </c>
      <c r="Z32" s="115"/>
      <c r="AA32" s="118">
        <f t="shared" si="2"/>
        <v>6.6815144766146995E-3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13</v>
      </c>
      <c r="Z33" s="115"/>
      <c r="AA33" s="118">
        <f t="shared" si="2"/>
        <v>2.8953229398663696E-2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449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221</v>
      </c>
      <c r="U37" s="115">
        <v>213</v>
      </c>
      <c r="V37" s="115">
        <v>193</v>
      </c>
      <c r="W37" s="115">
        <v>224</v>
      </c>
      <c r="X37" s="115">
        <v>190</v>
      </c>
      <c r="Y37" s="115">
        <v>244</v>
      </c>
      <c r="Z37" s="115"/>
      <c r="AA37" s="115" t="str">
        <f>TEXT(Y37,"###,###")</f>
        <v>244</v>
      </c>
      <c r="AB37" s="115"/>
      <c r="AC37" s="115">
        <f>Y37/X37-1</f>
        <v>0.28421052631578947</v>
      </c>
      <c r="AD37" s="115"/>
      <c r="AE37" s="115">
        <f>Y37/T37-1</f>
        <v>0.10407239819004532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48</v>
      </c>
      <c r="U38" s="115">
        <v>46</v>
      </c>
      <c r="V38" s="115">
        <v>58</v>
      </c>
      <c r="W38" s="115">
        <v>68</v>
      </c>
      <c r="X38" s="115">
        <v>48</v>
      </c>
      <c r="Y38" s="115">
        <v>63</v>
      </c>
      <c r="Z38" s="115"/>
      <c r="AA38" s="115" t="str">
        <f>TEXT(Y38,"###,###")</f>
        <v>63</v>
      </c>
      <c r="AB38" s="115"/>
      <c r="AC38" s="115">
        <f>Y38/X38-1</f>
        <v>0.3125</v>
      </c>
      <c r="AD38" s="115"/>
      <c r="AE38" s="115">
        <f>Y38/T38-1</f>
        <v>0.3125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269</v>
      </c>
      <c r="U40" s="115">
        <v>259</v>
      </c>
      <c r="V40" s="115">
        <v>251</v>
      </c>
      <c r="W40" s="115">
        <v>292</v>
      </c>
      <c r="X40" s="115">
        <v>238</v>
      </c>
      <c r="Y40" s="115">
        <v>307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79.478827361563518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20.521172638436482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17</v>
      </c>
      <c r="Y46" s="117">
        <v>16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14</v>
      </c>
      <c r="Y47" s="117">
        <v>22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10</v>
      </c>
      <c r="Y48" s="117">
        <v>25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9.38'!S1&amp;" ("&amp;'Table 9.38'!Y2&amp;") *"</f>
        <v>Number of jobs by age and sex of job holders in Lockhart River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9</v>
      </c>
      <c r="Y49" s="117">
        <v>29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25</v>
      </c>
      <c r="Y50" s="117">
        <v>12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19</v>
      </c>
      <c r="Y51" s="117">
        <v>27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19</v>
      </c>
      <c r="Y52" s="117">
        <v>27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10</v>
      </c>
      <c r="Y53" s="117">
        <v>14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15</v>
      </c>
      <c r="Y54" s="117">
        <v>23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</v>
      </c>
      <c r="Y55" s="117">
        <v>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5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4</v>
      </c>
      <c r="Y57" s="117">
        <v>11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169</v>
      </c>
      <c r="Y61" s="117">
        <v>224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9.38'!S1&amp;" ("&amp;'Table 9.38'!Y2&amp;") *"</f>
        <v>Number of employed persons per occupation of main job by sex in Lockhart River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10</v>
      </c>
      <c r="Y64" s="117">
        <v>13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22</v>
      </c>
      <c r="Y65" s="117">
        <v>32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25</v>
      </c>
      <c r="Y66" s="117">
        <v>29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33</v>
      </c>
      <c r="Y67" s="117">
        <v>39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8</v>
      </c>
      <c r="Y68" s="117">
        <v>18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8</v>
      </c>
      <c r="Y69" s="117">
        <v>17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8</v>
      </c>
      <c r="Y70" s="117">
        <v>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15</v>
      </c>
      <c r="Y71" s="117">
        <v>21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15</v>
      </c>
      <c r="Y72" s="117">
        <v>12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9</v>
      </c>
      <c r="Y73" s="117">
        <v>11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11</v>
      </c>
      <c r="Y74" s="117">
        <v>14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160</v>
      </c>
      <c r="Y80" s="117">
        <v>225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9.38'!S1</f>
        <v>Lockhart River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8</v>
      </c>
      <c r="Y83" s="117">
        <v>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15</v>
      </c>
      <c r="Y84" s="117">
        <v>22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9.38'!AA4</f>
        <v>449</v>
      </c>
      <c r="D85" s="99">
        <f>'Table 9.38'!AC4</f>
        <v>0.37308868501529058</v>
      </c>
      <c r="E85" s="100">
        <f>'Table 9.38'!AC4</f>
        <v>0.37308868501529058</v>
      </c>
      <c r="F85" s="99">
        <f>'Table 9.38'!AE4</f>
        <v>0.27195467422096309</v>
      </c>
      <c r="G85" s="100">
        <f>'Table 9.38'!AE4</f>
        <v>0.27195467422096309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23</v>
      </c>
      <c r="Y85" s="117">
        <v>19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9.38'!AA5</f>
        <v>224</v>
      </c>
      <c r="D86" s="99">
        <f>'Table 9.38'!AC5</f>
        <v>0.36585365853658547</v>
      </c>
      <c r="E86" s="100">
        <f>'Table 9.38'!AC5</f>
        <v>0.36585365853658547</v>
      </c>
      <c r="F86" s="99">
        <f>'Table 9.38'!AE5</f>
        <v>0.12562814070351758</v>
      </c>
      <c r="G86" s="100">
        <f>'Table 9.38'!AE5</f>
        <v>0.12562814070351758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7</v>
      </c>
      <c r="Y86" s="117">
        <v>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9.38'!AA6</f>
        <v>225</v>
      </c>
      <c r="D87" s="99">
        <f>'Table 9.38'!AC6</f>
        <v>0.39751552795031064</v>
      </c>
      <c r="E87" s="100">
        <f>'Table 9.38'!AC6</f>
        <v>0.39751552795031064</v>
      </c>
      <c r="F87" s="99">
        <f>'Table 9.38'!AE6</f>
        <v>0.48026315789473695</v>
      </c>
      <c r="G87" s="100">
        <f>'Table 9.38'!AE6</f>
        <v>0.48026315789473695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</v>
      </c>
      <c r="Y87" s="117">
        <v>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9.38'!AA7</f>
        <v>307</v>
      </c>
      <c r="D88" s="99">
        <f>'Table 9.38'!AC7</f>
        <v>0.2899159663865547</v>
      </c>
      <c r="E88" s="100">
        <f>'Table 9.38'!AC7</f>
        <v>0.2899159663865547</v>
      </c>
      <c r="F88" s="99">
        <f>'Table 9.38'!AE7</f>
        <v>0.17624521072796928</v>
      </c>
      <c r="G88" s="100">
        <f>'Table 9.38'!AE7</f>
        <v>0.17624521072796928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9.38'!AA37</f>
        <v>244</v>
      </c>
      <c r="D89" s="99">
        <f>'Table 9.38'!AC37</f>
        <v>0.28421052631578947</v>
      </c>
      <c r="E89" s="100">
        <f>'Table 9.38'!AC37</f>
        <v>0.28421052631578947</v>
      </c>
      <c r="F89" s="99">
        <f>'Table 9.38'!AE37</f>
        <v>0.10407239819004532</v>
      </c>
      <c r="G89" s="100">
        <f>'Table 9.38'!AE37</f>
        <v>0.10407239819004532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5</v>
      </c>
      <c r="Y89" s="117">
        <v>11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9.38'!AA38</f>
        <v>63</v>
      </c>
      <c r="D90" s="99">
        <f>'Table 9.38'!AC38</f>
        <v>0.3125</v>
      </c>
      <c r="E90" s="100">
        <f>'Table 9.38'!AC38</f>
        <v>0.3125</v>
      </c>
      <c r="F90" s="99">
        <f>'Table 9.38'!AE38</f>
        <v>0.3125</v>
      </c>
      <c r="G90" s="100">
        <f>'Table 9.38'!AE38</f>
        <v>0.3125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33</v>
      </c>
      <c r="Y90" s="117">
        <v>32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9.38'!AA114</f>
        <v>25</v>
      </c>
      <c r="D91" s="99">
        <f>'Table 9.38'!AC114</f>
        <v>4.1666666666666741E-2</v>
      </c>
      <c r="E91" s="100">
        <f>'Table 9.38'!AC114</f>
        <v>4.1666666666666741E-2</v>
      </c>
      <c r="F91" s="99">
        <f>'Table 9.38'!AE114</f>
        <v>-7.407407407407407E-2</v>
      </c>
      <c r="G91" s="100">
        <f>'Table 9.38'!AE114</f>
        <v>-7.407407407407407E-2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119</v>
      </c>
      <c r="Y91" s="117">
        <v>154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9.38'!AA115</f>
        <v>38</v>
      </c>
      <c r="D92" s="99">
        <f>'Table 9.38'!AC115</f>
        <v>0.46153846153846145</v>
      </c>
      <c r="E92" s="100">
        <f>'Table 9.38'!AC115</f>
        <v>0.46153846153846145</v>
      </c>
      <c r="F92" s="99">
        <f>'Table 9.38'!AE115</f>
        <v>0.58333333333333326</v>
      </c>
      <c r="G92" s="100">
        <f>'Table 9.38'!AE115</f>
        <v>0.58333333333333326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9.38'!AA8</f>
        <v>$17,755</v>
      </c>
      <c r="D93" s="99">
        <f>'Table 9.38'!AC8</f>
        <v>0.18895235544246169</v>
      </c>
      <c r="E93" s="100">
        <f>'Table 9.38'!AC8</f>
        <v>0.18895235544246169</v>
      </c>
      <c r="F93" s="99">
        <f>'Table 9.38'!AE8</f>
        <v>-0.16921039702407403</v>
      </c>
      <c r="G93" s="100">
        <f>'Table 9.38'!AE8</f>
        <v>-0.16921039702407403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9.38'!AA9</f>
        <v>$11.6 mil</v>
      </c>
      <c r="D94" s="99">
        <f>'Table 9.38'!AC9</f>
        <v>1.038636580888038</v>
      </c>
      <c r="E94" s="100">
        <f>'Table 9.38'!AC9</f>
        <v>1.038636580888038</v>
      </c>
      <c r="F94" s="99">
        <f>'Table 9.38'!AE9</f>
        <v>0.666197137384134</v>
      </c>
      <c r="G94" s="100">
        <f>'Table 9.38'!AE9</f>
        <v>0.666197137384134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13</v>
      </c>
      <c r="Y94" s="117">
        <v>20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35</v>
      </c>
      <c r="Y96" s="117">
        <v>45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10</v>
      </c>
      <c r="Y97" s="117">
        <v>12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6</v>
      </c>
      <c r="Y98" s="117">
        <v>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12</v>
      </c>
      <c r="Y100" s="117">
        <v>13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117</v>
      </c>
      <c r="Y101" s="117">
        <v>153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101</v>
      </c>
      <c r="Y104" s="115">
        <v>148</v>
      </c>
      <c r="Z104" s="115"/>
      <c r="AA104" s="115" t="str">
        <f>TEXT(Y104,"###,###")</f>
        <v>148</v>
      </c>
      <c r="AB104" s="115"/>
      <c r="AC104" s="115">
        <f>Y104/($Y$4)*100</f>
        <v>32.962138084632514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210</v>
      </c>
      <c r="Y105" s="115">
        <v>287</v>
      </c>
      <c r="Z105" s="115"/>
      <c r="AA105" s="115" t="str">
        <f>TEXT(Y105,"###,###")</f>
        <v>287</v>
      </c>
      <c r="AB105" s="115"/>
      <c r="AC105" s="115">
        <f>Y105/($Y$4)*100</f>
        <v>63.919821826280618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311</v>
      </c>
      <c r="Y106" s="115">
        <v>435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17</v>
      </c>
      <c r="Y108" s="115">
        <v>38</v>
      </c>
      <c r="Z108" s="115"/>
      <c r="AA108" s="115" t="str">
        <f>TEXT(Y108,"###,###")</f>
        <v>38</v>
      </c>
      <c r="AB108" s="115"/>
      <c r="AC108" s="115">
        <f>Y108/($Y$4)*100</f>
        <v>8.463251670378618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50</v>
      </c>
      <c r="Y109" s="115">
        <v>63</v>
      </c>
      <c r="Z109" s="115"/>
      <c r="AA109" s="115" t="str">
        <f>TEXT(Y109,"###,###")</f>
        <v>63</v>
      </c>
      <c r="AB109" s="115"/>
      <c r="AC109" s="115">
        <f t="shared" ref="AC109:AC111" si="3">Y109/($Y$4)*100</f>
        <v>14.03118040089087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100</v>
      </c>
      <c r="Y110" s="115">
        <v>164</v>
      </c>
      <c r="Z110" s="115"/>
      <c r="AA110" s="115" t="str">
        <f>TEXT(Y110,"###,###")</f>
        <v>164</v>
      </c>
      <c r="AB110" s="115"/>
      <c r="AC110" s="115">
        <f t="shared" si="3"/>
        <v>36.525612472160354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146</v>
      </c>
      <c r="Y111" s="115">
        <v>170</v>
      </c>
      <c r="Z111" s="115"/>
      <c r="AA111" s="115" t="str">
        <f>TEXT(Y111,"###,###")</f>
        <v>170</v>
      </c>
      <c r="AB111" s="115"/>
      <c r="AC111" s="115">
        <f t="shared" si="3"/>
        <v>37.861915367483299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327</v>
      </c>
      <c r="Y112" s="115">
        <v>449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27</v>
      </c>
      <c r="U114" s="115">
        <v>22</v>
      </c>
      <c r="V114" s="115">
        <v>25</v>
      </c>
      <c r="W114" s="115">
        <v>35</v>
      </c>
      <c r="X114" s="115">
        <v>24</v>
      </c>
      <c r="Y114" s="115">
        <v>25</v>
      </c>
      <c r="Z114" s="115"/>
      <c r="AA114" s="115" t="str">
        <f>TEXT(Y114,"###,###")</f>
        <v>25</v>
      </c>
      <c r="AB114" s="115"/>
      <c r="AC114" s="115">
        <f>Y114/X114-1</f>
        <v>4.1666666666666741E-2</v>
      </c>
      <c r="AD114" s="115"/>
      <c r="AE114" s="115">
        <f>Y114/T114-1</f>
        <v>-7.407407407407407E-2</v>
      </c>
      <c r="AF114" s="115"/>
    </row>
    <row r="115" spans="19:32" x14ac:dyDescent="0.25">
      <c r="S115" s="115" t="s">
        <v>104</v>
      </c>
      <c r="T115" s="115">
        <v>24</v>
      </c>
      <c r="U115" s="115">
        <v>21</v>
      </c>
      <c r="V115" s="115">
        <v>30</v>
      </c>
      <c r="W115" s="115">
        <v>35</v>
      </c>
      <c r="X115" s="115">
        <v>26</v>
      </c>
      <c r="Y115" s="115">
        <v>38</v>
      </c>
      <c r="Z115" s="115"/>
      <c r="AA115" s="115" t="str">
        <f>TEXT(Y115,"###,###")</f>
        <v>38</v>
      </c>
      <c r="AB115" s="115"/>
      <c r="AC115" s="115">
        <f>Y115/X115-1</f>
        <v>0.46153846153846145</v>
      </c>
      <c r="AD115" s="115"/>
      <c r="AE115" s="115">
        <f>Y115/T115-1</f>
        <v>0.58333333333333326</v>
      </c>
      <c r="AF115" s="115"/>
    </row>
    <row r="116" spans="19:32" x14ac:dyDescent="0.25">
      <c r="S116" s="115" t="s">
        <v>56</v>
      </c>
      <c r="T116" s="115">
        <v>51</v>
      </c>
      <c r="U116" s="115">
        <v>43</v>
      </c>
      <c r="V116" s="115">
        <v>55</v>
      </c>
      <c r="W116" s="115">
        <v>70</v>
      </c>
      <c r="X116" s="115">
        <v>50</v>
      </c>
      <c r="Y116" s="115">
        <v>63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37.840000000000003</v>
      </c>
      <c r="V118" s="115">
        <v>40.06</v>
      </c>
      <c r="W118" s="115">
        <v>37.04</v>
      </c>
      <c r="X118" s="115">
        <v>35.770000000000003</v>
      </c>
      <c r="Y118" s="115">
        <v>36.75</v>
      </c>
      <c r="Z118" s="115"/>
      <c r="AA118" s="115" t="str">
        <f>TEXT(Y118,"##.0")</f>
        <v>36.8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253</v>
      </c>
      <c r="V120" s="115">
        <v>242</v>
      </c>
      <c r="W120" s="115">
        <v>277</v>
      </c>
      <c r="X120" s="115">
        <v>232</v>
      </c>
      <c r="Y120" s="115">
        <v>293</v>
      </c>
      <c r="Z120" s="115"/>
      <c r="AA120" s="115" t="str">
        <f>TEXT(Y120,"###,###")</f>
        <v>293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1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10</v>
      </c>
      <c r="V122" s="115">
        <v>8</v>
      </c>
      <c r="W122" s="115">
        <v>9</v>
      </c>
      <c r="X122" s="115">
        <v>6</v>
      </c>
      <c r="Y122" s="115">
        <v>10</v>
      </c>
      <c r="Z122" s="115"/>
      <c r="AA122" s="115" t="str">
        <f t="shared" si="4"/>
        <v>10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263</v>
      </c>
      <c r="V124" s="115">
        <v>250</v>
      </c>
      <c r="W124" s="115">
        <v>286</v>
      </c>
      <c r="X124" s="115">
        <v>238</v>
      </c>
      <c r="Y124" s="115">
        <v>303</v>
      </c>
      <c r="Z124" s="115"/>
      <c r="AA124" s="115" t="str">
        <f t="shared" si="4"/>
        <v>303</v>
      </c>
      <c r="AB124" s="115"/>
      <c r="AC124" s="115">
        <f>Y124/$Y$7*100</f>
        <v>98.697068403908787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10</v>
      </c>
      <c r="V125" s="115">
        <v>9</v>
      </c>
      <c r="W125" s="115">
        <v>9</v>
      </c>
      <c r="X125" s="115">
        <v>6</v>
      </c>
      <c r="Y125" s="115">
        <v>10</v>
      </c>
      <c r="Z125" s="115"/>
      <c r="AA125" s="115" t="str">
        <f t="shared" si="4"/>
        <v>10</v>
      </c>
      <c r="AB125" s="115"/>
      <c r="AC125" s="115">
        <f>Y125/$Y$7*100</f>
        <v>3.2573289902280131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138</v>
      </c>
      <c r="V127" s="115">
        <v>123</v>
      </c>
      <c r="W127" s="115">
        <v>133</v>
      </c>
      <c r="X127" s="115">
        <v>116</v>
      </c>
      <c r="Y127" s="115">
        <v>154</v>
      </c>
      <c r="Z127" s="115"/>
      <c r="AA127" s="115" t="str">
        <f t="shared" si="4"/>
        <v>154</v>
      </c>
      <c r="AB127" s="115"/>
      <c r="AC127" s="115">
        <f>Y127/$Y$7*100</f>
        <v>50.162866449511398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123</v>
      </c>
      <c r="V128" s="115">
        <v>129</v>
      </c>
      <c r="W128" s="115">
        <v>151</v>
      </c>
      <c r="X128" s="115">
        <v>121</v>
      </c>
      <c r="Y128" s="115">
        <v>153</v>
      </c>
      <c r="Z128" s="115"/>
      <c r="AA128" s="115" t="str">
        <f t="shared" si="4"/>
        <v>153</v>
      </c>
      <c r="AB128" s="115"/>
      <c r="AC128" s="115">
        <f>Y128/$Y$7*100</f>
        <v>49.837133550488602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1811CD1-E57B-432F-9742-FC75F3088E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B7A6F17-9DC4-4F90-B6EC-FE9F0EDB00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BB9B9C2-A10A-411C-B04B-ADD7C46B65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25D4944-2E80-415C-9691-E29D653A46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Banana</v>
      </c>
      <c r="T1" s="115"/>
      <c r="U1" s="115"/>
      <c r="V1" s="115"/>
      <c r="W1" s="115"/>
      <c r="X1" s="115"/>
      <c r="Y1" s="115" t="str">
        <f>Y3</f>
        <v>9.3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114</v>
      </c>
      <c r="V3" s="115"/>
      <c r="W3" s="115"/>
      <c r="X3" s="115"/>
      <c r="Y3" s="115" t="s">
        <v>217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9.3'!$Y$3&amp;" "&amp;'Table 9.3'!$U$3&amp;", "&amp;'State data for spotlight'!$C$3&amp;", "&amp;'Table 9.3'!$Y$2</f>
        <v>Table 9.3 Banana,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11048</v>
      </c>
      <c r="U4" s="117">
        <v>10960</v>
      </c>
      <c r="V4" s="117">
        <v>10923</v>
      </c>
      <c r="W4" s="117">
        <v>10623</v>
      </c>
      <c r="X4" s="117">
        <v>9741</v>
      </c>
      <c r="Y4" s="117">
        <v>10487</v>
      </c>
      <c r="Z4" s="115"/>
      <c r="AA4" s="115" t="str">
        <f>TEXT(Y4,"###,###")</f>
        <v>10,487</v>
      </c>
      <c r="AB4" s="115"/>
      <c r="AC4" s="115">
        <f t="shared" ref="AC4:AC9" si="0">Y4/X4-1</f>
        <v>7.6583512986346358E-2</v>
      </c>
      <c r="AD4" s="115"/>
      <c r="AE4" s="115">
        <f>Y4/T4-1</f>
        <v>-5.077842143374367E-2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6099</v>
      </c>
      <c r="U5" s="117">
        <v>6019</v>
      </c>
      <c r="V5" s="117">
        <v>5981</v>
      </c>
      <c r="W5" s="117">
        <v>5841</v>
      </c>
      <c r="X5" s="117">
        <v>5413</v>
      </c>
      <c r="Y5" s="117">
        <v>5736</v>
      </c>
      <c r="Z5" s="115"/>
      <c r="AA5" s="115" t="str">
        <f>TEXT(Y5,"###,###")</f>
        <v>5,736</v>
      </c>
      <c r="AB5" s="115"/>
      <c r="AC5" s="115">
        <f t="shared" si="0"/>
        <v>5.9671162017365553E-2</v>
      </c>
      <c r="AD5" s="115"/>
      <c r="AE5" s="115">
        <f t="shared" ref="AE5:AE9" si="1">Y5/T5-1</f>
        <v>-5.9517953762911913E-2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4944</v>
      </c>
      <c r="U6" s="117">
        <v>4941</v>
      </c>
      <c r="V6" s="117">
        <v>4938</v>
      </c>
      <c r="W6" s="117">
        <v>4778</v>
      </c>
      <c r="X6" s="117">
        <v>4328</v>
      </c>
      <c r="Y6" s="117">
        <v>4751</v>
      </c>
      <c r="Z6" s="115"/>
      <c r="AA6" s="115" t="str">
        <f>TEXT(Y6,"###,###")</f>
        <v>4,751</v>
      </c>
      <c r="AB6" s="115"/>
      <c r="AC6" s="115">
        <f t="shared" si="0"/>
        <v>9.7735674676524997E-2</v>
      </c>
      <c r="AD6" s="115"/>
      <c r="AE6" s="115">
        <f t="shared" si="1"/>
        <v>-3.9037216828478938E-2</v>
      </c>
      <c r="AF6" s="115"/>
    </row>
    <row r="7" spans="1:32" ht="16.5" customHeight="1" thickBot="1" x14ac:dyDescent="0.3">
      <c r="A7" s="46" t="str">
        <f>"QUICK STATS for "&amp;'Table 9.3'!Y2&amp;"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7366</v>
      </c>
      <c r="U7" s="117">
        <v>7571</v>
      </c>
      <c r="V7" s="117">
        <v>7486</v>
      </c>
      <c r="W7" s="117">
        <v>7311</v>
      </c>
      <c r="X7" s="117">
        <v>6806</v>
      </c>
      <c r="Y7" s="117">
        <v>7198</v>
      </c>
      <c r="Z7" s="115"/>
      <c r="AA7" s="115" t="str">
        <f>TEXT(Y7,"###,###")</f>
        <v>7,198</v>
      </c>
      <c r="AB7" s="115"/>
      <c r="AC7" s="115">
        <f t="shared" si="0"/>
        <v>5.759623861298846E-2</v>
      </c>
      <c r="AD7" s="115"/>
      <c r="AE7" s="115">
        <f t="shared" si="1"/>
        <v>-2.2807493890849906E-2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10,487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9.3'!AA7</f>
        <v>7,198</v>
      </c>
      <c r="P8" s="51"/>
      <c r="S8" s="115" t="s">
        <v>96</v>
      </c>
      <c r="T8" s="115">
        <v>42255.4</v>
      </c>
      <c r="U8" s="115">
        <v>44712.5</v>
      </c>
      <c r="V8" s="115">
        <v>44498</v>
      </c>
      <c r="W8" s="115">
        <v>44947.49</v>
      </c>
      <c r="X8" s="115">
        <v>45660.11</v>
      </c>
      <c r="Y8" s="115">
        <v>45321</v>
      </c>
      <c r="Z8" s="115"/>
      <c r="AA8" s="115" t="str">
        <f>TEXT(Y8,"$###,###")</f>
        <v>$45,321</v>
      </c>
      <c r="AB8" s="115"/>
      <c r="AC8" s="115">
        <f t="shared" si="0"/>
        <v>-7.426832743066103E-3</v>
      </c>
      <c r="AD8" s="115"/>
      <c r="AE8" s="115">
        <f t="shared" si="1"/>
        <v>7.2549307307468336E-2</v>
      </c>
      <c r="AF8" s="115"/>
    </row>
    <row r="9" spans="1:32" x14ac:dyDescent="0.25">
      <c r="A9" s="55" t="s">
        <v>17</v>
      </c>
      <c r="B9" s="56"/>
      <c r="C9" s="57"/>
      <c r="D9" s="58">
        <f>'Table 9.3'!AC104</f>
        <v>68.599218079527034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55.529313698249517</v>
      </c>
      <c r="P9" s="59" t="s">
        <v>97</v>
      </c>
      <c r="S9" s="115" t="s">
        <v>9</v>
      </c>
      <c r="T9" s="115">
        <v>420008918</v>
      </c>
      <c r="U9" s="115">
        <v>442295087</v>
      </c>
      <c r="V9" s="115">
        <v>440475810</v>
      </c>
      <c r="W9" s="115">
        <v>438498361</v>
      </c>
      <c r="X9" s="115">
        <v>424606057</v>
      </c>
      <c r="Y9" s="115">
        <v>447797541</v>
      </c>
      <c r="Z9" s="115"/>
      <c r="AA9" s="115" t="str">
        <f>TEXT(Y9/1000000,"$#,###.0")&amp;" mil"</f>
        <v>$447.8 mil</v>
      </c>
      <c r="AB9" s="115"/>
      <c r="AC9" s="115">
        <f t="shared" si="0"/>
        <v>5.4618825185529518E-2</v>
      </c>
      <c r="AD9" s="115"/>
      <c r="AE9" s="115">
        <f t="shared" si="1"/>
        <v>6.6161983255793588E-2</v>
      </c>
      <c r="AF9" s="115"/>
    </row>
    <row r="10" spans="1:32" x14ac:dyDescent="0.25">
      <c r="A10" s="55" t="s">
        <v>20</v>
      </c>
      <c r="B10" s="56"/>
      <c r="C10" s="57"/>
      <c r="D10" s="58">
        <f>'Table 9.3'!AC105</f>
        <v>16.839897015352339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44.470686301750483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86.940816893581555</v>
      </c>
      <c r="P11" s="59" t="s">
        <v>97</v>
      </c>
      <c r="S11" s="115" t="s">
        <v>32</v>
      </c>
      <c r="T11" s="117">
        <v>9310</v>
      </c>
      <c r="U11" s="117">
        <v>9171</v>
      </c>
      <c r="V11" s="117">
        <v>9122</v>
      </c>
      <c r="W11" s="117">
        <v>8833</v>
      </c>
      <c r="X11" s="117">
        <v>8020</v>
      </c>
      <c r="Y11" s="117">
        <v>8474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9.3'!AC108</f>
        <v>16.954324401640125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27.966101694915253</v>
      </c>
      <c r="P12" s="59" t="s">
        <v>97</v>
      </c>
      <c r="S12" s="115" t="s">
        <v>33</v>
      </c>
      <c r="T12" s="117">
        <v>1738</v>
      </c>
      <c r="U12" s="117">
        <v>1788</v>
      </c>
      <c r="V12" s="117">
        <v>1798</v>
      </c>
      <c r="W12" s="117">
        <v>1793</v>
      </c>
      <c r="X12" s="117">
        <v>1726</v>
      </c>
      <c r="Y12" s="117">
        <v>2013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9.3'!AC109</f>
        <v>15.2665204538953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9.3'!AA118</f>
        <v>41.2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9.3'!AC110</f>
        <v>13.674072661390294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13.364823562100584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9.3'!AC111</f>
        <v>39.544197577953653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86.635176437899418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1091</v>
      </c>
      <c r="Z15" s="115"/>
      <c r="AA15" s="118">
        <f t="shared" ref="AA15:AA34" si="2">IF(Y15="np",0,Y15/$Y$34)</f>
        <v>0.10403356536664442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843</v>
      </c>
      <c r="Z16" s="115"/>
      <c r="AA16" s="118">
        <f t="shared" si="2"/>
        <v>8.0385238867168876E-2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657</v>
      </c>
      <c r="Z17" s="115"/>
      <c r="AA17" s="118">
        <f t="shared" si="2"/>
        <v>6.2648993992562213E-2</v>
      </c>
      <c r="AB17" s="115"/>
      <c r="AC17" s="115"/>
      <c r="AD17" s="115"/>
      <c r="AE17" s="115"/>
      <c r="AF17" s="115"/>
    </row>
    <row r="18" spans="1:32" x14ac:dyDescent="0.25">
      <c r="A18" s="85" t="str">
        <f>'Table 9.3'!$S$1&amp;" ("&amp;'Table 9.3'!$T$2&amp;" to "&amp;'Table 9.3'!$Y$2&amp;")"</f>
        <v>Banana (2011-12 to 2016-17)</v>
      </c>
      <c r="B18" s="85"/>
      <c r="C18" s="85"/>
      <c r="D18" s="85"/>
      <c r="E18" s="85"/>
      <c r="F18" s="85"/>
      <c r="G18" s="85" t="str">
        <f>'Table 9.3'!$S$1&amp;" ("&amp;'Table 9.3'!$T$2&amp;" to "&amp;'Table 9.3'!$Y$2&amp;")"</f>
        <v>Banana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281</v>
      </c>
      <c r="Z18" s="115"/>
      <c r="AA18" s="118">
        <f t="shared" si="2"/>
        <v>2.6795079622389625E-2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616</v>
      </c>
      <c r="Z19" s="115"/>
      <c r="AA19" s="118">
        <f t="shared" si="2"/>
        <v>5.8739391627729572E-2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246</v>
      </c>
      <c r="Z20" s="115"/>
      <c r="AA20" s="118">
        <f t="shared" si="2"/>
        <v>2.34576141889959E-2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773</v>
      </c>
      <c r="Z21" s="115"/>
      <c r="AA21" s="118">
        <f t="shared" si="2"/>
        <v>7.3710308000381419E-2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557</v>
      </c>
      <c r="Z22" s="115"/>
      <c r="AA22" s="118">
        <f t="shared" si="2"/>
        <v>5.311337846858015E-2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233</v>
      </c>
      <c r="Z23" s="115"/>
      <c r="AA23" s="118">
        <f t="shared" si="2"/>
        <v>2.2217984170878231E-2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26</v>
      </c>
      <c r="Z24" s="115"/>
      <c r="AA24" s="118">
        <f t="shared" si="2"/>
        <v>2.479260036235339E-3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162</v>
      </c>
      <c r="Z25" s="115"/>
      <c r="AA25" s="118">
        <f t="shared" si="2"/>
        <v>1.5447697148850959E-2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145</v>
      </c>
      <c r="Z26" s="115"/>
      <c r="AA26" s="118">
        <f t="shared" si="2"/>
        <v>1.3826642509774006E-2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248</v>
      </c>
      <c r="Z27" s="115"/>
      <c r="AA27" s="118">
        <f t="shared" si="2"/>
        <v>2.3648326499475542E-2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959</v>
      </c>
      <c r="Z28" s="115"/>
      <c r="AA28" s="118">
        <f t="shared" si="2"/>
        <v>9.1446552874988082E-2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486</v>
      </c>
      <c r="Z29" s="115"/>
      <c r="AA29" s="118">
        <f t="shared" si="2"/>
        <v>4.6343091446552874E-2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606</v>
      </c>
      <c r="Z30" s="115"/>
      <c r="AA30" s="118">
        <f t="shared" si="2"/>
        <v>5.7785830075331363E-2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580</v>
      </c>
      <c r="Z31" s="115"/>
      <c r="AA31" s="118">
        <f t="shared" si="2"/>
        <v>5.5306570039096024E-2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72</v>
      </c>
      <c r="Z32" s="115"/>
      <c r="AA32" s="118">
        <f t="shared" si="2"/>
        <v>6.8656431772670928E-3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341</v>
      </c>
      <c r="Z33" s="115"/>
      <c r="AA33" s="118">
        <f t="shared" si="2"/>
        <v>3.2516448936778866E-2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10487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6308</v>
      </c>
      <c r="U37" s="115">
        <v>6579</v>
      </c>
      <c r="V37" s="115">
        <v>6411</v>
      </c>
      <c r="W37" s="115">
        <v>6250</v>
      </c>
      <c r="X37" s="115">
        <v>5890</v>
      </c>
      <c r="Y37" s="115">
        <v>6236</v>
      </c>
      <c r="Z37" s="115"/>
      <c r="AA37" s="115" t="str">
        <f>TEXT(Y37,"###,###")</f>
        <v>6,236</v>
      </c>
      <c r="AB37" s="115"/>
      <c r="AC37" s="115">
        <f>Y37/X37-1</f>
        <v>5.8743633276740148E-2</v>
      </c>
      <c r="AD37" s="115"/>
      <c r="AE37" s="115">
        <f>Y37/T37-1</f>
        <v>-1.1414077362079889E-2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1059</v>
      </c>
      <c r="U38" s="115">
        <v>993</v>
      </c>
      <c r="V38" s="115">
        <v>1080</v>
      </c>
      <c r="W38" s="115">
        <v>1058</v>
      </c>
      <c r="X38" s="115">
        <v>914</v>
      </c>
      <c r="Y38" s="115">
        <v>962</v>
      </c>
      <c r="Z38" s="115"/>
      <c r="AA38" s="115" t="str">
        <f>TEXT(Y38,"###,###")</f>
        <v>962</v>
      </c>
      <c r="AB38" s="115"/>
      <c r="AC38" s="115">
        <f>Y38/X38-1</f>
        <v>5.2516411378555894E-2</v>
      </c>
      <c r="AD38" s="115"/>
      <c r="AE38" s="115">
        <f>Y38/T38-1</f>
        <v>-9.159584513692165E-2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7367</v>
      </c>
      <c r="U40" s="115">
        <v>7572</v>
      </c>
      <c r="V40" s="115">
        <v>7491</v>
      </c>
      <c r="W40" s="115">
        <v>7308</v>
      </c>
      <c r="X40" s="115">
        <v>6804</v>
      </c>
      <c r="Y40" s="115">
        <v>7198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86.635176437899418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13.364823562100584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18</v>
      </c>
      <c r="Y44" s="117">
        <v>20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158</v>
      </c>
      <c r="Y45" s="117">
        <v>170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309</v>
      </c>
      <c r="Y46" s="117">
        <v>334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563</v>
      </c>
      <c r="Y47" s="117">
        <v>562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596</v>
      </c>
      <c r="Y48" s="117">
        <v>672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9.3'!S1&amp;" ("&amp;'Table 9.3'!Y2&amp;") *"</f>
        <v>Number of jobs by age and sex of job holders in Banana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683</v>
      </c>
      <c r="Y49" s="117">
        <v>677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537</v>
      </c>
      <c r="Y50" s="117">
        <v>606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560</v>
      </c>
      <c r="Y51" s="117">
        <v>542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472</v>
      </c>
      <c r="Y52" s="117">
        <v>508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480</v>
      </c>
      <c r="Y53" s="117">
        <v>471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431</v>
      </c>
      <c r="Y54" s="117">
        <v>475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294</v>
      </c>
      <c r="Y55" s="117">
        <v>336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161</v>
      </c>
      <c r="Y56" s="117">
        <v>177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66</v>
      </c>
      <c r="Y57" s="117">
        <v>91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55</v>
      </c>
      <c r="Y58" s="117">
        <v>61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22</v>
      </c>
      <c r="Y59" s="117">
        <v>20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12</v>
      </c>
      <c r="Y60" s="117">
        <v>14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5413</v>
      </c>
      <c r="Y61" s="117">
        <v>5736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23</v>
      </c>
      <c r="Y63" s="117">
        <v>19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9.3'!S1&amp;" ("&amp;'Table 9.3'!Y2&amp;") *"</f>
        <v>Number of employed persons per occupation of main job by sex in Banana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165</v>
      </c>
      <c r="Y64" s="117">
        <v>164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313</v>
      </c>
      <c r="Y65" s="117">
        <v>347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369</v>
      </c>
      <c r="Y66" s="117">
        <v>409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470</v>
      </c>
      <c r="Y67" s="117">
        <v>489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436</v>
      </c>
      <c r="Y68" s="117">
        <v>509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504</v>
      </c>
      <c r="Y69" s="117">
        <v>519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445</v>
      </c>
      <c r="Y70" s="117">
        <v>478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419</v>
      </c>
      <c r="Y71" s="117">
        <v>455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425</v>
      </c>
      <c r="Y72" s="117">
        <v>487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347</v>
      </c>
      <c r="Y73" s="117">
        <v>410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194</v>
      </c>
      <c r="Y74" s="117">
        <v>219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114</v>
      </c>
      <c r="Y75" s="117">
        <v>121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36</v>
      </c>
      <c r="Y76" s="117">
        <v>59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31</v>
      </c>
      <c r="Y77" s="117">
        <v>33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22</v>
      </c>
      <c r="Y78" s="117">
        <v>21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13</v>
      </c>
      <c r="Y79" s="117">
        <v>12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4332</v>
      </c>
      <c r="Y80" s="117">
        <v>4751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9.3'!S1</f>
        <v>Banana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201</v>
      </c>
      <c r="Y83" s="117">
        <v>213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215</v>
      </c>
      <c r="Y84" s="117">
        <v>191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9.3'!AA4</f>
        <v>10,487</v>
      </c>
      <c r="D85" s="99">
        <f>'Table 9.3'!AC4</f>
        <v>7.6583512986346358E-2</v>
      </c>
      <c r="E85" s="100">
        <f>'Table 9.3'!AC4</f>
        <v>7.6583512986346358E-2</v>
      </c>
      <c r="F85" s="99">
        <f>'Table 9.3'!AE4</f>
        <v>-5.077842143374367E-2</v>
      </c>
      <c r="G85" s="100">
        <f>'Table 9.3'!AE4</f>
        <v>-5.077842143374367E-2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833</v>
      </c>
      <c r="Y85" s="117">
        <v>838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9.3'!AA5</f>
        <v>5,736</v>
      </c>
      <c r="D86" s="99">
        <f>'Table 9.3'!AC5</f>
        <v>5.9671162017365553E-2</v>
      </c>
      <c r="E86" s="100">
        <f>'Table 9.3'!AC5</f>
        <v>5.9671162017365553E-2</v>
      </c>
      <c r="F86" s="99">
        <f>'Table 9.3'!AE5</f>
        <v>-5.9517953762911913E-2</v>
      </c>
      <c r="G86" s="100">
        <f>'Table 9.3'!AE5</f>
        <v>-5.9517953762911913E-2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67</v>
      </c>
      <c r="Y86" s="117">
        <v>75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9.3'!AA6</f>
        <v>4,751</v>
      </c>
      <c r="D87" s="99">
        <f>'Table 9.3'!AC6</f>
        <v>9.7735674676524997E-2</v>
      </c>
      <c r="E87" s="100">
        <f>'Table 9.3'!AC6</f>
        <v>9.7735674676524997E-2</v>
      </c>
      <c r="F87" s="99">
        <f>'Table 9.3'!AE6</f>
        <v>-3.9037216828478938E-2</v>
      </c>
      <c r="G87" s="100">
        <f>'Table 9.3'!AE6</f>
        <v>-3.9037216828478938E-2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78</v>
      </c>
      <c r="Y87" s="117">
        <v>70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9.3'!AA7</f>
        <v>7,198</v>
      </c>
      <c r="D88" s="99">
        <f>'Table 9.3'!AC7</f>
        <v>5.759623861298846E-2</v>
      </c>
      <c r="E88" s="100">
        <f>'Table 9.3'!AC7</f>
        <v>5.759623861298846E-2</v>
      </c>
      <c r="F88" s="99">
        <f>'Table 9.3'!AE7</f>
        <v>-2.2807493890849906E-2</v>
      </c>
      <c r="G88" s="100">
        <f>'Table 9.3'!AE7</f>
        <v>-2.2807493890849906E-2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94</v>
      </c>
      <c r="Y88" s="117">
        <v>83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9.3'!AA37</f>
        <v>6,236</v>
      </c>
      <c r="D89" s="99">
        <f>'Table 9.3'!AC37</f>
        <v>5.8743633276740148E-2</v>
      </c>
      <c r="E89" s="100">
        <f>'Table 9.3'!AC37</f>
        <v>5.8743633276740148E-2</v>
      </c>
      <c r="F89" s="99">
        <f>'Table 9.3'!AE37</f>
        <v>-1.1414077362079889E-2</v>
      </c>
      <c r="G89" s="100">
        <f>'Table 9.3'!AE37</f>
        <v>-1.1414077362079889E-2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736</v>
      </c>
      <c r="Y89" s="117">
        <v>763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9.3'!AA38</f>
        <v>962</v>
      </c>
      <c r="D90" s="99">
        <f>'Table 9.3'!AC38</f>
        <v>5.2516411378555894E-2</v>
      </c>
      <c r="E90" s="100">
        <f>'Table 9.3'!AC38</f>
        <v>5.2516411378555894E-2</v>
      </c>
      <c r="F90" s="99">
        <f>'Table 9.3'!AE38</f>
        <v>-9.159584513692165E-2</v>
      </c>
      <c r="G90" s="100">
        <f>'Table 9.3'!AE38</f>
        <v>-9.159584513692165E-2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680</v>
      </c>
      <c r="Y90" s="117">
        <v>752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9.3'!AA114</f>
        <v>429</v>
      </c>
      <c r="D91" s="99">
        <f>'Table 9.3'!AC114</f>
        <v>-2.9411764705882359E-2</v>
      </c>
      <c r="E91" s="100">
        <f>'Table 9.3'!AC114</f>
        <v>-2.9411764705882359E-2</v>
      </c>
      <c r="F91" s="99">
        <f>'Table 9.3'!AE114</f>
        <v>-0.12804878048780488</v>
      </c>
      <c r="G91" s="100">
        <f>'Table 9.3'!AE114</f>
        <v>-0.12804878048780488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3788</v>
      </c>
      <c r="Y91" s="117">
        <v>3997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9.3'!AA115</f>
        <v>533</v>
      </c>
      <c r="D92" s="99">
        <f>'Table 9.3'!AC115</f>
        <v>0.12447257383966237</v>
      </c>
      <c r="E92" s="100">
        <f>'Table 9.3'!AC115</f>
        <v>0.12447257383966237</v>
      </c>
      <c r="F92" s="99">
        <f>'Table 9.3'!AE115</f>
        <v>-5.9964726631393295E-2</v>
      </c>
      <c r="G92" s="100">
        <f>'Table 9.3'!AE115</f>
        <v>-5.9964726631393295E-2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9.3'!AA8</f>
        <v>$45,321</v>
      </c>
      <c r="D93" s="99">
        <f>'Table 9.3'!AC8</f>
        <v>-7.426832743066103E-3</v>
      </c>
      <c r="E93" s="100">
        <f>'Table 9.3'!AC8</f>
        <v>-7.426832743066103E-3</v>
      </c>
      <c r="F93" s="99">
        <f>'Table 9.3'!AE8</f>
        <v>7.2549307307468336E-2</v>
      </c>
      <c r="G93" s="100">
        <f>'Table 9.3'!AE8</f>
        <v>7.2549307307468336E-2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147</v>
      </c>
      <c r="Y93" s="117">
        <v>157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9.3'!AA9</f>
        <v>$447.8 mil</v>
      </c>
      <c r="D94" s="99">
        <f>'Table 9.3'!AC9</f>
        <v>5.4618825185529518E-2</v>
      </c>
      <c r="E94" s="100">
        <f>'Table 9.3'!AC9</f>
        <v>5.4618825185529518E-2</v>
      </c>
      <c r="F94" s="99">
        <f>'Table 9.3'!AE9</f>
        <v>6.6161983255793588E-2</v>
      </c>
      <c r="G94" s="100">
        <f>'Table 9.3'!AE9</f>
        <v>6.6161983255793588E-2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413</v>
      </c>
      <c r="Y94" s="117">
        <v>456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100</v>
      </c>
      <c r="Y95" s="117">
        <v>91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342</v>
      </c>
      <c r="Y96" s="117">
        <v>375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506</v>
      </c>
      <c r="Y97" s="117">
        <v>560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323</v>
      </c>
      <c r="Y98" s="117">
        <v>330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73</v>
      </c>
      <c r="Y99" s="117">
        <v>84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405</v>
      </c>
      <c r="Y100" s="117">
        <v>411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3019</v>
      </c>
      <c r="Y101" s="117">
        <v>3201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6559</v>
      </c>
      <c r="Y104" s="115">
        <v>7194</v>
      </c>
      <c r="Z104" s="115"/>
      <c r="AA104" s="115" t="str">
        <f>TEXT(Y104,"###,###")</f>
        <v>7,194</v>
      </c>
      <c r="AB104" s="115"/>
      <c r="AC104" s="115">
        <f>Y104/($Y$4)*100</f>
        <v>68.599218079527034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1698</v>
      </c>
      <c r="Y105" s="115">
        <v>1766</v>
      </c>
      <c r="Z105" s="115"/>
      <c r="AA105" s="115" t="str">
        <f>TEXT(Y105,"###,###")</f>
        <v>1,766</v>
      </c>
      <c r="AB105" s="115"/>
      <c r="AC105" s="115">
        <f>Y105/($Y$4)*100</f>
        <v>16.839897015352339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8257</v>
      </c>
      <c r="Y106" s="115">
        <v>8960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1388</v>
      </c>
      <c r="Y108" s="115">
        <v>1778</v>
      </c>
      <c r="Z108" s="115"/>
      <c r="AA108" s="115" t="str">
        <f>TEXT(Y108,"###,###")</f>
        <v>1,778</v>
      </c>
      <c r="AB108" s="115"/>
      <c r="AC108" s="115">
        <f>Y108/($Y$4)*100</f>
        <v>16.954324401640125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1423</v>
      </c>
      <c r="Y109" s="115">
        <v>1601</v>
      </c>
      <c r="Z109" s="115"/>
      <c r="AA109" s="115" t="str">
        <f>TEXT(Y109,"###,###")</f>
        <v>1,601</v>
      </c>
      <c r="AB109" s="115"/>
      <c r="AC109" s="115">
        <f t="shared" ref="AC109:AC111" si="3">Y109/($Y$4)*100</f>
        <v>15.2665204538953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1444</v>
      </c>
      <c r="Y110" s="115">
        <v>1434</v>
      </c>
      <c r="Z110" s="115"/>
      <c r="AA110" s="115" t="str">
        <f>TEXT(Y110,"###,###")</f>
        <v>1,434</v>
      </c>
      <c r="AB110" s="115"/>
      <c r="AC110" s="115">
        <f t="shared" si="3"/>
        <v>13.674072661390294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3999</v>
      </c>
      <c r="Y111" s="115">
        <v>4147</v>
      </c>
      <c r="Z111" s="115"/>
      <c r="AA111" s="115" t="str">
        <f>TEXT(Y111,"###,###")</f>
        <v>4,147</v>
      </c>
      <c r="AB111" s="115"/>
      <c r="AC111" s="115">
        <f t="shared" si="3"/>
        <v>39.544197577953653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9746</v>
      </c>
      <c r="Y112" s="115">
        <v>10487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492</v>
      </c>
      <c r="U114" s="115">
        <v>436</v>
      </c>
      <c r="V114" s="115">
        <v>474</v>
      </c>
      <c r="W114" s="115">
        <v>451</v>
      </c>
      <c r="X114" s="115">
        <v>442</v>
      </c>
      <c r="Y114" s="115">
        <v>429</v>
      </c>
      <c r="Z114" s="115"/>
      <c r="AA114" s="115" t="str">
        <f>TEXT(Y114,"###,###")</f>
        <v>429</v>
      </c>
      <c r="AB114" s="115"/>
      <c r="AC114" s="115">
        <f>Y114/X114-1</f>
        <v>-2.9411764705882359E-2</v>
      </c>
      <c r="AD114" s="115"/>
      <c r="AE114" s="115">
        <f>Y114/T114-1</f>
        <v>-0.12804878048780488</v>
      </c>
      <c r="AF114" s="115"/>
    </row>
    <row r="115" spans="19:32" x14ac:dyDescent="0.25">
      <c r="S115" s="115" t="s">
        <v>104</v>
      </c>
      <c r="T115" s="115">
        <v>567</v>
      </c>
      <c r="U115" s="115">
        <v>559</v>
      </c>
      <c r="V115" s="115">
        <v>598</v>
      </c>
      <c r="W115" s="115">
        <v>603</v>
      </c>
      <c r="X115" s="115">
        <v>474</v>
      </c>
      <c r="Y115" s="115">
        <v>533</v>
      </c>
      <c r="Z115" s="115"/>
      <c r="AA115" s="115" t="str">
        <f>TEXT(Y115,"###,###")</f>
        <v>533</v>
      </c>
      <c r="AB115" s="115"/>
      <c r="AC115" s="115">
        <f>Y115/X115-1</f>
        <v>0.12447257383966237</v>
      </c>
      <c r="AD115" s="115"/>
      <c r="AE115" s="115">
        <f>Y115/T115-1</f>
        <v>-5.9964726631393295E-2</v>
      </c>
      <c r="AF115" s="115"/>
    </row>
    <row r="116" spans="19:32" x14ac:dyDescent="0.25">
      <c r="S116" s="115" t="s">
        <v>56</v>
      </c>
      <c r="T116" s="115">
        <v>1059</v>
      </c>
      <c r="U116" s="115">
        <v>995</v>
      </c>
      <c r="V116" s="115">
        <v>1072</v>
      </c>
      <c r="W116" s="115">
        <v>1054</v>
      </c>
      <c r="X116" s="115">
        <v>916</v>
      </c>
      <c r="Y116" s="115">
        <v>962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42.83</v>
      </c>
      <c r="V118" s="115">
        <v>36.92</v>
      </c>
      <c r="W118" s="115">
        <v>40.33</v>
      </c>
      <c r="X118" s="115">
        <v>39.549999999999997</v>
      </c>
      <c r="Y118" s="115">
        <v>41.16</v>
      </c>
      <c r="Z118" s="115"/>
      <c r="AA118" s="115" t="str">
        <f>TEXT(Y118,"##.0")</f>
        <v>41.2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5778</v>
      </c>
      <c r="V120" s="115">
        <v>5687</v>
      </c>
      <c r="W120" s="115">
        <v>5520</v>
      </c>
      <c r="X120" s="115">
        <v>5078</v>
      </c>
      <c r="Y120" s="115">
        <v>5185</v>
      </c>
      <c r="Z120" s="115"/>
      <c r="AA120" s="115" t="str">
        <f>TEXT(Y120,"###,###")</f>
        <v>5,185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840</v>
      </c>
      <c r="V121" s="115">
        <v>835</v>
      </c>
      <c r="W121" s="115">
        <v>841</v>
      </c>
      <c r="X121" s="115">
        <v>801</v>
      </c>
      <c r="Y121" s="115">
        <v>940</v>
      </c>
      <c r="Z121" s="115"/>
      <c r="AA121" s="115" t="str">
        <f t="shared" ref="AA121:AA128" si="4">TEXT(Y121,"###,###")</f>
        <v>940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949</v>
      </c>
      <c r="V122" s="115">
        <v>965</v>
      </c>
      <c r="W122" s="115">
        <v>945</v>
      </c>
      <c r="X122" s="115">
        <v>926</v>
      </c>
      <c r="Y122" s="115">
        <v>1073</v>
      </c>
      <c r="Z122" s="115"/>
      <c r="AA122" s="115" t="str">
        <f t="shared" si="4"/>
        <v>1,073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6727</v>
      </c>
      <c r="V124" s="115">
        <v>6652</v>
      </c>
      <c r="W124" s="115">
        <v>6465</v>
      </c>
      <c r="X124" s="115">
        <v>6004</v>
      </c>
      <c r="Y124" s="115">
        <v>6258</v>
      </c>
      <c r="Z124" s="115"/>
      <c r="AA124" s="115" t="str">
        <f t="shared" si="4"/>
        <v>6,258</v>
      </c>
      <c r="AB124" s="115"/>
      <c r="AC124" s="115">
        <f>Y124/$Y$7*100</f>
        <v>86.940816893581555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1789</v>
      </c>
      <c r="V125" s="115">
        <v>1800</v>
      </c>
      <c r="W125" s="115">
        <v>1786</v>
      </c>
      <c r="X125" s="115">
        <v>1727</v>
      </c>
      <c r="Y125" s="115">
        <v>2013</v>
      </c>
      <c r="Z125" s="115"/>
      <c r="AA125" s="115" t="str">
        <f t="shared" si="4"/>
        <v>2,013</v>
      </c>
      <c r="AB125" s="115"/>
      <c r="AC125" s="115">
        <f>Y125/$Y$7*100</f>
        <v>27.966101694915253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4262</v>
      </c>
      <c r="V127" s="115">
        <v>4195</v>
      </c>
      <c r="W127" s="115">
        <v>4091</v>
      </c>
      <c r="X127" s="115">
        <v>3782</v>
      </c>
      <c r="Y127" s="115">
        <v>3997</v>
      </c>
      <c r="Z127" s="115"/>
      <c r="AA127" s="115" t="str">
        <f t="shared" si="4"/>
        <v>3,997</v>
      </c>
      <c r="AB127" s="115"/>
      <c r="AC127" s="115">
        <f>Y127/$Y$7*100</f>
        <v>55.529313698249517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3312</v>
      </c>
      <c r="V128" s="115">
        <v>3290</v>
      </c>
      <c r="W128" s="115">
        <v>3217</v>
      </c>
      <c r="X128" s="115">
        <v>3024</v>
      </c>
      <c r="Y128" s="115">
        <v>3201</v>
      </c>
      <c r="Z128" s="115"/>
      <c r="AA128" s="115" t="str">
        <f t="shared" si="4"/>
        <v>3,201</v>
      </c>
      <c r="AB128" s="115"/>
      <c r="AC128" s="115">
        <f>Y128/$Y$7*100</f>
        <v>44.470686301750483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CEF22F7E-588D-4D91-B950-F1C0B8949D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3B7337A-219C-4AFC-B584-D0AC935E28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A2A309C-0A4A-48EE-B4A1-AA29D0FD69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14AA036-89D2-47EA-ABD6-BA34FA68F4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Lockyer Valley</v>
      </c>
      <c r="T1" s="115"/>
      <c r="U1" s="115"/>
      <c r="V1" s="115"/>
      <c r="W1" s="115"/>
      <c r="X1" s="115"/>
      <c r="Y1" s="115" t="str">
        <f>Y3</f>
        <v>9.39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150</v>
      </c>
      <c r="V3" s="115"/>
      <c r="W3" s="115"/>
      <c r="X3" s="115"/>
      <c r="Y3" s="115" t="s">
        <v>250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9.39'!$Y$3&amp;" "&amp;'Table 9.39'!$U$3&amp;", "&amp;'State data for spotlight'!$C$3&amp;", "&amp;'Table 9.39'!$Y$2</f>
        <v>Table 9.39 Lockyer Valley,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27743</v>
      </c>
      <c r="U4" s="117">
        <v>28522</v>
      </c>
      <c r="V4" s="117">
        <v>28741</v>
      </c>
      <c r="W4" s="117">
        <v>29965</v>
      </c>
      <c r="X4" s="117">
        <v>30055</v>
      </c>
      <c r="Y4" s="117">
        <v>31923</v>
      </c>
      <c r="Z4" s="115"/>
      <c r="AA4" s="115" t="str">
        <f>TEXT(Y4,"###,###")</f>
        <v>31,923</v>
      </c>
      <c r="AB4" s="115"/>
      <c r="AC4" s="115">
        <f t="shared" ref="AC4:AC9" si="0">Y4/X4-1</f>
        <v>6.215272001330896E-2</v>
      </c>
      <c r="AD4" s="115"/>
      <c r="AE4" s="115">
        <f>Y4/T4-1</f>
        <v>0.15066863713369139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15196</v>
      </c>
      <c r="U5" s="117">
        <v>15712</v>
      </c>
      <c r="V5" s="117">
        <v>15685</v>
      </c>
      <c r="W5" s="117">
        <v>16269</v>
      </c>
      <c r="X5" s="117">
        <v>16344</v>
      </c>
      <c r="Y5" s="117">
        <v>17078</v>
      </c>
      <c r="Z5" s="115"/>
      <c r="AA5" s="115" t="str">
        <f>TEXT(Y5,"###,###")</f>
        <v>17,078</v>
      </c>
      <c r="AB5" s="115"/>
      <c r="AC5" s="115">
        <f t="shared" si="0"/>
        <v>4.4909446891825855E-2</v>
      </c>
      <c r="AD5" s="115"/>
      <c r="AE5" s="115">
        <f t="shared" ref="AE5:AE9" si="1">Y5/T5-1</f>
        <v>0.12384838115293495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12547</v>
      </c>
      <c r="U6" s="117">
        <v>12809</v>
      </c>
      <c r="V6" s="117">
        <v>13056</v>
      </c>
      <c r="W6" s="117">
        <v>13696</v>
      </c>
      <c r="X6" s="117">
        <v>13711</v>
      </c>
      <c r="Y6" s="117">
        <v>14845</v>
      </c>
      <c r="Z6" s="115"/>
      <c r="AA6" s="115" t="str">
        <f>TEXT(Y6,"###,###")</f>
        <v>14,845</v>
      </c>
      <c r="AB6" s="115"/>
      <c r="AC6" s="115">
        <f t="shared" si="0"/>
        <v>8.2707315294289208E-2</v>
      </c>
      <c r="AD6" s="115"/>
      <c r="AE6" s="115">
        <f t="shared" si="1"/>
        <v>0.18315135092053869</v>
      </c>
      <c r="AF6" s="115"/>
    </row>
    <row r="7" spans="1:32" ht="16.5" customHeight="1" thickBot="1" x14ac:dyDescent="0.3">
      <c r="A7" s="46" t="str">
        <f>"QUICK STATS for "&amp;'Table 9.39'!Y2&amp;"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19196</v>
      </c>
      <c r="U7" s="117">
        <v>19650</v>
      </c>
      <c r="V7" s="117">
        <v>19995</v>
      </c>
      <c r="W7" s="117">
        <v>20296</v>
      </c>
      <c r="X7" s="117">
        <v>20500</v>
      </c>
      <c r="Y7" s="117">
        <v>21541</v>
      </c>
      <c r="Z7" s="115"/>
      <c r="AA7" s="115" t="str">
        <f>TEXT(Y7,"###,###")</f>
        <v>21,541</v>
      </c>
      <c r="AB7" s="115"/>
      <c r="AC7" s="115">
        <f t="shared" si="0"/>
        <v>5.0780487804878094E-2</v>
      </c>
      <c r="AD7" s="115"/>
      <c r="AE7" s="115">
        <f t="shared" si="1"/>
        <v>0.1221608668472598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31,923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9.39'!AA7</f>
        <v>21,541</v>
      </c>
      <c r="P8" s="51"/>
      <c r="S8" s="115" t="s">
        <v>96</v>
      </c>
      <c r="T8" s="115">
        <v>34042.89</v>
      </c>
      <c r="U8" s="115">
        <v>34948.75</v>
      </c>
      <c r="V8" s="115">
        <v>35003.5</v>
      </c>
      <c r="W8" s="115">
        <v>35663</v>
      </c>
      <c r="X8" s="115">
        <v>37608.53</v>
      </c>
      <c r="Y8" s="115">
        <v>38581</v>
      </c>
      <c r="Z8" s="115"/>
      <c r="AA8" s="115" t="str">
        <f>TEXT(Y8,"$###,###")</f>
        <v>$38,581</v>
      </c>
      <c r="AB8" s="115"/>
      <c r="AC8" s="115">
        <f t="shared" si="0"/>
        <v>2.5857697708472127E-2</v>
      </c>
      <c r="AD8" s="115"/>
      <c r="AE8" s="115">
        <f t="shared" si="1"/>
        <v>0.13330566235710317</v>
      </c>
      <c r="AF8" s="115"/>
    </row>
    <row r="9" spans="1:32" x14ac:dyDescent="0.25">
      <c r="A9" s="55" t="s">
        <v>17</v>
      </c>
      <c r="B9" s="56"/>
      <c r="C9" s="57"/>
      <c r="D9" s="58">
        <f>'Table 9.39'!AC104</f>
        <v>75.757290981424049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52.987326493663247</v>
      </c>
      <c r="P9" s="59" t="s">
        <v>97</v>
      </c>
      <c r="S9" s="115" t="s">
        <v>9</v>
      </c>
      <c r="T9" s="115">
        <v>761231404</v>
      </c>
      <c r="U9" s="115">
        <v>806924102</v>
      </c>
      <c r="V9" s="115">
        <v>849048550</v>
      </c>
      <c r="W9" s="115">
        <v>867122075</v>
      </c>
      <c r="X9" s="115">
        <v>895216723</v>
      </c>
      <c r="Y9" s="115">
        <v>963076441</v>
      </c>
      <c r="Z9" s="115"/>
      <c r="AA9" s="115" t="str">
        <f>TEXT(Y9/1000000,"$#,###.0")&amp;" mil"</f>
        <v>$963.1 mil</v>
      </c>
      <c r="AB9" s="115"/>
      <c r="AC9" s="115">
        <f t="shared" si="0"/>
        <v>7.5802558482813254E-2</v>
      </c>
      <c r="AD9" s="115"/>
      <c r="AE9" s="115">
        <f t="shared" si="1"/>
        <v>0.26515595118563984</v>
      </c>
      <c r="AF9" s="115"/>
    </row>
    <row r="10" spans="1:32" x14ac:dyDescent="0.25">
      <c r="A10" s="55" t="s">
        <v>20</v>
      </c>
      <c r="B10" s="56"/>
      <c r="C10" s="57"/>
      <c r="D10" s="58">
        <f>'Table 9.39'!AC105</f>
        <v>15.101964101118314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47.012673506336753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91.560280395524813</v>
      </c>
      <c r="P11" s="59" t="s">
        <v>97</v>
      </c>
      <c r="S11" s="115" t="s">
        <v>32</v>
      </c>
      <c r="T11" s="117">
        <v>24244</v>
      </c>
      <c r="U11" s="117">
        <v>25103</v>
      </c>
      <c r="V11" s="117">
        <v>25259</v>
      </c>
      <c r="W11" s="117">
        <v>26534</v>
      </c>
      <c r="X11" s="117">
        <v>26613</v>
      </c>
      <c r="Y11" s="117">
        <v>28475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9.39'!AC108</f>
        <v>14.83569839927325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16.006684926419386</v>
      </c>
      <c r="P12" s="59" t="s">
        <v>97</v>
      </c>
      <c r="S12" s="115" t="s">
        <v>33</v>
      </c>
      <c r="T12" s="117">
        <v>3502</v>
      </c>
      <c r="U12" s="117">
        <v>3422</v>
      </c>
      <c r="V12" s="117">
        <v>3483</v>
      </c>
      <c r="W12" s="117">
        <v>3433</v>
      </c>
      <c r="X12" s="117">
        <v>3444</v>
      </c>
      <c r="Y12" s="117">
        <v>3448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9.39'!AC109</f>
        <v>15.120759327130909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9.39'!AA118</f>
        <v>40.4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9.39'!AC110</f>
        <v>26.081508630141276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15.858131005988579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9.39'!AC111</f>
        <v>34.821288725996929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84.141868994011418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3567</v>
      </c>
      <c r="Z15" s="115"/>
      <c r="AA15" s="118">
        <f t="shared" ref="AA15:AA34" si="2">IF(Y15="np",0,Y15/$Y$34)</f>
        <v>0.1117376186448642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264</v>
      </c>
      <c r="Z16" s="115"/>
      <c r="AA16" s="118">
        <f t="shared" si="2"/>
        <v>8.2698994455408324E-3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2072</v>
      </c>
      <c r="Z17" s="115"/>
      <c r="AA17" s="118">
        <f t="shared" si="2"/>
        <v>6.4906180496820468E-2</v>
      </c>
      <c r="AB17" s="115"/>
      <c r="AC17" s="115"/>
      <c r="AD17" s="115"/>
      <c r="AE17" s="115"/>
      <c r="AF17" s="115"/>
    </row>
    <row r="18" spans="1:32" x14ac:dyDescent="0.25">
      <c r="A18" s="85" t="str">
        <f>'Table 9.39'!$S$1&amp;" ("&amp;'Table 9.39'!$T$2&amp;" to "&amp;'Table 9.39'!$Y$2&amp;")"</f>
        <v>Lockyer Valley (2011-12 to 2016-17)</v>
      </c>
      <c r="B18" s="85"/>
      <c r="C18" s="85"/>
      <c r="D18" s="85"/>
      <c r="E18" s="85"/>
      <c r="F18" s="85"/>
      <c r="G18" s="85" t="str">
        <f>'Table 9.39'!$S$1&amp;" ("&amp;'Table 9.39'!$T$2&amp;" to "&amp;'Table 9.39'!$Y$2&amp;")"</f>
        <v>Lockyer Valley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207</v>
      </c>
      <c r="Z18" s="115"/>
      <c r="AA18" s="118">
        <f t="shared" si="2"/>
        <v>6.4843529743445162E-3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2036</v>
      </c>
      <c r="Z19" s="115"/>
      <c r="AA19" s="118">
        <f t="shared" si="2"/>
        <v>6.3778466936064912E-2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1387</v>
      </c>
      <c r="Z20" s="115"/>
      <c r="AA20" s="118">
        <f t="shared" si="2"/>
        <v>4.3448297465777025E-2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2071</v>
      </c>
      <c r="Z21" s="115"/>
      <c r="AA21" s="118">
        <f t="shared" si="2"/>
        <v>6.4874855120132816E-2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1733</v>
      </c>
      <c r="Z22" s="115"/>
      <c r="AA22" s="118">
        <f t="shared" si="2"/>
        <v>5.4286877799705542E-2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1746</v>
      </c>
      <c r="Z23" s="115"/>
      <c r="AA23" s="118">
        <f t="shared" si="2"/>
        <v>5.4694107696645053E-2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100</v>
      </c>
      <c r="Z24" s="115"/>
      <c r="AA24" s="118">
        <f t="shared" si="2"/>
        <v>3.132537668765467E-3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743</v>
      </c>
      <c r="Z25" s="115"/>
      <c r="AA25" s="118">
        <f t="shared" si="2"/>
        <v>2.3274754878927419E-2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666</v>
      </c>
      <c r="Z26" s="115"/>
      <c r="AA26" s="118">
        <f t="shared" si="2"/>
        <v>2.0862700873978009E-2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1077</v>
      </c>
      <c r="Z27" s="115"/>
      <c r="AA27" s="118">
        <f t="shared" si="2"/>
        <v>3.3737430692604077E-2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4140</v>
      </c>
      <c r="Z28" s="115"/>
      <c r="AA28" s="118">
        <f t="shared" si="2"/>
        <v>0.12968705948689033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1508</v>
      </c>
      <c r="Z29" s="115"/>
      <c r="AA29" s="118">
        <f t="shared" si="2"/>
        <v>4.7238668044983244E-2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2074</v>
      </c>
      <c r="Z30" s="115"/>
      <c r="AA30" s="118">
        <f t="shared" si="2"/>
        <v>6.4968831250195785E-2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9.39'!Y2&amp;")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2368</v>
      </c>
      <c r="Z31" s="115"/>
      <c r="AA31" s="118">
        <f t="shared" si="2"/>
        <v>7.4178491996366253E-2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208</v>
      </c>
      <c r="Z32" s="115"/>
      <c r="AA32" s="118">
        <f t="shared" si="2"/>
        <v>6.5156783510321708E-3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944</v>
      </c>
      <c r="Z33" s="115"/>
      <c r="AA33" s="118">
        <f t="shared" si="2"/>
        <v>2.9571155593146006E-2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31923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16459</v>
      </c>
      <c r="U37" s="115">
        <v>16664</v>
      </c>
      <c r="V37" s="115">
        <v>16942</v>
      </c>
      <c r="W37" s="115">
        <v>17011</v>
      </c>
      <c r="X37" s="115">
        <v>17405</v>
      </c>
      <c r="Y37" s="115">
        <v>18125</v>
      </c>
      <c r="Z37" s="115"/>
      <c r="AA37" s="115" t="str">
        <f>TEXT(Y37,"###,###")</f>
        <v>18,125</v>
      </c>
      <c r="AB37" s="115"/>
      <c r="AC37" s="115">
        <f>Y37/X37-1</f>
        <v>4.1367423154266003E-2</v>
      </c>
      <c r="AD37" s="115"/>
      <c r="AE37" s="115">
        <f>Y37/T37-1</f>
        <v>0.10122121635579329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2737</v>
      </c>
      <c r="U38" s="115">
        <v>2983</v>
      </c>
      <c r="V38" s="115">
        <v>3055</v>
      </c>
      <c r="W38" s="115">
        <v>3282</v>
      </c>
      <c r="X38" s="115">
        <v>3098</v>
      </c>
      <c r="Y38" s="115">
        <v>3416</v>
      </c>
      <c r="Z38" s="115"/>
      <c r="AA38" s="115" t="str">
        <f>TEXT(Y38,"###,###")</f>
        <v>3,416</v>
      </c>
      <c r="AB38" s="115"/>
      <c r="AC38" s="115">
        <f>Y38/X38-1</f>
        <v>0.10264686894770825</v>
      </c>
      <c r="AD38" s="115"/>
      <c r="AE38" s="115">
        <f>Y38/T38-1</f>
        <v>0.248081841432225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19196</v>
      </c>
      <c r="U40" s="115">
        <v>19647</v>
      </c>
      <c r="V40" s="115">
        <v>19997</v>
      </c>
      <c r="W40" s="115">
        <v>20293</v>
      </c>
      <c r="X40" s="115">
        <v>20503</v>
      </c>
      <c r="Y40" s="115">
        <v>21541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84.141868994011418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15.858131005988579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27</v>
      </c>
      <c r="Y44" s="117">
        <v>21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412</v>
      </c>
      <c r="Y45" s="117">
        <v>433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1007</v>
      </c>
      <c r="Y46" s="117">
        <v>1007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1805</v>
      </c>
      <c r="Y47" s="117">
        <v>1964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2601</v>
      </c>
      <c r="Y48" s="117">
        <v>2669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9.39'!S1&amp;" ("&amp;'Table 9.39'!Y2&amp;") *"</f>
        <v>Number of jobs by age and sex of job holders in Lockyer Valley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1753</v>
      </c>
      <c r="Y49" s="117">
        <v>1783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1268</v>
      </c>
      <c r="Y50" s="117">
        <v>1431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1454</v>
      </c>
      <c r="Y51" s="117">
        <v>1446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1512</v>
      </c>
      <c r="Y52" s="117">
        <v>1534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1391</v>
      </c>
      <c r="Y53" s="117">
        <v>1454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1283</v>
      </c>
      <c r="Y54" s="117">
        <v>1378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939</v>
      </c>
      <c r="Y55" s="117">
        <v>1018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512</v>
      </c>
      <c r="Y56" s="117">
        <v>528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227</v>
      </c>
      <c r="Y57" s="117">
        <v>246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91</v>
      </c>
      <c r="Y58" s="117">
        <v>99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46</v>
      </c>
      <c r="Y59" s="117">
        <v>49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15</v>
      </c>
      <c r="Y60" s="117">
        <v>18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16344</v>
      </c>
      <c r="Y61" s="117">
        <v>17078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46</v>
      </c>
      <c r="Y63" s="117">
        <v>27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9.39'!S1&amp;" ("&amp;'Table 9.39'!Y2&amp;") *"</f>
        <v>Number of employed persons per occupation of main job by sex in Lockyer Valley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418</v>
      </c>
      <c r="Y64" s="117">
        <v>423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996</v>
      </c>
      <c r="Y65" s="117">
        <v>1027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1510</v>
      </c>
      <c r="Y66" s="117">
        <v>1721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2091</v>
      </c>
      <c r="Y67" s="117">
        <v>2503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1406</v>
      </c>
      <c r="Y68" s="117">
        <v>1451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1081</v>
      </c>
      <c r="Y69" s="117">
        <v>1201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1183</v>
      </c>
      <c r="Y70" s="117">
        <v>1210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1340</v>
      </c>
      <c r="Y71" s="117">
        <v>1389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1321</v>
      </c>
      <c r="Y72" s="117">
        <v>1393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1059</v>
      </c>
      <c r="Y73" s="117">
        <v>1165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679</v>
      </c>
      <c r="Y74" s="117">
        <v>727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347</v>
      </c>
      <c r="Y75" s="117">
        <v>332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137</v>
      </c>
      <c r="Y76" s="117">
        <v>160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61</v>
      </c>
      <c r="Y77" s="117">
        <v>65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26</v>
      </c>
      <c r="Y78" s="117">
        <v>30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20</v>
      </c>
      <c r="Y79" s="117">
        <v>21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13711</v>
      </c>
      <c r="Y80" s="117">
        <v>14845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9.39'!S1</f>
        <v>Lockyer Valley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856</v>
      </c>
      <c r="Y83" s="117">
        <v>985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646</v>
      </c>
      <c r="Y84" s="117">
        <v>655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9.39'!AA4</f>
        <v>31,923</v>
      </c>
      <c r="D85" s="99">
        <f>'Table 9.39'!AC4</f>
        <v>6.215272001330896E-2</v>
      </c>
      <c r="E85" s="100">
        <f>'Table 9.39'!AC4</f>
        <v>6.215272001330896E-2</v>
      </c>
      <c r="F85" s="99">
        <f>'Table 9.39'!AE4</f>
        <v>0.15066863713369139</v>
      </c>
      <c r="G85" s="100">
        <f>'Table 9.39'!AE4</f>
        <v>0.15066863713369139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1791</v>
      </c>
      <c r="Y85" s="117">
        <v>1869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9.39'!AA5</f>
        <v>17,078</v>
      </c>
      <c r="D86" s="99">
        <f>'Table 9.39'!AC5</f>
        <v>4.4909446891825855E-2</v>
      </c>
      <c r="E86" s="100">
        <f>'Table 9.39'!AC5</f>
        <v>4.4909446891825855E-2</v>
      </c>
      <c r="F86" s="99">
        <f>'Table 9.39'!AE5</f>
        <v>0.12384838115293495</v>
      </c>
      <c r="G86" s="100">
        <f>'Table 9.39'!AE5</f>
        <v>0.12384838115293495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401</v>
      </c>
      <c r="Y86" s="117">
        <v>454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9.39'!AA6</f>
        <v>14,845</v>
      </c>
      <c r="D87" s="99">
        <f>'Table 9.39'!AC6</f>
        <v>8.2707315294289208E-2</v>
      </c>
      <c r="E87" s="100">
        <f>'Table 9.39'!AC6</f>
        <v>8.2707315294289208E-2</v>
      </c>
      <c r="F87" s="99">
        <f>'Table 9.39'!AE6</f>
        <v>0.18315135092053869</v>
      </c>
      <c r="G87" s="100">
        <f>'Table 9.39'!AE6</f>
        <v>0.18315135092053869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283</v>
      </c>
      <c r="Y87" s="117">
        <v>309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9.39'!AA7</f>
        <v>21,541</v>
      </c>
      <c r="D88" s="99">
        <f>'Table 9.39'!AC7</f>
        <v>5.0780487804878094E-2</v>
      </c>
      <c r="E88" s="100">
        <f>'Table 9.39'!AC7</f>
        <v>5.0780487804878094E-2</v>
      </c>
      <c r="F88" s="99">
        <f>'Table 9.39'!AE7</f>
        <v>0.1221608668472598</v>
      </c>
      <c r="G88" s="100">
        <f>'Table 9.39'!AE7</f>
        <v>0.1221608668472598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435</v>
      </c>
      <c r="Y88" s="117">
        <v>414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9.39'!AA37</f>
        <v>18,125</v>
      </c>
      <c r="D89" s="99">
        <f>'Table 9.39'!AC37</f>
        <v>4.1367423154266003E-2</v>
      </c>
      <c r="E89" s="100">
        <f>'Table 9.39'!AC37</f>
        <v>4.1367423154266003E-2</v>
      </c>
      <c r="F89" s="99">
        <f>'Table 9.39'!AE37</f>
        <v>0.10122121635579329</v>
      </c>
      <c r="G89" s="100">
        <f>'Table 9.39'!AE37</f>
        <v>0.10122121635579329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1574</v>
      </c>
      <c r="Y89" s="117">
        <v>1656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9.39'!AA38</f>
        <v>3,416</v>
      </c>
      <c r="D90" s="99">
        <f>'Table 9.39'!AC38</f>
        <v>0.10264686894770825</v>
      </c>
      <c r="E90" s="100">
        <f>'Table 9.39'!AC38</f>
        <v>0.10264686894770825</v>
      </c>
      <c r="F90" s="99">
        <f>'Table 9.39'!AE38</f>
        <v>0.248081841432225</v>
      </c>
      <c r="G90" s="100">
        <f>'Table 9.39'!AE38</f>
        <v>0.248081841432225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2424</v>
      </c>
      <c r="Y90" s="117">
        <v>2420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9.39'!AA114</f>
        <v>1,665</v>
      </c>
      <c r="D91" s="99">
        <f>'Table 9.39'!AC114</f>
        <v>8.8947024198822833E-2</v>
      </c>
      <c r="E91" s="100">
        <f>'Table 9.39'!AC114</f>
        <v>8.8947024198822833E-2</v>
      </c>
      <c r="F91" s="99">
        <f>'Table 9.39'!AE114</f>
        <v>0.20303468208092479</v>
      </c>
      <c r="G91" s="100">
        <f>'Table 9.39'!AE114</f>
        <v>0.20303468208092479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11020</v>
      </c>
      <c r="Y91" s="117">
        <v>11414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9.39'!AA115</f>
        <v>1,751</v>
      </c>
      <c r="D92" s="99">
        <f>'Table 9.39'!AC115</f>
        <v>0.11813537675606645</v>
      </c>
      <c r="E92" s="100">
        <f>'Table 9.39'!AC115</f>
        <v>0.11813537675606645</v>
      </c>
      <c r="F92" s="99">
        <f>'Table 9.39'!AE115</f>
        <v>0.29896142433234418</v>
      </c>
      <c r="G92" s="100">
        <f>'Table 9.39'!AE115</f>
        <v>0.29896142433234418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9.39'!AA8</f>
        <v>$38,581</v>
      </c>
      <c r="D93" s="99">
        <f>'Table 9.39'!AC8</f>
        <v>2.5857697708472127E-2</v>
      </c>
      <c r="E93" s="100">
        <f>'Table 9.39'!AC8</f>
        <v>2.5857697708472127E-2</v>
      </c>
      <c r="F93" s="99">
        <f>'Table 9.39'!AE8</f>
        <v>0.13330566235710317</v>
      </c>
      <c r="G93" s="100">
        <f>'Table 9.39'!AE8</f>
        <v>0.13330566235710317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525</v>
      </c>
      <c r="Y93" s="117">
        <v>659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9.39'!AA9</f>
        <v>$963.1 mil</v>
      </c>
      <c r="D94" s="99">
        <f>'Table 9.39'!AC9</f>
        <v>7.5802558482813254E-2</v>
      </c>
      <c r="E94" s="100">
        <f>'Table 9.39'!AC9</f>
        <v>7.5802558482813254E-2</v>
      </c>
      <c r="F94" s="99">
        <f>'Table 9.39'!AE9</f>
        <v>0.26515595118563984</v>
      </c>
      <c r="G94" s="100">
        <f>'Table 9.39'!AE9</f>
        <v>0.26515595118563984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1171</v>
      </c>
      <c r="Y94" s="117">
        <v>1222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362</v>
      </c>
      <c r="Y95" s="117">
        <v>380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1291</v>
      </c>
      <c r="Y96" s="117">
        <v>1430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1439</v>
      </c>
      <c r="Y97" s="117">
        <v>1590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843</v>
      </c>
      <c r="Y98" s="117">
        <v>899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111</v>
      </c>
      <c r="Y99" s="117">
        <v>129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1645</v>
      </c>
      <c r="Y100" s="117">
        <v>1706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9479</v>
      </c>
      <c r="Y101" s="117">
        <v>10127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21956</v>
      </c>
      <c r="Y104" s="115">
        <v>24184</v>
      </c>
      <c r="Z104" s="115"/>
      <c r="AA104" s="115" t="str">
        <f>TEXT(Y104,"###,###")</f>
        <v>24,184</v>
      </c>
      <c r="AB104" s="115"/>
      <c r="AC104" s="115">
        <f>Y104/($Y$4)*100</f>
        <v>75.757290981424049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4836</v>
      </c>
      <c r="Y105" s="115">
        <v>4821</v>
      </c>
      <c r="Z105" s="115"/>
      <c r="AA105" s="115" t="str">
        <f>TEXT(Y105,"###,###")</f>
        <v>4,821</v>
      </c>
      <c r="AB105" s="115"/>
      <c r="AC105" s="115">
        <f>Y105/($Y$4)*100</f>
        <v>15.101964101118314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26792</v>
      </c>
      <c r="Y106" s="115">
        <v>29005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4375</v>
      </c>
      <c r="Y108" s="115">
        <v>4736</v>
      </c>
      <c r="Z108" s="115"/>
      <c r="AA108" s="115" t="str">
        <f>TEXT(Y108,"###,###")</f>
        <v>4,736</v>
      </c>
      <c r="AB108" s="115"/>
      <c r="AC108" s="115">
        <f>Y108/($Y$4)*100</f>
        <v>14.83569839927325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4491</v>
      </c>
      <c r="Y109" s="115">
        <v>4827</v>
      </c>
      <c r="Z109" s="115"/>
      <c r="AA109" s="115" t="str">
        <f>TEXT(Y109,"###,###")</f>
        <v>4,827</v>
      </c>
      <c r="AB109" s="115"/>
      <c r="AC109" s="115">
        <f t="shared" ref="AC109:AC111" si="3">Y109/($Y$4)*100</f>
        <v>15.120759327130909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7970</v>
      </c>
      <c r="Y110" s="115">
        <v>8326</v>
      </c>
      <c r="Z110" s="115"/>
      <c r="AA110" s="115" t="str">
        <f>TEXT(Y110,"###,###")</f>
        <v>8,326</v>
      </c>
      <c r="AB110" s="115"/>
      <c r="AC110" s="115">
        <f t="shared" si="3"/>
        <v>26.081508630141276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9962</v>
      </c>
      <c r="Y111" s="115">
        <v>11116</v>
      </c>
      <c r="Z111" s="115"/>
      <c r="AA111" s="115" t="str">
        <f>TEXT(Y111,"###,###")</f>
        <v>11,116</v>
      </c>
      <c r="AB111" s="115"/>
      <c r="AC111" s="115">
        <f t="shared" si="3"/>
        <v>34.821288725996929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30055</v>
      </c>
      <c r="Y112" s="115">
        <v>31923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1384</v>
      </c>
      <c r="U114" s="115">
        <v>1518</v>
      </c>
      <c r="V114" s="115">
        <v>1525</v>
      </c>
      <c r="W114" s="115">
        <v>1624</v>
      </c>
      <c r="X114" s="115">
        <v>1529</v>
      </c>
      <c r="Y114" s="115">
        <v>1665</v>
      </c>
      <c r="Z114" s="115"/>
      <c r="AA114" s="115" t="str">
        <f>TEXT(Y114,"###,###")</f>
        <v>1,665</v>
      </c>
      <c r="AB114" s="115"/>
      <c r="AC114" s="115">
        <f>Y114/X114-1</f>
        <v>8.8947024198822833E-2</v>
      </c>
      <c r="AD114" s="115"/>
      <c r="AE114" s="115">
        <f>Y114/T114-1</f>
        <v>0.20303468208092479</v>
      </c>
      <c r="AF114" s="115"/>
    </row>
    <row r="115" spans="19:32" x14ac:dyDescent="0.25">
      <c r="S115" s="115" t="s">
        <v>104</v>
      </c>
      <c r="T115" s="115">
        <v>1348</v>
      </c>
      <c r="U115" s="115">
        <v>1468</v>
      </c>
      <c r="V115" s="115">
        <v>1525</v>
      </c>
      <c r="W115" s="115">
        <v>1662</v>
      </c>
      <c r="X115" s="115">
        <v>1566</v>
      </c>
      <c r="Y115" s="115">
        <v>1751</v>
      </c>
      <c r="Z115" s="115"/>
      <c r="AA115" s="115" t="str">
        <f>TEXT(Y115,"###,###")</f>
        <v>1,751</v>
      </c>
      <c r="AB115" s="115"/>
      <c r="AC115" s="115">
        <f>Y115/X115-1</f>
        <v>0.11813537675606645</v>
      </c>
      <c r="AD115" s="115"/>
      <c r="AE115" s="115">
        <f>Y115/T115-1</f>
        <v>0.29896142433234418</v>
      </c>
      <c r="AF115" s="115"/>
    </row>
    <row r="116" spans="19:32" x14ac:dyDescent="0.25">
      <c r="S116" s="115" t="s">
        <v>56</v>
      </c>
      <c r="T116" s="115">
        <v>2732</v>
      </c>
      <c r="U116" s="115">
        <v>2986</v>
      </c>
      <c r="V116" s="115">
        <v>3050</v>
      </c>
      <c r="W116" s="115">
        <v>3286</v>
      </c>
      <c r="X116" s="115">
        <v>3095</v>
      </c>
      <c r="Y116" s="115">
        <v>3416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40.33</v>
      </c>
      <c r="V118" s="115">
        <v>42.46</v>
      </c>
      <c r="W118" s="115">
        <v>43.37</v>
      </c>
      <c r="X118" s="115">
        <v>37.35</v>
      </c>
      <c r="Y118" s="115">
        <v>40.380000000000003</v>
      </c>
      <c r="Z118" s="115"/>
      <c r="AA118" s="115" t="str">
        <f>TEXT(Y118,"##.0")</f>
        <v>40.4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16232</v>
      </c>
      <c r="V120" s="115">
        <v>16513</v>
      </c>
      <c r="W120" s="115">
        <v>16865</v>
      </c>
      <c r="X120" s="115">
        <v>17058</v>
      </c>
      <c r="Y120" s="115">
        <v>18093</v>
      </c>
      <c r="Z120" s="115"/>
      <c r="AA120" s="115" t="str">
        <f>TEXT(Y120,"###,###")</f>
        <v>18,093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1885</v>
      </c>
      <c r="V121" s="115">
        <v>1920</v>
      </c>
      <c r="W121" s="115">
        <v>1827</v>
      </c>
      <c r="X121" s="115">
        <v>1794</v>
      </c>
      <c r="Y121" s="115">
        <v>1818</v>
      </c>
      <c r="Z121" s="115"/>
      <c r="AA121" s="115" t="str">
        <f t="shared" ref="AA121:AA128" si="4">TEXT(Y121,"###,###")</f>
        <v>1,818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1528</v>
      </c>
      <c r="V122" s="115">
        <v>1563</v>
      </c>
      <c r="W122" s="115">
        <v>1606</v>
      </c>
      <c r="X122" s="115">
        <v>1644</v>
      </c>
      <c r="Y122" s="115">
        <v>1630</v>
      </c>
      <c r="Z122" s="115"/>
      <c r="AA122" s="115" t="str">
        <f t="shared" si="4"/>
        <v>1,630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17760</v>
      </c>
      <c r="V124" s="115">
        <v>18076</v>
      </c>
      <c r="W124" s="115">
        <v>18471</v>
      </c>
      <c r="X124" s="115">
        <v>18702</v>
      </c>
      <c r="Y124" s="115">
        <v>19723</v>
      </c>
      <c r="Z124" s="115"/>
      <c r="AA124" s="115" t="str">
        <f t="shared" si="4"/>
        <v>19,723</v>
      </c>
      <c r="AB124" s="115"/>
      <c r="AC124" s="115">
        <f>Y124/$Y$7*100</f>
        <v>91.560280395524813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3413</v>
      </c>
      <c r="V125" s="115">
        <v>3483</v>
      </c>
      <c r="W125" s="115">
        <v>3433</v>
      </c>
      <c r="X125" s="115">
        <v>3438</v>
      </c>
      <c r="Y125" s="115">
        <v>3448</v>
      </c>
      <c r="Z125" s="115"/>
      <c r="AA125" s="115" t="str">
        <f t="shared" si="4"/>
        <v>3,448</v>
      </c>
      <c r="AB125" s="115"/>
      <c r="AC125" s="115">
        <f>Y125/$Y$7*100</f>
        <v>16.006684926419386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10662</v>
      </c>
      <c r="V127" s="115">
        <v>10859</v>
      </c>
      <c r="W127" s="115">
        <v>10979</v>
      </c>
      <c r="X127" s="115">
        <v>11020</v>
      </c>
      <c r="Y127" s="115">
        <v>11414</v>
      </c>
      <c r="Z127" s="115"/>
      <c r="AA127" s="115" t="str">
        <f t="shared" si="4"/>
        <v>11,414</v>
      </c>
      <c r="AB127" s="115"/>
      <c r="AC127" s="115">
        <f>Y127/$Y$7*100</f>
        <v>52.987326493663247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8984</v>
      </c>
      <c r="V128" s="115">
        <v>9137</v>
      </c>
      <c r="W128" s="115">
        <v>9316</v>
      </c>
      <c r="X128" s="115">
        <v>9478</v>
      </c>
      <c r="Y128" s="115">
        <v>10127</v>
      </c>
      <c r="Z128" s="115"/>
      <c r="AA128" s="115" t="str">
        <f t="shared" si="4"/>
        <v>10,127</v>
      </c>
      <c r="AB128" s="115"/>
      <c r="AC128" s="115">
        <f>Y128/$Y$7*100</f>
        <v>47.012673506336753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4A3924B-396A-4CBF-8BF2-12458E0905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D7BD4F0-DF23-4A5F-BA94-EA9F5D7501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62148CB-855A-4FD5-ABFF-B456A7F93F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DE048EEB-416F-4B22-9361-B81E82A0B2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Logan</v>
      </c>
      <c r="T1" s="115"/>
      <c r="U1" s="115"/>
      <c r="V1" s="115"/>
      <c r="W1" s="115"/>
      <c r="X1" s="115"/>
      <c r="Y1" s="115" t="str">
        <f>Y3</f>
        <v>9.40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151</v>
      </c>
      <c r="V3" s="115"/>
      <c r="W3" s="115"/>
      <c r="X3" s="115"/>
      <c r="Y3" s="115" t="s">
        <v>210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9.40'!$Y$3&amp;" "&amp;'Table 9.40'!$U$3&amp;", "&amp;'State data for spotlight'!$C$3&amp;", "&amp;'Table 9.40'!$Y$2</f>
        <v>Table 9.40 Logan,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218084</v>
      </c>
      <c r="U4" s="117">
        <v>218236</v>
      </c>
      <c r="V4" s="117">
        <v>217697</v>
      </c>
      <c r="W4" s="117">
        <v>223377</v>
      </c>
      <c r="X4" s="117">
        <v>223558</v>
      </c>
      <c r="Y4" s="117">
        <v>232400</v>
      </c>
      <c r="Z4" s="115"/>
      <c r="AA4" s="115" t="str">
        <f>TEXT(Y4,"###,###")</f>
        <v>232,400</v>
      </c>
      <c r="AB4" s="115"/>
      <c r="AC4" s="115">
        <f t="shared" ref="AC4:AC9" si="0">Y4/X4-1</f>
        <v>3.9551257391817751E-2</v>
      </c>
      <c r="AD4" s="115"/>
      <c r="AE4" s="115">
        <f>Y4/T4-1</f>
        <v>6.5644430586379476E-2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119325</v>
      </c>
      <c r="U5" s="117">
        <v>120657</v>
      </c>
      <c r="V5" s="117">
        <v>119681</v>
      </c>
      <c r="W5" s="117">
        <v>122538</v>
      </c>
      <c r="X5" s="117">
        <v>122537</v>
      </c>
      <c r="Y5" s="117">
        <v>128175</v>
      </c>
      <c r="Z5" s="115"/>
      <c r="AA5" s="115" t="str">
        <f>TEXT(Y5,"###,###")</f>
        <v>128,175</v>
      </c>
      <c r="AB5" s="115"/>
      <c r="AC5" s="115">
        <f t="shared" si="0"/>
        <v>4.6010592718933818E-2</v>
      </c>
      <c r="AD5" s="115"/>
      <c r="AE5" s="115">
        <f t="shared" ref="AE5:AE9" si="1">Y5/T5-1</f>
        <v>7.4167190446260189E-2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98759</v>
      </c>
      <c r="U6" s="117">
        <v>97578</v>
      </c>
      <c r="V6" s="117">
        <v>98016</v>
      </c>
      <c r="W6" s="117">
        <v>100839</v>
      </c>
      <c r="X6" s="117">
        <v>101020</v>
      </c>
      <c r="Y6" s="117">
        <v>104225</v>
      </c>
      <c r="Z6" s="115"/>
      <c r="AA6" s="115" t="str">
        <f>TEXT(Y6,"###,###")</f>
        <v>104,225</v>
      </c>
      <c r="AB6" s="115"/>
      <c r="AC6" s="115">
        <f t="shared" si="0"/>
        <v>3.1726390813700212E-2</v>
      </c>
      <c r="AD6" s="115"/>
      <c r="AE6" s="115">
        <f t="shared" si="1"/>
        <v>5.5346854463896866E-2</v>
      </c>
      <c r="AF6" s="115"/>
    </row>
    <row r="7" spans="1:32" ht="16.5" customHeight="1" thickBot="1" x14ac:dyDescent="0.3">
      <c r="A7" s="46" t="str">
        <f>"QUICK STATS for "&amp;'Table 9.40'!Y2&amp;"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157244</v>
      </c>
      <c r="U7" s="117">
        <v>157372</v>
      </c>
      <c r="V7" s="117">
        <v>158030</v>
      </c>
      <c r="W7" s="117">
        <v>159622</v>
      </c>
      <c r="X7" s="117">
        <v>162077</v>
      </c>
      <c r="Y7" s="117">
        <v>165634</v>
      </c>
      <c r="Z7" s="115"/>
      <c r="AA7" s="115" t="str">
        <f>TEXT(Y7,"###,###")</f>
        <v>165,634</v>
      </c>
      <c r="AB7" s="115"/>
      <c r="AC7" s="115">
        <f t="shared" si="0"/>
        <v>2.1946358829445289E-2</v>
      </c>
      <c r="AD7" s="115"/>
      <c r="AE7" s="115">
        <f t="shared" si="1"/>
        <v>5.3356566864236399E-2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232,400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9.40'!AA7</f>
        <v>165,634</v>
      </c>
      <c r="P8" s="51"/>
      <c r="S8" s="115" t="s">
        <v>96</v>
      </c>
      <c r="T8" s="115">
        <v>39995.620000000003</v>
      </c>
      <c r="U8" s="115">
        <v>41103</v>
      </c>
      <c r="V8" s="115">
        <v>41714</v>
      </c>
      <c r="W8" s="115">
        <v>42558</v>
      </c>
      <c r="X8" s="115">
        <v>44150.720000000001</v>
      </c>
      <c r="Y8" s="115">
        <v>44463</v>
      </c>
      <c r="Z8" s="115"/>
      <c r="AA8" s="115" t="str">
        <f>TEXT(Y8,"$###,###")</f>
        <v>$44,463</v>
      </c>
      <c r="AB8" s="115"/>
      <c r="AC8" s="115">
        <f t="shared" si="0"/>
        <v>7.0730443354038997E-3</v>
      </c>
      <c r="AD8" s="115"/>
      <c r="AE8" s="115">
        <f t="shared" si="1"/>
        <v>0.11169673079202158</v>
      </c>
      <c r="AF8" s="115"/>
    </row>
    <row r="9" spans="1:32" x14ac:dyDescent="0.25">
      <c r="A9" s="55" t="s">
        <v>17</v>
      </c>
      <c r="B9" s="56"/>
      <c r="C9" s="57"/>
      <c r="D9" s="58">
        <f>'Table 9.40'!AC104</f>
        <v>78.392857142857139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53.764323749954727</v>
      </c>
      <c r="P9" s="59" t="s">
        <v>97</v>
      </c>
      <c r="S9" s="115" t="s">
        <v>9</v>
      </c>
      <c r="T9" s="115">
        <v>7208945290</v>
      </c>
      <c r="U9" s="115">
        <v>7428093517</v>
      </c>
      <c r="V9" s="115">
        <v>7656594363</v>
      </c>
      <c r="W9" s="115">
        <v>7877145652</v>
      </c>
      <c r="X9" s="115">
        <v>8202137018</v>
      </c>
      <c r="Y9" s="115">
        <v>8474792305</v>
      </c>
      <c r="Z9" s="115"/>
      <c r="AA9" s="115" t="str">
        <f>TEXT(Y9/1000000,"$#,###.0")&amp;" mil"</f>
        <v>$8,474.8 mil</v>
      </c>
      <c r="AB9" s="115"/>
      <c r="AC9" s="115">
        <f t="shared" si="0"/>
        <v>3.3241981498436823E-2</v>
      </c>
      <c r="AD9" s="115"/>
      <c r="AE9" s="115">
        <f t="shared" si="1"/>
        <v>0.17559392727753664</v>
      </c>
      <c r="AF9" s="115"/>
    </row>
    <row r="10" spans="1:32" x14ac:dyDescent="0.25">
      <c r="A10" s="55" t="s">
        <v>20</v>
      </c>
      <c r="B10" s="56"/>
      <c r="C10" s="57"/>
      <c r="D10" s="58">
        <f>'Table 9.40'!AC105</f>
        <v>14.333046471600689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46.23567625004528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93.863578733834842</v>
      </c>
      <c r="P11" s="59" t="s">
        <v>97</v>
      </c>
      <c r="S11" s="115" t="s">
        <v>32</v>
      </c>
      <c r="T11" s="117">
        <v>198234</v>
      </c>
      <c r="U11" s="117">
        <v>199013</v>
      </c>
      <c r="V11" s="117">
        <v>198784</v>
      </c>
      <c r="W11" s="117">
        <v>204669</v>
      </c>
      <c r="X11" s="117">
        <v>204320</v>
      </c>
      <c r="Y11" s="117">
        <v>212437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9.40'!AC108</f>
        <v>12.954388984509466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12.052477148411558</v>
      </c>
      <c r="P12" s="59" t="s">
        <v>97</v>
      </c>
      <c r="S12" s="115" t="s">
        <v>33</v>
      </c>
      <c r="T12" s="117">
        <v>19850</v>
      </c>
      <c r="U12" s="117">
        <v>19223</v>
      </c>
      <c r="V12" s="117">
        <v>18913</v>
      </c>
      <c r="W12" s="117">
        <v>18708</v>
      </c>
      <c r="X12" s="117">
        <v>19238</v>
      </c>
      <c r="Y12" s="117">
        <v>19963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9.40'!AC109</f>
        <v>14.124354561101548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9.40'!AA118</f>
        <v>39.4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9.40'!AC110</f>
        <v>23.616179001721171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14.079838680464155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9.40'!AC111</f>
        <v>42.030981067125644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85.92016131953585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2103</v>
      </c>
      <c r="Z15" s="115"/>
      <c r="AA15" s="118">
        <f t="shared" ref="AA15:AA34" si="2">IF(Y15="np",0,Y15/$Y$34)</f>
        <v>9.0490533562822724E-3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968</v>
      </c>
      <c r="Z16" s="115"/>
      <c r="AA16" s="118">
        <f t="shared" si="2"/>
        <v>4.1652323580034425E-3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20413</v>
      </c>
      <c r="Z17" s="115"/>
      <c r="AA17" s="118">
        <f t="shared" si="2"/>
        <v>8.7835628227194498E-2</v>
      </c>
      <c r="AB17" s="115"/>
      <c r="AC17" s="115"/>
      <c r="AD17" s="115"/>
      <c r="AE17" s="115"/>
      <c r="AF17" s="115"/>
    </row>
    <row r="18" spans="1:32" x14ac:dyDescent="0.25">
      <c r="A18" s="85" t="str">
        <f>'Table 9.40'!$S$1&amp;" ("&amp;'Table 9.40'!$T$2&amp;" to "&amp;'Table 9.40'!$Y$2&amp;")"</f>
        <v>Logan (2011-12 to 2016-17)</v>
      </c>
      <c r="B18" s="85"/>
      <c r="C18" s="85"/>
      <c r="D18" s="85"/>
      <c r="E18" s="85"/>
      <c r="F18" s="85"/>
      <c r="G18" s="85" t="str">
        <f>'Table 9.40'!$S$1&amp;" ("&amp;'Table 9.40'!$T$2&amp;" to "&amp;'Table 9.40'!$Y$2&amp;")"</f>
        <v>Logan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1670</v>
      </c>
      <c r="Z18" s="115"/>
      <c r="AA18" s="118">
        <f t="shared" si="2"/>
        <v>7.1858864027538726E-3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22509</v>
      </c>
      <c r="Z19" s="115"/>
      <c r="AA19" s="118">
        <f t="shared" si="2"/>
        <v>9.6854561101549053E-2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10969</v>
      </c>
      <c r="Z20" s="115"/>
      <c r="AA20" s="118">
        <f t="shared" si="2"/>
        <v>4.719879518072289E-2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22123</v>
      </c>
      <c r="Z21" s="115"/>
      <c r="AA21" s="118">
        <f t="shared" si="2"/>
        <v>9.5193631669535289E-2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12603</v>
      </c>
      <c r="Z22" s="115"/>
      <c r="AA22" s="118">
        <f t="shared" si="2"/>
        <v>5.4229776247848534E-2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11949</v>
      </c>
      <c r="Z23" s="115"/>
      <c r="AA23" s="118">
        <f t="shared" si="2"/>
        <v>5.1415662650602413E-2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1740</v>
      </c>
      <c r="Z24" s="115"/>
      <c r="AA24" s="118">
        <f t="shared" si="2"/>
        <v>7.4870912220309808E-3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7233</v>
      </c>
      <c r="Z25" s="115"/>
      <c r="AA25" s="118">
        <f t="shared" si="2"/>
        <v>3.1123063683304648E-2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4849</v>
      </c>
      <c r="Z26" s="115"/>
      <c r="AA26" s="118">
        <f t="shared" si="2"/>
        <v>2.0864888123924268E-2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11529</v>
      </c>
      <c r="Z27" s="115"/>
      <c r="AA27" s="118">
        <f t="shared" si="2"/>
        <v>4.9608433734939762E-2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25516</v>
      </c>
      <c r="Z28" s="115"/>
      <c r="AA28" s="118">
        <f t="shared" si="2"/>
        <v>0.1097934595524957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9847</v>
      </c>
      <c r="Z29" s="115"/>
      <c r="AA29" s="118">
        <f t="shared" si="2"/>
        <v>4.2370912220309809E-2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14039</v>
      </c>
      <c r="Z30" s="115"/>
      <c r="AA30" s="118">
        <f t="shared" si="2"/>
        <v>6.0408777969018931E-2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21761</v>
      </c>
      <c r="Z31" s="115"/>
      <c r="AA31" s="118">
        <f t="shared" si="2"/>
        <v>9.363597246127367E-2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3137</v>
      </c>
      <c r="Z32" s="115"/>
      <c r="AA32" s="118">
        <f t="shared" si="2"/>
        <v>1.3498278829604131E-2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9658</v>
      </c>
      <c r="Z33" s="115"/>
      <c r="AA33" s="118">
        <f t="shared" si="2"/>
        <v>4.155765920826162E-2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232400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137435</v>
      </c>
      <c r="U37" s="115">
        <v>136073</v>
      </c>
      <c r="V37" s="115">
        <v>136538</v>
      </c>
      <c r="W37" s="115">
        <v>136249</v>
      </c>
      <c r="X37" s="115">
        <v>140993</v>
      </c>
      <c r="Y37" s="115">
        <v>142313</v>
      </c>
      <c r="Z37" s="115"/>
      <c r="AA37" s="115" t="str">
        <f>TEXT(Y37,"###,###")</f>
        <v>142,313</v>
      </c>
      <c r="AB37" s="115"/>
      <c r="AC37" s="115">
        <f>Y37/X37-1</f>
        <v>9.3621669160879328E-3</v>
      </c>
      <c r="AD37" s="115"/>
      <c r="AE37" s="115">
        <f>Y37/T37-1</f>
        <v>3.5493142212682294E-2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19809</v>
      </c>
      <c r="U38" s="115">
        <v>21299</v>
      </c>
      <c r="V38" s="115">
        <v>21492</v>
      </c>
      <c r="W38" s="115">
        <v>23373</v>
      </c>
      <c r="X38" s="115">
        <v>21084</v>
      </c>
      <c r="Y38" s="115">
        <v>23321</v>
      </c>
      <c r="Z38" s="115"/>
      <c r="AA38" s="115" t="str">
        <f>TEXT(Y38,"###,###")</f>
        <v>23,321</v>
      </c>
      <c r="AB38" s="115"/>
      <c r="AC38" s="115">
        <f>Y38/X38-1</f>
        <v>0.10609941187630434</v>
      </c>
      <c r="AD38" s="115"/>
      <c r="AE38" s="115">
        <f>Y38/T38-1</f>
        <v>0.17729314957847442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157244</v>
      </c>
      <c r="U40" s="115">
        <v>157372</v>
      </c>
      <c r="V40" s="115">
        <v>158030</v>
      </c>
      <c r="W40" s="115">
        <v>159622</v>
      </c>
      <c r="X40" s="115">
        <v>162077</v>
      </c>
      <c r="Y40" s="115">
        <v>165634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85.92016131953585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14.079838680464155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122</v>
      </c>
      <c r="Y44" s="117">
        <v>104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2560</v>
      </c>
      <c r="Y45" s="117">
        <v>2642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8276</v>
      </c>
      <c r="Y46" s="117">
        <v>8576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12924</v>
      </c>
      <c r="Y47" s="117">
        <v>13466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16027</v>
      </c>
      <c r="Y48" s="117">
        <v>16852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9.40'!S1&amp;" ("&amp;'Table 9.40'!Y2&amp;") *"</f>
        <v>Number of jobs by age and sex of job holders in Logan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15139</v>
      </c>
      <c r="Y49" s="117">
        <v>16034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13473</v>
      </c>
      <c r="Y50" s="117">
        <v>14070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13063</v>
      </c>
      <c r="Y51" s="117">
        <v>13385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11721</v>
      </c>
      <c r="Y52" s="117">
        <v>12550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10166</v>
      </c>
      <c r="Y53" s="117">
        <v>10575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8671</v>
      </c>
      <c r="Y54" s="117">
        <v>9147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6066</v>
      </c>
      <c r="Y55" s="117">
        <v>6304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3052</v>
      </c>
      <c r="Y56" s="117">
        <v>2999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845</v>
      </c>
      <c r="Y57" s="117">
        <v>1028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280</v>
      </c>
      <c r="Y58" s="117">
        <v>286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117</v>
      </c>
      <c r="Y59" s="117">
        <v>100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51</v>
      </c>
      <c r="Y60" s="117">
        <v>55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122537</v>
      </c>
      <c r="Y61" s="117">
        <v>128175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174</v>
      </c>
      <c r="Y63" s="117">
        <v>148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9.40'!S1&amp;" ("&amp;'Table 9.40'!Y2&amp;") *"</f>
        <v>Number of employed persons per occupation of main job by sex in Logan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3100</v>
      </c>
      <c r="Y64" s="117">
        <v>3172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7600</v>
      </c>
      <c r="Y65" s="117">
        <v>7698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10450</v>
      </c>
      <c r="Y66" s="117">
        <v>10889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12308</v>
      </c>
      <c r="Y67" s="117">
        <v>12940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11431</v>
      </c>
      <c r="Y68" s="117">
        <v>11907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10463</v>
      </c>
      <c r="Y69" s="117">
        <v>10891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10545</v>
      </c>
      <c r="Y70" s="117">
        <v>10408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10348</v>
      </c>
      <c r="Y71" s="117">
        <v>10826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9337</v>
      </c>
      <c r="Y72" s="117">
        <v>9195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7591</v>
      </c>
      <c r="Y73" s="117">
        <v>8016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4713</v>
      </c>
      <c r="Y74" s="117">
        <v>5007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2088</v>
      </c>
      <c r="Y75" s="117">
        <v>2087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516</v>
      </c>
      <c r="Y76" s="117">
        <v>663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186</v>
      </c>
      <c r="Y77" s="117">
        <v>208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88</v>
      </c>
      <c r="Y78" s="117">
        <v>89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85</v>
      </c>
      <c r="Y79" s="117">
        <v>80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101020</v>
      </c>
      <c r="Y80" s="117">
        <v>104225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9.40'!S1</f>
        <v>Logan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7718</v>
      </c>
      <c r="Y83" s="117">
        <v>8040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6900</v>
      </c>
      <c r="Y84" s="117">
        <v>7231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9.40'!AA4</f>
        <v>232,400</v>
      </c>
      <c r="D85" s="99">
        <f>'Table 9.40'!AC4</f>
        <v>3.9551257391817751E-2</v>
      </c>
      <c r="E85" s="100">
        <f>'Table 9.40'!AC4</f>
        <v>3.9551257391817751E-2</v>
      </c>
      <c r="F85" s="99">
        <f>'Table 9.40'!AE4</f>
        <v>6.5644430586379476E-2</v>
      </c>
      <c r="G85" s="100">
        <f>'Table 9.40'!AE4</f>
        <v>6.5644430586379476E-2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17178</v>
      </c>
      <c r="Y85" s="117">
        <v>17864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9.40'!AA5</f>
        <v>128,175</v>
      </c>
      <c r="D86" s="99">
        <f>'Table 9.40'!AC5</f>
        <v>4.6010592718933818E-2</v>
      </c>
      <c r="E86" s="100">
        <f>'Table 9.40'!AC5</f>
        <v>4.6010592718933818E-2</v>
      </c>
      <c r="F86" s="99">
        <f>'Table 9.40'!AE5</f>
        <v>7.4167190446260189E-2</v>
      </c>
      <c r="G86" s="100">
        <f>'Table 9.40'!AE5</f>
        <v>7.4167190446260189E-2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3703</v>
      </c>
      <c r="Y86" s="117">
        <v>3735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9.40'!AA6</f>
        <v>104,225</v>
      </c>
      <c r="D87" s="99">
        <f>'Table 9.40'!AC6</f>
        <v>3.1726390813700212E-2</v>
      </c>
      <c r="E87" s="100">
        <f>'Table 9.40'!AC6</f>
        <v>3.1726390813700212E-2</v>
      </c>
      <c r="F87" s="99">
        <f>'Table 9.40'!AE6</f>
        <v>5.5346854463896866E-2</v>
      </c>
      <c r="G87" s="100">
        <f>'Table 9.40'!AE6</f>
        <v>5.5346854463896866E-2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4004</v>
      </c>
      <c r="Y87" s="117">
        <v>4131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9.40'!AA7</f>
        <v>165,634</v>
      </c>
      <c r="D88" s="99">
        <f>'Table 9.40'!AC7</f>
        <v>2.1946358829445289E-2</v>
      </c>
      <c r="E88" s="100">
        <f>'Table 9.40'!AC7</f>
        <v>2.1946358829445289E-2</v>
      </c>
      <c r="F88" s="99">
        <f>'Table 9.40'!AE7</f>
        <v>5.3356566864236399E-2</v>
      </c>
      <c r="G88" s="100">
        <f>'Table 9.40'!AE7</f>
        <v>5.3356566864236399E-2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4040</v>
      </c>
      <c r="Y88" s="117">
        <v>4160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9.40'!AA37</f>
        <v>142,313</v>
      </c>
      <c r="D89" s="99">
        <f>'Table 9.40'!AC37</f>
        <v>9.3621669160879328E-3</v>
      </c>
      <c r="E89" s="100">
        <f>'Table 9.40'!AC37</f>
        <v>9.3621669160879328E-3</v>
      </c>
      <c r="F89" s="99">
        <f>'Table 9.40'!AE37</f>
        <v>3.5493142212682294E-2</v>
      </c>
      <c r="G89" s="100">
        <f>'Table 9.40'!AE37</f>
        <v>3.5493142212682294E-2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12334</v>
      </c>
      <c r="Y89" s="117">
        <v>12749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9.40'!AA38</f>
        <v>23,321</v>
      </c>
      <c r="D90" s="99">
        <f>'Table 9.40'!AC38</f>
        <v>0.10609941187630434</v>
      </c>
      <c r="E90" s="100">
        <f>'Table 9.40'!AC38</f>
        <v>0.10609941187630434</v>
      </c>
      <c r="F90" s="99">
        <f>'Table 9.40'!AE38</f>
        <v>0.17729314957847442</v>
      </c>
      <c r="G90" s="100">
        <f>'Table 9.40'!AE38</f>
        <v>0.17729314957847442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13045</v>
      </c>
      <c r="Y90" s="117">
        <v>13645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9.40'!AA114</f>
        <v>12,010</v>
      </c>
      <c r="D91" s="99">
        <f>'Table 9.40'!AC114</f>
        <v>0.10072403995967383</v>
      </c>
      <c r="E91" s="100">
        <f>'Table 9.40'!AC114</f>
        <v>0.10072403995967383</v>
      </c>
      <c r="F91" s="99">
        <f>'Table 9.40'!AE114</f>
        <v>0.19669190912714218</v>
      </c>
      <c r="G91" s="100">
        <f>'Table 9.40'!AE114</f>
        <v>0.19669190912714218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87030</v>
      </c>
      <c r="Y91" s="117">
        <v>89052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9.40'!AA115</f>
        <v>11,311</v>
      </c>
      <c r="D92" s="99">
        <f>'Table 9.40'!AC115</f>
        <v>0.11186473999803392</v>
      </c>
      <c r="E92" s="100">
        <f>'Table 9.40'!AC115</f>
        <v>0.11186473999803392</v>
      </c>
      <c r="F92" s="99">
        <f>'Table 9.40'!AE115</f>
        <v>0.15713554987212275</v>
      </c>
      <c r="G92" s="100">
        <f>'Table 9.40'!AE115</f>
        <v>0.15713554987212275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9.40'!AA8</f>
        <v>$44,463</v>
      </c>
      <c r="D93" s="99">
        <f>'Table 9.40'!AC8</f>
        <v>7.0730443354038997E-3</v>
      </c>
      <c r="E93" s="100">
        <f>'Table 9.40'!AC8</f>
        <v>7.0730443354038997E-3</v>
      </c>
      <c r="F93" s="99">
        <f>'Table 9.40'!AE8</f>
        <v>0.11169673079202158</v>
      </c>
      <c r="G93" s="100">
        <f>'Table 9.40'!AE8</f>
        <v>0.11169673079202158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5742</v>
      </c>
      <c r="Y93" s="117">
        <v>6100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9.40'!AA9</f>
        <v>$8,474.8 mil</v>
      </c>
      <c r="D94" s="99">
        <f>'Table 9.40'!AC9</f>
        <v>3.3241981498436823E-2</v>
      </c>
      <c r="E94" s="100">
        <f>'Table 9.40'!AC9</f>
        <v>3.3241981498436823E-2</v>
      </c>
      <c r="F94" s="99">
        <f>'Table 9.40'!AE9</f>
        <v>0.17559392727753664</v>
      </c>
      <c r="G94" s="100">
        <f>'Table 9.40'!AE9</f>
        <v>0.17559392727753664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10529</v>
      </c>
      <c r="Y94" s="117">
        <v>10946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2518</v>
      </c>
      <c r="Y95" s="117">
        <v>2529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10828</v>
      </c>
      <c r="Y96" s="117">
        <v>11713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15033</v>
      </c>
      <c r="Y97" s="117">
        <v>16482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7833</v>
      </c>
      <c r="Y98" s="117">
        <v>8146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1606</v>
      </c>
      <c r="Y99" s="117">
        <v>1662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6327</v>
      </c>
      <c r="Y100" s="117">
        <v>6809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75046</v>
      </c>
      <c r="Y101" s="117">
        <v>76582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169823</v>
      </c>
      <c r="Y104" s="115">
        <v>182185</v>
      </c>
      <c r="Z104" s="115"/>
      <c r="AA104" s="115" t="str">
        <f>TEXT(Y104,"###,###")</f>
        <v>182,185</v>
      </c>
      <c r="AB104" s="115"/>
      <c r="AC104" s="115">
        <f>Y104/($Y$4)*100</f>
        <v>78.392857142857139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34112</v>
      </c>
      <c r="Y105" s="115">
        <v>33310</v>
      </c>
      <c r="Z105" s="115"/>
      <c r="AA105" s="115" t="str">
        <f>TEXT(Y105,"###,###")</f>
        <v>33,310</v>
      </c>
      <c r="AB105" s="115"/>
      <c r="AC105" s="115">
        <f>Y105/($Y$4)*100</f>
        <v>14.333046471600689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203935</v>
      </c>
      <c r="Y106" s="115">
        <v>215495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26550</v>
      </c>
      <c r="Y108" s="115">
        <v>30106</v>
      </c>
      <c r="Z108" s="115"/>
      <c r="AA108" s="115" t="str">
        <f>TEXT(Y108,"###,###")</f>
        <v>30,106</v>
      </c>
      <c r="AB108" s="115"/>
      <c r="AC108" s="115">
        <f>Y108/($Y$4)*100</f>
        <v>12.954388984509466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31734</v>
      </c>
      <c r="Y109" s="115">
        <v>32825</v>
      </c>
      <c r="Z109" s="115"/>
      <c r="AA109" s="115" t="str">
        <f>TEXT(Y109,"###,###")</f>
        <v>32,825</v>
      </c>
      <c r="AB109" s="115"/>
      <c r="AC109" s="115">
        <f t="shared" ref="AC109:AC111" si="3">Y109/($Y$4)*100</f>
        <v>14.124354561101548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51721</v>
      </c>
      <c r="Y110" s="115">
        <v>54884</v>
      </c>
      <c r="Z110" s="115"/>
      <c r="AA110" s="115" t="str">
        <f>TEXT(Y110,"###,###")</f>
        <v>54,884</v>
      </c>
      <c r="AB110" s="115"/>
      <c r="AC110" s="115">
        <f t="shared" si="3"/>
        <v>23.616179001721171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93930</v>
      </c>
      <c r="Y111" s="115">
        <v>97680</v>
      </c>
      <c r="Z111" s="115"/>
      <c r="AA111" s="115" t="str">
        <f>TEXT(Y111,"###,###")</f>
        <v>97,680</v>
      </c>
      <c r="AB111" s="115"/>
      <c r="AC111" s="115">
        <f t="shared" si="3"/>
        <v>42.030981067125644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223558</v>
      </c>
      <c r="Y112" s="115">
        <v>232400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10036</v>
      </c>
      <c r="U114" s="115">
        <v>11133</v>
      </c>
      <c r="V114" s="115">
        <v>11059</v>
      </c>
      <c r="W114" s="115">
        <v>12208</v>
      </c>
      <c r="X114" s="115">
        <v>10911</v>
      </c>
      <c r="Y114" s="115">
        <v>12010</v>
      </c>
      <c r="Z114" s="115"/>
      <c r="AA114" s="115" t="str">
        <f>TEXT(Y114,"###,###")</f>
        <v>12,010</v>
      </c>
      <c r="AB114" s="115"/>
      <c r="AC114" s="115">
        <f>Y114/X114-1</f>
        <v>0.10072403995967383</v>
      </c>
      <c r="AD114" s="115"/>
      <c r="AE114" s="115">
        <f>Y114/T114-1</f>
        <v>0.19669190912714218</v>
      </c>
      <c r="AF114" s="115"/>
    </row>
    <row r="115" spans="19:32" x14ac:dyDescent="0.25">
      <c r="S115" s="115" t="s">
        <v>104</v>
      </c>
      <c r="T115" s="115">
        <v>9775</v>
      </c>
      <c r="U115" s="115">
        <v>10166</v>
      </c>
      <c r="V115" s="115">
        <v>10433</v>
      </c>
      <c r="W115" s="115">
        <v>11165</v>
      </c>
      <c r="X115" s="115">
        <v>10173</v>
      </c>
      <c r="Y115" s="115">
        <v>11311</v>
      </c>
      <c r="Z115" s="115"/>
      <c r="AA115" s="115" t="str">
        <f>TEXT(Y115,"###,###")</f>
        <v>11,311</v>
      </c>
      <c r="AB115" s="115"/>
      <c r="AC115" s="115">
        <f>Y115/X115-1</f>
        <v>0.11186473999803392</v>
      </c>
      <c r="AD115" s="115"/>
      <c r="AE115" s="115">
        <f>Y115/T115-1</f>
        <v>0.15713554987212275</v>
      </c>
      <c r="AF115" s="115"/>
    </row>
    <row r="116" spans="19:32" x14ac:dyDescent="0.25">
      <c r="S116" s="115" t="s">
        <v>56</v>
      </c>
      <c r="T116" s="115">
        <v>19811</v>
      </c>
      <c r="U116" s="115">
        <v>21299</v>
      </c>
      <c r="V116" s="115">
        <v>21492</v>
      </c>
      <c r="W116" s="115">
        <v>23373</v>
      </c>
      <c r="X116" s="115">
        <v>21084</v>
      </c>
      <c r="Y116" s="115">
        <v>23321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40.11</v>
      </c>
      <c r="V118" s="115">
        <v>37.32</v>
      </c>
      <c r="W118" s="115">
        <v>39.35</v>
      </c>
      <c r="X118" s="115">
        <v>42.34</v>
      </c>
      <c r="Y118" s="115">
        <v>39.409999999999997</v>
      </c>
      <c r="Z118" s="115"/>
      <c r="AA118" s="115" t="str">
        <f>TEXT(Y118,"##.0")</f>
        <v>39.4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138156</v>
      </c>
      <c r="V120" s="115">
        <v>139117</v>
      </c>
      <c r="W120" s="115">
        <v>140914</v>
      </c>
      <c r="X120" s="115">
        <v>142839</v>
      </c>
      <c r="Y120" s="115">
        <v>145671</v>
      </c>
      <c r="Z120" s="115"/>
      <c r="AA120" s="115" t="str">
        <f>TEXT(Y120,"###,###")</f>
        <v>145,671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10536</v>
      </c>
      <c r="V121" s="115">
        <v>10248</v>
      </c>
      <c r="W121" s="115">
        <v>9918</v>
      </c>
      <c r="X121" s="115">
        <v>10084</v>
      </c>
      <c r="Y121" s="115">
        <v>10164</v>
      </c>
      <c r="Z121" s="115"/>
      <c r="AA121" s="115" t="str">
        <f t="shared" ref="AA121:AA128" si="4">TEXT(Y121,"###,###")</f>
        <v>10,164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8679</v>
      </c>
      <c r="V122" s="115">
        <v>8665</v>
      </c>
      <c r="W122" s="115">
        <v>8790</v>
      </c>
      <c r="X122" s="115">
        <v>9157</v>
      </c>
      <c r="Y122" s="115">
        <v>9799</v>
      </c>
      <c r="Z122" s="115"/>
      <c r="AA122" s="115" t="str">
        <f t="shared" si="4"/>
        <v>9,799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146835</v>
      </c>
      <c r="V124" s="115">
        <v>147782</v>
      </c>
      <c r="W124" s="115">
        <v>149704</v>
      </c>
      <c r="X124" s="115">
        <v>151996</v>
      </c>
      <c r="Y124" s="115">
        <v>155470</v>
      </c>
      <c r="Z124" s="115"/>
      <c r="AA124" s="115" t="str">
        <f t="shared" si="4"/>
        <v>155,470</v>
      </c>
      <c r="AB124" s="115"/>
      <c r="AC124" s="115">
        <f>Y124/$Y$7*100</f>
        <v>93.863578733834842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19215</v>
      </c>
      <c r="V125" s="115">
        <v>18913</v>
      </c>
      <c r="W125" s="115">
        <v>18708</v>
      </c>
      <c r="X125" s="115">
        <v>19241</v>
      </c>
      <c r="Y125" s="115">
        <v>19963</v>
      </c>
      <c r="Z125" s="115"/>
      <c r="AA125" s="115" t="str">
        <f t="shared" si="4"/>
        <v>19,963</v>
      </c>
      <c r="AB125" s="115"/>
      <c r="AC125" s="115">
        <f>Y125/$Y$7*100</f>
        <v>12.052477148411558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84998</v>
      </c>
      <c r="V127" s="115">
        <v>85270</v>
      </c>
      <c r="W127" s="115">
        <v>85789</v>
      </c>
      <c r="X127" s="115">
        <v>87030</v>
      </c>
      <c r="Y127" s="115">
        <v>89052</v>
      </c>
      <c r="Z127" s="115"/>
      <c r="AA127" s="115" t="str">
        <f t="shared" si="4"/>
        <v>89,052</v>
      </c>
      <c r="AB127" s="115"/>
      <c r="AC127" s="115">
        <f>Y127/$Y$7*100</f>
        <v>53.764323749954727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72373</v>
      </c>
      <c r="V128" s="115">
        <v>72760</v>
      </c>
      <c r="W128" s="115">
        <v>73833</v>
      </c>
      <c r="X128" s="115">
        <v>75046</v>
      </c>
      <c r="Y128" s="115">
        <v>76582</v>
      </c>
      <c r="Z128" s="115"/>
      <c r="AA128" s="115" t="str">
        <f t="shared" si="4"/>
        <v>76,582</v>
      </c>
      <c r="AB128" s="115"/>
      <c r="AC128" s="115">
        <f>Y128/$Y$7*100</f>
        <v>46.23567625004528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426BB1E-14B6-4D6D-97E7-0CB9CB7885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F558B48-BA1E-4282-A590-6EA4FE3D5B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24415CD-4199-48E2-B5D8-80D236CDD6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3740FE3-463C-4325-A790-66A16534B3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Longreach</v>
      </c>
      <c r="T1" s="115"/>
      <c r="U1" s="115"/>
      <c r="V1" s="115"/>
      <c r="W1" s="115"/>
      <c r="X1" s="115"/>
      <c r="Y1" s="115" t="str">
        <f>Y3</f>
        <v>9.41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152</v>
      </c>
      <c r="V3" s="115"/>
      <c r="W3" s="115"/>
      <c r="X3" s="115"/>
      <c r="Y3" s="115" t="s">
        <v>251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9.41'!$Y$3&amp;" "&amp;'Table 9.41'!$U$3&amp;", "&amp;'State data for spotlight'!$C$3&amp;", "&amp;'Table 9.41'!$Y$2</f>
        <v>Table 9.41 Longreach,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3753</v>
      </c>
      <c r="U4" s="117">
        <v>3730</v>
      </c>
      <c r="V4" s="117">
        <v>3443</v>
      </c>
      <c r="W4" s="117">
        <v>3305</v>
      </c>
      <c r="X4" s="117">
        <v>3079</v>
      </c>
      <c r="Y4" s="117">
        <v>3290</v>
      </c>
      <c r="Z4" s="115"/>
      <c r="AA4" s="115" t="str">
        <f>TEXT(Y4,"###,###")</f>
        <v>3,290</v>
      </c>
      <c r="AB4" s="115"/>
      <c r="AC4" s="115">
        <f t="shared" ref="AC4:AC9" si="0">Y4/X4-1</f>
        <v>6.8528743098408507E-2</v>
      </c>
      <c r="AD4" s="115"/>
      <c r="AE4" s="115">
        <f>Y4/T4-1</f>
        <v>-0.12336797228883556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1885</v>
      </c>
      <c r="U5" s="117">
        <v>1931</v>
      </c>
      <c r="V5" s="117">
        <v>1684</v>
      </c>
      <c r="W5" s="117">
        <v>1624</v>
      </c>
      <c r="X5" s="117">
        <v>1504</v>
      </c>
      <c r="Y5" s="117">
        <v>1582</v>
      </c>
      <c r="Z5" s="115"/>
      <c r="AA5" s="115" t="str">
        <f>TEXT(Y5,"###,###")</f>
        <v>1,582</v>
      </c>
      <c r="AB5" s="115"/>
      <c r="AC5" s="115">
        <f t="shared" si="0"/>
        <v>5.1861702127659504E-2</v>
      </c>
      <c r="AD5" s="115"/>
      <c r="AE5" s="115">
        <f t="shared" ref="AE5:AE9" si="1">Y5/T5-1</f>
        <v>-0.1607427055702918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1866</v>
      </c>
      <c r="U6" s="117">
        <v>1800</v>
      </c>
      <c r="V6" s="117">
        <v>1757</v>
      </c>
      <c r="W6" s="117">
        <v>1679</v>
      </c>
      <c r="X6" s="117">
        <v>1581</v>
      </c>
      <c r="Y6" s="117">
        <v>1708</v>
      </c>
      <c r="Z6" s="115"/>
      <c r="AA6" s="115" t="str">
        <f>TEXT(Y6,"###,###")</f>
        <v>1,708</v>
      </c>
      <c r="AB6" s="115"/>
      <c r="AC6" s="115">
        <f t="shared" si="0"/>
        <v>8.0328905755850721E-2</v>
      </c>
      <c r="AD6" s="115"/>
      <c r="AE6" s="115">
        <f t="shared" si="1"/>
        <v>-8.4673097534833874E-2</v>
      </c>
      <c r="AF6" s="115"/>
    </row>
    <row r="7" spans="1:32" ht="16.5" customHeight="1" thickBot="1" x14ac:dyDescent="0.3">
      <c r="A7" s="46" t="str">
        <f>"QUICK STATS for "&amp;'Table 9.41'!Y2&amp;"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2258</v>
      </c>
      <c r="U7" s="117">
        <v>2257</v>
      </c>
      <c r="V7" s="117">
        <v>2210</v>
      </c>
      <c r="W7" s="117">
        <v>2133</v>
      </c>
      <c r="X7" s="117">
        <v>2044</v>
      </c>
      <c r="Y7" s="117">
        <v>2108</v>
      </c>
      <c r="Z7" s="115"/>
      <c r="AA7" s="115" t="str">
        <f>TEXT(Y7,"###,###")</f>
        <v>2,108</v>
      </c>
      <c r="AB7" s="115"/>
      <c r="AC7" s="115">
        <f t="shared" si="0"/>
        <v>3.131115459882583E-2</v>
      </c>
      <c r="AD7" s="115"/>
      <c r="AE7" s="115">
        <f t="shared" si="1"/>
        <v>-6.6430469441984052E-2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3,290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9.41'!AA7</f>
        <v>2,108</v>
      </c>
      <c r="P8" s="51"/>
      <c r="S8" s="115" t="s">
        <v>96</v>
      </c>
      <c r="T8" s="115">
        <v>30654.73</v>
      </c>
      <c r="U8" s="115">
        <v>33637.629999999997</v>
      </c>
      <c r="V8" s="115">
        <v>35883.629999999997</v>
      </c>
      <c r="W8" s="115">
        <v>36881.589999999997</v>
      </c>
      <c r="X8" s="115">
        <v>36549</v>
      </c>
      <c r="Y8" s="115">
        <v>37915</v>
      </c>
      <c r="Z8" s="115"/>
      <c r="AA8" s="115" t="str">
        <f>TEXT(Y8,"$###,###")</f>
        <v>$37,915</v>
      </c>
      <c r="AB8" s="115"/>
      <c r="AC8" s="115">
        <f t="shared" si="0"/>
        <v>3.7374483570001837E-2</v>
      </c>
      <c r="AD8" s="115"/>
      <c r="AE8" s="115">
        <f t="shared" si="1"/>
        <v>0.23684012222583606</v>
      </c>
      <c r="AF8" s="115"/>
    </row>
    <row r="9" spans="1:32" x14ac:dyDescent="0.25">
      <c r="A9" s="55" t="s">
        <v>17</v>
      </c>
      <c r="B9" s="56"/>
      <c r="C9" s="57"/>
      <c r="D9" s="58">
        <f>'Table 9.41'!AC104</f>
        <v>61.519756838905771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49.240986717267553</v>
      </c>
      <c r="P9" s="59" t="s">
        <v>97</v>
      </c>
      <c r="S9" s="115" t="s">
        <v>9</v>
      </c>
      <c r="T9" s="115">
        <v>101786421</v>
      </c>
      <c r="U9" s="115">
        <v>101622045</v>
      </c>
      <c r="V9" s="115">
        <v>99026494</v>
      </c>
      <c r="W9" s="115">
        <v>97201256</v>
      </c>
      <c r="X9" s="115">
        <v>94950879</v>
      </c>
      <c r="Y9" s="115">
        <v>103499450</v>
      </c>
      <c r="Z9" s="115"/>
      <c r="AA9" s="115" t="str">
        <f>TEXT(Y9/1000000,"$#,###.0")&amp;" mil"</f>
        <v>$103.5 mil</v>
      </c>
      <c r="AB9" s="115"/>
      <c r="AC9" s="115">
        <f t="shared" si="0"/>
        <v>9.003150987154096E-2</v>
      </c>
      <c r="AD9" s="115"/>
      <c r="AE9" s="115">
        <f t="shared" si="1"/>
        <v>1.6829641745631285E-2</v>
      </c>
      <c r="AF9" s="115"/>
    </row>
    <row r="10" spans="1:32" x14ac:dyDescent="0.25">
      <c r="A10" s="55" t="s">
        <v>20</v>
      </c>
      <c r="B10" s="56"/>
      <c r="C10" s="57"/>
      <c r="D10" s="58">
        <f>'Table 9.41'!AC105</f>
        <v>26.626139817629181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50.759013282732447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89.895635673624284</v>
      </c>
      <c r="P11" s="59" t="s">
        <v>97</v>
      </c>
      <c r="S11" s="115" t="s">
        <v>32</v>
      </c>
      <c r="T11" s="117">
        <v>3222</v>
      </c>
      <c r="U11" s="117">
        <v>3206</v>
      </c>
      <c r="V11" s="117">
        <v>2930</v>
      </c>
      <c r="W11" s="117">
        <v>2831</v>
      </c>
      <c r="X11" s="117">
        <v>2643</v>
      </c>
      <c r="Y11" s="117">
        <v>2818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9.41'!AC108</f>
        <v>17.355623100303951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22.39089184060721</v>
      </c>
      <c r="P12" s="59" t="s">
        <v>97</v>
      </c>
      <c r="S12" s="115" t="s">
        <v>33</v>
      </c>
      <c r="T12" s="117">
        <v>529</v>
      </c>
      <c r="U12" s="117">
        <v>521</v>
      </c>
      <c r="V12" s="117">
        <v>516</v>
      </c>
      <c r="W12" s="117">
        <v>476</v>
      </c>
      <c r="X12" s="117">
        <v>435</v>
      </c>
      <c r="Y12" s="117">
        <v>472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9.41'!AC109</f>
        <v>17.355623100303951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9.41'!AA118</f>
        <v>41.0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9.41'!AC110</f>
        <v>22.036474164133736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21.157495256166982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9.41'!AC111</f>
        <v>31.398176291793312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78.842504743833018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313</v>
      </c>
      <c r="Z15" s="115"/>
      <c r="AA15" s="118">
        <f t="shared" ref="AA15:AA34" si="2">IF(Y15="np",0,Y15/$Y$34)</f>
        <v>9.5136778115501516E-2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23</v>
      </c>
      <c r="Z16" s="115"/>
      <c r="AA16" s="118">
        <f t="shared" si="2"/>
        <v>6.9908814589665653E-3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102</v>
      </c>
      <c r="Z17" s="115"/>
      <c r="AA17" s="118">
        <f t="shared" si="2"/>
        <v>3.1003039513677812E-2</v>
      </c>
      <c r="AB17" s="115"/>
      <c r="AC17" s="115"/>
      <c r="AD17" s="115"/>
      <c r="AE17" s="115"/>
      <c r="AF17" s="115"/>
    </row>
    <row r="18" spans="1:32" x14ac:dyDescent="0.25">
      <c r="A18" s="85" t="str">
        <f>'Table 9.41'!$S$1&amp;" ("&amp;'Table 9.41'!$T$2&amp;" to "&amp;'Table 9.41'!$Y$2&amp;")"</f>
        <v>Longreach (2011-12 to 2016-17)</v>
      </c>
      <c r="B18" s="85"/>
      <c r="C18" s="85"/>
      <c r="D18" s="85"/>
      <c r="E18" s="85"/>
      <c r="F18" s="85"/>
      <c r="G18" s="85" t="str">
        <f>'Table 9.41'!$S$1&amp;" ("&amp;'Table 9.41'!$T$2&amp;" to "&amp;'Table 9.41'!$Y$2&amp;")"</f>
        <v>Longreach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</v>
      </c>
      <c r="Z18" s="115"/>
      <c r="AA18" s="118">
        <f t="shared" si="2"/>
        <v>2.1276595744680851E-3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185</v>
      </c>
      <c r="Z19" s="115"/>
      <c r="AA19" s="118">
        <f t="shared" si="2"/>
        <v>5.6231003039513679E-2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57</v>
      </c>
      <c r="Z20" s="115"/>
      <c r="AA20" s="118">
        <f t="shared" si="2"/>
        <v>1.7325227963525838E-2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317</v>
      </c>
      <c r="Z21" s="115"/>
      <c r="AA21" s="118">
        <f t="shared" si="2"/>
        <v>9.6352583586626142E-2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247</v>
      </c>
      <c r="Z22" s="115"/>
      <c r="AA22" s="118">
        <f t="shared" si="2"/>
        <v>7.5075987841945288E-2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148</v>
      </c>
      <c r="Z23" s="115"/>
      <c r="AA23" s="118">
        <f t="shared" si="2"/>
        <v>4.4984802431610946E-2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28</v>
      </c>
      <c r="Z24" s="115"/>
      <c r="AA24" s="118">
        <f t="shared" si="2"/>
        <v>8.5106382978723406E-3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58</v>
      </c>
      <c r="Z25" s="115"/>
      <c r="AA25" s="118">
        <f t="shared" si="2"/>
        <v>1.7629179331306991E-2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32</v>
      </c>
      <c r="Z26" s="115"/>
      <c r="AA26" s="118">
        <f t="shared" si="2"/>
        <v>9.7264437689969611E-3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109</v>
      </c>
      <c r="Z27" s="115"/>
      <c r="AA27" s="118">
        <f t="shared" si="2"/>
        <v>3.31306990881459E-2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119</v>
      </c>
      <c r="Z28" s="115"/>
      <c r="AA28" s="118">
        <f t="shared" si="2"/>
        <v>3.6170212765957444E-2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356</v>
      </c>
      <c r="Z29" s="115"/>
      <c r="AA29" s="118">
        <f t="shared" si="2"/>
        <v>0.10820668693009118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236</v>
      </c>
      <c r="Z30" s="115"/>
      <c r="AA30" s="118">
        <f t="shared" si="2"/>
        <v>7.1732522796352588E-2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349</v>
      </c>
      <c r="Z31" s="115"/>
      <c r="AA31" s="118">
        <f t="shared" si="2"/>
        <v>0.10607902735562311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84</v>
      </c>
      <c r="Z32" s="115"/>
      <c r="AA32" s="118">
        <f t="shared" si="2"/>
        <v>2.553191489361702E-2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125</v>
      </c>
      <c r="Z33" s="115"/>
      <c r="AA33" s="118">
        <f t="shared" si="2"/>
        <v>3.7993920972644375E-2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3290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1734</v>
      </c>
      <c r="U37" s="115">
        <v>1745</v>
      </c>
      <c r="V37" s="115">
        <v>1805</v>
      </c>
      <c r="W37" s="115">
        <v>1713</v>
      </c>
      <c r="X37" s="115">
        <v>1651</v>
      </c>
      <c r="Y37" s="115">
        <v>1662</v>
      </c>
      <c r="Z37" s="115"/>
      <c r="AA37" s="115" t="str">
        <f>TEXT(Y37,"###,###")</f>
        <v>1,662</v>
      </c>
      <c r="AB37" s="115"/>
      <c r="AC37" s="115">
        <f>Y37/X37-1</f>
        <v>6.6626287098727754E-3</v>
      </c>
      <c r="AD37" s="115"/>
      <c r="AE37" s="115">
        <f>Y37/T37-1</f>
        <v>-4.1522491349480939E-2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517</v>
      </c>
      <c r="U38" s="115">
        <v>516</v>
      </c>
      <c r="V38" s="115">
        <v>408</v>
      </c>
      <c r="W38" s="115">
        <v>422</v>
      </c>
      <c r="X38" s="115">
        <v>392</v>
      </c>
      <c r="Y38" s="115">
        <v>446</v>
      </c>
      <c r="Z38" s="115"/>
      <c r="AA38" s="115" t="str">
        <f>TEXT(Y38,"###,###")</f>
        <v>446</v>
      </c>
      <c r="AB38" s="115"/>
      <c r="AC38" s="115">
        <f>Y38/X38-1</f>
        <v>0.13775510204081631</v>
      </c>
      <c r="AD38" s="115"/>
      <c r="AE38" s="115">
        <f>Y38/T38-1</f>
        <v>-0.1373307543520309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2251</v>
      </c>
      <c r="U40" s="115">
        <v>2261</v>
      </c>
      <c r="V40" s="115">
        <v>2213</v>
      </c>
      <c r="W40" s="115">
        <v>2135</v>
      </c>
      <c r="X40" s="115">
        <v>2043</v>
      </c>
      <c r="Y40" s="115">
        <v>2108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78.842504743833018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21.157495256166982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8</v>
      </c>
      <c r="Y44" s="117">
        <v>11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53</v>
      </c>
      <c r="Y45" s="117">
        <v>55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134</v>
      </c>
      <c r="Y46" s="117">
        <v>129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107</v>
      </c>
      <c r="Y47" s="117">
        <v>149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159</v>
      </c>
      <c r="Y48" s="117">
        <v>147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9.41'!S1&amp;" ("&amp;'Table 9.41'!Y2&amp;") *"</f>
        <v>Number of jobs by age and sex of job holders in Longreach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143</v>
      </c>
      <c r="Y49" s="117">
        <v>163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149</v>
      </c>
      <c r="Y50" s="117">
        <v>126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116</v>
      </c>
      <c r="Y51" s="117">
        <v>122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150</v>
      </c>
      <c r="Y52" s="117">
        <v>145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165</v>
      </c>
      <c r="Y53" s="117">
        <v>179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127</v>
      </c>
      <c r="Y54" s="117">
        <v>134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92</v>
      </c>
      <c r="Y55" s="117">
        <v>118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60</v>
      </c>
      <c r="Y56" s="117">
        <v>62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17</v>
      </c>
      <c r="Y57" s="117">
        <v>27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5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9</v>
      </c>
      <c r="Y59" s="117">
        <v>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8</v>
      </c>
      <c r="Y60" s="117">
        <v>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1501</v>
      </c>
      <c r="Y61" s="117">
        <v>1582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9</v>
      </c>
      <c r="Y63" s="117">
        <v>13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9.41'!S1&amp;" ("&amp;'Table 9.41'!Y2&amp;") *"</f>
        <v>Number of employed persons per occupation of main job by sex in Longreach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76</v>
      </c>
      <c r="Y64" s="117">
        <v>94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110</v>
      </c>
      <c r="Y65" s="117">
        <v>130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162</v>
      </c>
      <c r="Y66" s="117">
        <v>163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173</v>
      </c>
      <c r="Y67" s="117">
        <v>180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145</v>
      </c>
      <c r="Y68" s="117">
        <v>149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150</v>
      </c>
      <c r="Y69" s="117">
        <v>149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139</v>
      </c>
      <c r="Y70" s="117">
        <v>137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136</v>
      </c>
      <c r="Y71" s="117">
        <v>168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175</v>
      </c>
      <c r="Y72" s="117">
        <v>170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143</v>
      </c>
      <c r="Y73" s="117">
        <v>181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82</v>
      </c>
      <c r="Y74" s="117">
        <v>99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58</v>
      </c>
      <c r="Y75" s="117">
        <v>47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7</v>
      </c>
      <c r="Y76" s="117">
        <v>14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6</v>
      </c>
      <c r="Y77" s="117">
        <v>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3</v>
      </c>
      <c r="Y78" s="117">
        <v>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1582</v>
      </c>
      <c r="Y80" s="117">
        <v>1708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9.41'!S1</f>
        <v>Longreach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88</v>
      </c>
      <c r="Y83" s="117">
        <v>91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73</v>
      </c>
      <c r="Y84" s="117">
        <v>90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9.41'!AA4</f>
        <v>3,290</v>
      </c>
      <c r="D85" s="99">
        <f>'Table 9.41'!AC4</f>
        <v>6.8528743098408507E-2</v>
      </c>
      <c r="E85" s="100">
        <f>'Table 9.41'!AC4</f>
        <v>6.8528743098408507E-2</v>
      </c>
      <c r="F85" s="99">
        <f>'Table 9.41'!AE4</f>
        <v>-0.12336797228883556</v>
      </c>
      <c r="G85" s="100">
        <f>'Table 9.41'!AE4</f>
        <v>-0.12336797228883556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171</v>
      </c>
      <c r="Y85" s="117">
        <v>191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9.41'!AA5</f>
        <v>1,582</v>
      </c>
      <c r="D86" s="99">
        <f>'Table 9.41'!AC5</f>
        <v>5.1861702127659504E-2</v>
      </c>
      <c r="E86" s="100">
        <f>'Table 9.41'!AC5</f>
        <v>5.1861702127659504E-2</v>
      </c>
      <c r="F86" s="99">
        <f>'Table 9.41'!AE5</f>
        <v>-0.1607427055702918</v>
      </c>
      <c r="G86" s="100">
        <f>'Table 9.41'!AE5</f>
        <v>-0.1607427055702918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66</v>
      </c>
      <c r="Y86" s="117">
        <v>59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9.41'!AA6</f>
        <v>1,708</v>
      </c>
      <c r="D87" s="99">
        <f>'Table 9.41'!AC6</f>
        <v>8.0328905755850721E-2</v>
      </c>
      <c r="E87" s="100">
        <f>'Table 9.41'!AC6</f>
        <v>8.0328905755850721E-2</v>
      </c>
      <c r="F87" s="99">
        <f>'Table 9.41'!AE6</f>
        <v>-8.4673097534833874E-2</v>
      </c>
      <c r="G87" s="100">
        <f>'Table 9.41'!AE6</f>
        <v>-8.4673097534833874E-2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29</v>
      </c>
      <c r="Y87" s="117">
        <v>37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9.41'!AA7</f>
        <v>2,108</v>
      </c>
      <c r="D88" s="99">
        <f>'Table 9.41'!AC7</f>
        <v>3.131115459882583E-2</v>
      </c>
      <c r="E88" s="100">
        <f>'Table 9.41'!AC7</f>
        <v>3.131115459882583E-2</v>
      </c>
      <c r="F88" s="99">
        <f>'Table 9.41'!AE7</f>
        <v>-6.6430469441984052E-2</v>
      </c>
      <c r="G88" s="100">
        <f>'Table 9.41'!AE7</f>
        <v>-6.6430469441984052E-2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47</v>
      </c>
      <c r="Y88" s="117">
        <v>48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9.41'!AA37</f>
        <v>1,662</v>
      </c>
      <c r="D89" s="99">
        <f>'Table 9.41'!AC37</f>
        <v>6.6626287098727754E-3</v>
      </c>
      <c r="E89" s="100">
        <f>'Table 9.41'!AC37</f>
        <v>6.6626287098727754E-3</v>
      </c>
      <c r="F89" s="99">
        <f>'Table 9.41'!AE37</f>
        <v>-4.1522491349480939E-2</v>
      </c>
      <c r="G89" s="100">
        <f>'Table 9.41'!AE37</f>
        <v>-4.1522491349480939E-2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104</v>
      </c>
      <c r="Y89" s="117">
        <v>100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9.41'!AA38</f>
        <v>446</v>
      </c>
      <c r="D90" s="99">
        <f>'Table 9.41'!AC38</f>
        <v>0.13775510204081631</v>
      </c>
      <c r="E90" s="100">
        <f>'Table 9.41'!AC38</f>
        <v>0.13775510204081631</v>
      </c>
      <c r="F90" s="99">
        <f>'Table 9.41'!AE38</f>
        <v>-0.1373307543520309</v>
      </c>
      <c r="G90" s="100">
        <f>'Table 9.41'!AE38</f>
        <v>-0.1373307543520309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137</v>
      </c>
      <c r="Y90" s="117">
        <v>156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9.41'!AA114</f>
        <v>189</v>
      </c>
      <c r="D91" s="99">
        <f>'Table 9.41'!AC114</f>
        <v>0.11176470588235299</v>
      </c>
      <c r="E91" s="100">
        <f>'Table 9.41'!AC114</f>
        <v>0.11176470588235299</v>
      </c>
      <c r="F91" s="99">
        <f>'Table 9.41'!AE114</f>
        <v>-0.1746724890829694</v>
      </c>
      <c r="G91" s="100">
        <f>'Table 9.41'!AE114</f>
        <v>-0.1746724890829694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1013</v>
      </c>
      <c r="Y91" s="117">
        <v>1038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9.41'!AA115</f>
        <v>257</v>
      </c>
      <c r="D92" s="99">
        <f>'Table 9.41'!AC115</f>
        <v>0.1576576576576576</v>
      </c>
      <c r="E92" s="100">
        <f>'Table 9.41'!AC115</f>
        <v>0.1576576576576576</v>
      </c>
      <c r="F92" s="99">
        <f>'Table 9.41'!AE115</f>
        <v>-0.12585034013605445</v>
      </c>
      <c r="G92" s="100">
        <f>'Table 9.41'!AE115</f>
        <v>-0.12585034013605445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9.41'!AA8</f>
        <v>$37,915</v>
      </c>
      <c r="D93" s="99">
        <f>'Table 9.41'!AC8</f>
        <v>3.7374483570001837E-2</v>
      </c>
      <c r="E93" s="100">
        <f>'Table 9.41'!AC8</f>
        <v>3.7374483570001837E-2</v>
      </c>
      <c r="F93" s="99">
        <f>'Table 9.41'!AE8</f>
        <v>0.23684012222583606</v>
      </c>
      <c r="G93" s="100">
        <f>'Table 9.41'!AE8</f>
        <v>0.23684012222583606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81</v>
      </c>
      <c r="Y93" s="117">
        <v>85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9.41'!AA9</f>
        <v>$103.5 mil</v>
      </c>
      <c r="D94" s="99">
        <f>'Table 9.41'!AC9</f>
        <v>9.003150987154096E-2</v>
      </c>
      <c r="E94" s="100">
        <f>'Table 9.41'!AC9</f>
        <v>9.003150987154096E-2</v>
      </c>
      <c r="F94" s="99">
        <f>'Table 9.41'!AE9</f>
        <v>1.6829641745631285E-2</v>
      </c>
      <c r="G94" s="100">
        <f>'Table 9.41'!AE9</f>
        <v>1.6829641745631285E-2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184</v>
      </c>
      <c r="Y94" s="117">
        <v>206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27</v>
      </c>
      <c r="Y95" s="117">
        <v>34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119</v>
      </c>
      <c r="Y96" s="117">
        <v>127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191</v>
      </c>
      <c r="Y97" s="117">
        <v>209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107</v>
      </c>
      <c r="Y98" s="117">
        <v>97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73</v>
      </c>
      <c r="Y100" s="117">
        <v>83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1028</v>
      </c>
      <c r="Y101" s="117">
        <v>1070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1859</v>
      </c>
      <c r="Y104" s="115">
        <v>2024</v>
      </c>
      <c r="Z104" s="115"/>
      <c r="AA104" s="115" t="str">
        <f>TEXT(Y104,"###,###")</f>
        <v>2,024</v>
      </c>
      <c r="AB104" s="115"/>
      <c r="AC104" s="115">
        <f>Y104/($Y$4)*100</f>
        <v>61.519756838905771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856</v>
      </c>
      <c r="Y105" s="115">
        <v>876</v>
      </c>
      <c r="Z105" s="115"/>
      <c r="AA105" s="115" t="str">
        <f>TEXT(Y105,"###,###")</f>
        <v>876</v>
      </c>
      <c r="AB105" s="115"/>
      <c r="AC105" s="115">
        <f>Y105/($Y$4)*100</f>
        <v>26.626139817629181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2715</v>
      </c>
      <c r="Y106" s="115">
        <v>2900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516</v>
      </c>
      <c r="Y108" s="115">
        <v>571</v>
      </c>
      <c r="Z108" s="115"/>
      <c r="AA108" s="115" t="str">
        <f>TEXT(Y108,"###,###")</f>
        <v>571</v>
      </c>
      <c r="AB108" s="115"/>
      <c r="AC108" s="115">
        <f>Y108/($Y$4)*100</f>
        <v>17.355623100303951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507</v>
      </c>
      <c r="Y109" s="115">
        <v>571</v>
      </c>
      <c r="Z109" s="115"/>
      <c r="AA109" s="115" t="str">
        <f>TEXT(Y109,"###,###")</f>
        <v>571</v>
      </c>
      <c r="AB109" s="115"/>
      <c r="AC109" s="115">
        <f t="shared" ref="AC109:AC111" si="3">Y109/($Y$4)*100</f>
        <v>17.355623100303951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794</v>
      </c>
      <c r="Y110" s="115">
        <v>725</v>
      </c>
      <c r="Z110" s="115"/>
      <c r="AA110" s="115" t="str">
        <f>TEXT(Y110,"###,###")</f>
        <v>725</v>
      </c>
      <c r="AB110" s="115"/>
      <c r="AC110" s="115">
        <f t="shared" si="3"/>
        <v>22.036474164133736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906</v>
      </c>
      <c r="Y111" s="115">
        <v>1033</v>
      </c>
      <c r="Z111" s="115"/>
      <c r="AA111" s="115" t="str">
        <f>TEXT(Y111,"###,###")</f>
        <v>1,033</v>
      </c>
      <c r="AB111" s="115"/>
      <c r="AC111" s="115">
        <f t="shared" si="3"/>
        <v>31.398176291793312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3078</v>
      </c>
      <c r="Y112" s="115">
        <v>3290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229</v>
      </c>
      <c r="U114" s="115">
        <v>243</v>
      </c>
      <c r="V114" s="115">
        <v>164</v>
      </c>
      <c r="W114" s="115">
        <v>181</v>
      </c>
      <c r="X114" s="115">
        <v>170</v>
      </c>
      <c r="Y114" s="115">
        <v>189</v>
      </c>
      <c r="Z114" s="115"/>
      <c r="AA114" s="115" t="str">
        <f>TEXT(Y114,"###,###")</f>
        <v>189</v>
      </c>
      <c r="AB114" s="115"/>
      <c r="AC114" s="115">
        <f>Y114/X114-1</f>
        <v>0.11176470588235299</v>
      </c>
      <c r="AD114" s="115"/>
      <c r="AE114" s="115">
        <f>Y114/T114-1</f>
        <v>-0.1746724890829694</v>
      </c>
      <c r="AF114" s="115"/>
    </row>
    <row r="115" spans="19:32" x14ac:dyDescent="0.25">
      <c r="S115" s="115" t="s">
        <v>104</v>
      </c>
      <c r="T115" s="115">
        <v>294</v>
      </c>
      <c r="U115" s="115">
        <v>278</v>
      </c>
      <c r="V115" s="115">
        <v>240</v>
      </c>
      <c r="W115" s="115">
        <v>239</v>
      </c>
      <c r="X115" s="115">
        <v>222</v>
      </c>
      <c r="Y115" s="115">
        <v>257</v>
      </c>
      <c r="Z115" s="115"/>
      <c r="AA115" s="115" t="str">
        <f>TEXT(Y115,"###,###")</f>
        <v>257</v>
      </c>
      <c r="AB115" s="115"/>
      <c r="AC115" s="115">
        <f>Y115/X115-1</f>
        <v>0.1576576576576576</v>
      </c>
      <c r="AD115" s="115"/>
      <c r="AE115" s="115">
        <f>Y115/T115-1</f>
        <v>-0.12585034013605445</v>
      </c>
      <c r="AF115" s="115"/>
    </row>
    <row r="116" spans="19:32" x14ac:dyDescent="0.25">
      <c r="S116" s="115" t="s">
        <v>56</v>
      </c>
      <c r="T116" s="115">
        <v>523</v>
      </c>
      <c r="U116" s="115">
        <v>521</v>
      </c>
      <c r="V116" s="115">
        <v>404</v>
      </c>
      <c r="W116" s="115">
        <v>420</v>
      </c>
      <c r="X116" s="115">
        <v>392</v>
      </c>
      <c r="Y116" s="115">
        <v>446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42.85</v>
      </c>
      <c r="V118" s="115">
        <v>37.46</v>
      </c>
      <c r="W118" s="115">
        <v>37.92</v>
      </c>
      <c r="X118" s="115">
        <v>41.24</v>
      </c>
      <c r="Y118" s="115">
        <v>41.03</v>
      </c>
      <c r="Z118" s="115"/>
      <c r="AA118" s="115" t="str">
        <f>TEXT(Y118,"##.0")</f>
        <v>41.0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1737</v>
      </c>
      <c r="V120" s="115">
        <v>1699</v>
      </c>
      <c r="W120" s="115">
        <v>1660</v>
      </c>
      <c r="X120" s="115">
        <v>1612</v>
      </c>
      <c r="Y120" s="115">
        <v>1636</v>
      </c>
      <c r="Z120" s="115"/>
      <c r="AA120" s="115" t="str">
        <f>TEXT(Y120,"###,###")</f>
        <v>1,636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261</v>
      </c>
      <c r="V121" s="115">
        <v>256</v>
      </c>
      <c r="W121" s="115">
        <v>233</v>
      </c>
      <c r="X121" s="115">
        <v>218</v>
      </c>
      <c r="Y121" s="115">
        <v>213</v>
      </c>
      <c r="Z121" s="115"/>
      <c r="AA121" s="115" t="str">
        <f t="shared" ref="AA121:AA128" si="4">TEXT(Y121,"###,###")</f>
        <v>213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262</v>
      </c>
      <c r="V122" s="115">
        <v>256</v>
      </c>
      <c r="W122" s="115">
        <v>241</v>
      </c>
      <c r="X122" s="115">
        <v>214</v>
      </c>
      <c r="Y122" s="115">
        <v>259</v>
      </c>
      <c r="Z122" s="115"/>
      <c r="AA122" s="115" t="str">
        <f t="shared" si="4"/>
        <v>259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1999</v>
      </c>
      <c r="V124" s="115">
        <v>1955</v>
      </c>
      <c r="W124" s="115">
        <v>1901</v>
      </c>
      <c r="X124" s="115">
        <v>1826</v>
      </c>
      <c r="Y124" s="115">
        <v>1895</v>
      </c>
      <c r="Z124" s="115"/>
      <c r="AA124" s="115" t="str">
        <f t="shared" si="4"/>
        <v>1,895</v>
      </c>
      <c r="AB124" s="115"/>
      <c r="AC124" s="115">
        <f>Y124/$Y$7*100</f>
        <v>89.895635673624284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523</v>
      </c>
      <c r="V125" s="115">
        <v>512</v>
      </c>
      <c r="W125" s="115">
        <v>474</v>
      </c>
      <c r="X125" s="115">
        <v>432</v>
      </c>
      <c r="Y125" s="115">
        <v>472</v>
      </c>
      <c r="Z125" s="115"/>
      <c r="AA125" s="115" t="str">
        <f t="shared" si="4"/>
        <v>472</v>
      </c>
      <c r="AB125" s="115"/>
      <c r="AC125" s="115">
        <f>Y125/$Y$7*100</f>
        <v>22.39089184060721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1160</v>
      </c>
      <c r="V127" s="115">
        <v>1103</v>
      </c>
      <c r="W127" s="115">
        <v>1071</v>
      </c>
      <c r="X127" s="115">
        <v>1014</v>
      </c>
      <c r="Y127" s="115">
        <v>1038</v>
      </c>
      <c r="Z127" s="115"/>
      <c r="AA127" s="115" t="str">
        <f t="shared" si="4"/>
        <v>1,038</v>
      </c>
      <c r="AB127" s="115"/>
      <c r="AC127" s="115">
        <f>Y127/$Y$7*100</f>
        <v>49.240986717267553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1101</v>
      </c>
      <c r="V128" s="115">
        <v>1106</v>
      </c>
      <c r="W128" s="115">
        <v>1066</v>
      </c>
      <c r="X128" s="115">
        <v>1028</v>
      </c>
      <c r="Y128" s="115">
        <v>1070</v>
      </c>
      <c r="Z128" s="115"/>
      <c r="AA128" s="115" t="str">
        <f t="shared" si="4"/>
        <v>1,070</v>
      </c>
      <c r="AB128" s="115"/>
      <c r="AC128" s="115">
        <f>Y128/$Y$7*100</f>
        <v>50.759013282732447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B254337-7EC0-4691-85E1-176CA03DBA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AED2D5C0-1D58-42FA-B2BA-558FC7C14A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3BE5375-758D-4BE4-88B2-D259319A30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528013B-0592-4216-89FB-82040788AF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Mackay</v>
      </c>
      <c r="T1" s="115"/>
      <c r="U1" s="115"/>
      <c r="V1" s="115"/>
      <c r="W1" s="115"/>
      <c r="X1" s="115"/>
      <c r="Y1" s="115" t="str">
        <f>Y3</f>
        <v>9.42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153</v>
      </c>
      <c r="V3" s="115"/>
      <c r="W3" s="115"/>
      <c r="X3" s="115"/>
      <c r="Y3" s="115" t="s">
        <v>252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9.42'!$Y$3&amp;" "&amp;'Table 9.42'!$U$3&amp;", "&amp;'State data for spotlight'!$C$3&amp;", "&amp;'Table 9.42'!$Y$2</f>
        <v>Table 9.42 Mackay,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108883</v>
      </c>
      <c r="U4" s="117">
        <v>103620</v>
      </c>
      <c r="V4" s="117">
        <v>98496</v>
      </c>
      <c r="W4" s="117">
        <v>95764</v>
      </c>
      <c r="X4" s="117">
        <v>88631</v>
      </c>
      <c r="Y4" s="117">
        <v>93842</v>
      </c>
      <c r="Z4" s="115"/>
      <c r="AA4" s="115" t="str">
        <f>TEXT(Y4,"###,###")</f>
        <v>93,842</v>
      </c>
      <c r="AB4" s="115"/>
      <c r="AC4" s="115">
        <f t="shared" ref="AC4:AC9" si="0">Y4/X4-1</f>
        <v>5.8794327041328698E-2</v>
      </c>
      <c r="AD4" s="115"/>
      <c r="AE4" s="115">
        <f>Y4/T4-1</f>
        <v>-0.13813910344130853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61316</v>
      </c>
      <c r="U5" s="117">
        <v>58914</v>
      </c>
      <c r="V5" s="117">
        <v>55642</v>
      </c>
      <c r="W5" s="117">
        <v>54012</v>
      </c>
      <c r="X5" s="117">
        <v>49462</v>
      </c>
      <c r="Y5" s="117">
        <v>52559</v>
      </c>
      <c r="Z5" s="115"/>
      <c r="AA5" s="115" t="str">
        <f>TEXT(Y5,"###,###")</f>
        <v>52,559</v>
      </c>
      <c r="AB5" s="115"/>
      <c r="AC5" s="115">
        <f t="shared" si="0"/>
        <v>6.2613723666653298E-2</v>
      </c>
      <c r="AD5" s="115"/>
      <c r="AE5" s="115">
        <f t="shared" ref="AE5:AE9" si="1">Y5/T5-1</f>
        <v>-0.1428175353904364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47567</v>
      </c>
      <c r="U6" s="117">
        <v>44701</v>
      </c>
      <c r="V6" s="117">
        <v>42854</v>
      </c>
      <c r="W6" s="117">
        <v>41752</v>
      </c>
      <c r="X6" s="117">
        <v>39168</v>
      </c>
      <c r="Y6" s="117">
        <v>41283</v>
      </c>
      <c r="Z6" s="115"/>
      <c r="AA6" s="115" t="str">
        <f>TEXT(Y6,"###,###")</f>
        <v>41,283</v>
      </c>
      <c r="AB6" s="115"/>
      <c r="AC6" s="115">
        <f t="shared" si="0"/>
        <v>5.3998161764705843E-2</v>
      </c>
      <c r="AD6" s="115"/>
      <c r="AE6" s="115">
        <f t="shared" si="1"/>
        <v>-0.13210839447516132</v>
      </c>
      <c r="AF6" s="115"/>
    </row>
    <row r="7" spans="1:32" ht="16.5" customHeight="1" thickBot="1" x14ac:dyDescent="0.3">
      <c r="A7" s="46" t="str">
        <f>"QUICK STATS for "&amp;'Table 9.42'!Y2&amp;"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70644</v>
      </c>
      <c r="U7" s="117">
        <v>70430</v>
      </c>
      <c r="V7" s="117">
        <v>68011</v>
      </c>
      <c r="W7" s="117">
        <v>65755</v>
      </c>
      <c r="X7" s="117">
        <v>62629</v>
      </c>
      <c r="Y7" s="117">
        <v>64575</v>
      </c>
      <c r="Z7" s="115"/>
      <c r="AA7" s="115" t="str">
        <f>TEXT(Y7,"###,###")</f>
        <v>64,575</v>
      </c>
      <c r="AB7" s="115"/>
      <c r="AC7" s="115">
        <f t="shared" si="0"/>
        <v>3.1071867665139141E-2</v>
      </c>
      <c r="AD7" s="115"/>
      <c r="AE7" s="115">
        <f t="shared" si="1"/>
        <v>-8.5909631391201002E-2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93,842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9.42'!AA7</f>
        <v>64,575</v>
      </c>
      <c r="P8" s="51"/>
      <c r="S8" s="115" t="s">
        <v>96</v>
      </c>
      <c r="T8" s="115">
        <v>45665.09</v>
      </c>
      <c r="U8" s="115">
        <v>47244.69</v>
      </c>
      <c r="V8" s="115">
        <v>47766.5</v>
      </c>
      <c r="W8" s="115">
        <v>48152.39</v>
      </c>
      <c r="X8" s="115">
        <v>48408.49</v>
      </c>
      <c r="Y8" s="115">
        <v>48784.33</v>
      </c>
      <c r="Z8" s="115"/>
      <c r="AA8" s="115" t="str">
        <f>TEXT(Y8,"$###,###")</f>
        <v>$48,784</v>
      </c>
      <c r="AB8" s="115"/>
      <c r="AC8" s="115">
        <f t="shared" si="0"/>
        <v>7.7639273606757708E-3</v>
      </c>
      <c r="AD8" s="115"/>
      <c r="AE8" s="115">
        <f t="shared" si="1"/>
        <v>6.8306883880005609E-2</v>
      </c>
      <c r="AF8" s="115"/>
    </row>
    <row r="9" spans="1:32" x14ac:dyDescent="0.25">
      <c r="A9" s="55" t="s">
        <v>17</v>
      </c>
      <c r="B9" s="56"/>
      <c r="C9" s="57"/>
      <c r="D9" s="58">
        <f>'Table 9.42'!AC104</f>
        <v>78.691843737345764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54.629500580720091</v>
      </c>
      <c r="P9" s="59" t="s">
        <v>97</v>
      </c>
      <c r="S9" s="115" t="s">
        <v>9</v>
      </c>
      <c r="T9" s="115">
        <v>4428658389</v>
      </c>
      <c r="U9" s="115">
        <v>4522359036</v>
      </c>
      <c r="V9" s="115">
        <v>4399365528</v>
      </c>
      <c r="W9" s="115">
        <v>4219051087</v>
      </c>
      <c r="X9" s="115">
        <v>4054227965</v>
      </c>
      <c r="Y9" s="115">
        <v>4122120507</v>
      </c>
      <c r="Z9" s="115"/>
      <c r="AA9" s="115" t="str">
        <f>TEXT(Y9/1000000,"$#,###.0")&amp;" mil"</f>
        <v>$4,122.1 mil</v>
      </c>
      <c r="AB9" s="115"/>
      <c r="AC9" s="115">
        <f t="shared" si="0"/>
        <v>1.6746108651539471E-2</v>
      </c>
      <c r="AD9" s="115"/>
      <c r="AE9" s="115">
        <f t="shared" si="1"/>
        <v>-6.9216872261221529E-2</v>
      </c>
      <c r="AF9" s="115"/>
    </row>
    <row r="10" spans="1:32" x14ac:dyDescent="0.25">
      <c r="A10" s="55" t="s">
        <v>20</v>
      </c>
      <c r="B10" s="56"/>
      <c r="C10" s="57"/>
      <c r="D10" s="58">
        <f>'Table 9.42'!AC105</f>
        <v>14.0225059141962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45.370499419279909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94.299651567944252</v>
      </c>
      <c r="P11" s="59" t="s">
        <v>97</v>
      </c>
      <c r="S11" s="115" t="s">
        <v>32</v>
      </c>
      <c r="T11" s="117">
        <v>100093</v>
      </c>
      <c r="U11" s="117">
        <v>95011</v>
      </c>
      <c r="V11" s="117">
        <v>90420</v>
      </c>
      <c r="W11" s="117">
        <v>87747</v>
      </c>
      <c r="X11" s="117">
        <v>81135</v>
      </c>
      <c r="Y11" s="117">
        <v>85970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9.42'!AC108</f>
        <v>12.052172801091196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12.19047619047619</v>
      </c>
      <c r="P12" s="59" t="s">
        <v>97</v>
      </c>
      <c r="S12" s="115" t="s">
        <v>33</v>
      </c>
      <c r="T12" s="117">
        <v>8791</v>
      </c>
      <c r="U12" s="117">
        <v>8609</v>
      </c>
      <c r="V12" s="117">
        <v>8073</v>
      </c>
      <c r="W12" s="117">
        <v>8019</v>
      </c>
      <c r="X12" s="117">
        <v>7498</v>
      </c>
      <c r="Y12" s="117">
        <v>7872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9.42'!AC109</f>
        <v>14.855821487180579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9.42'!AA118</f>
        <v>40.9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9.42'!AC110</f>
        <v>21.895313399117665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16.576074332171896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9.42'!AC111</f>
        <v>43.911041964152517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83.423925667828101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2379</v>
      </c>
      <c r="Z15" s="115"/>
      <c r="AA15" s="118">
        <f t="shared" ref="AA15:AA34" si="2">IF(Y15="np",0,Y15/$Y$34)</f>
        <v>2.5351122098846997E-2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4414</v>
      </c>
      <c r="Z16" s="115"/>
      <c r="AA16" s="118">
        <f t="shared" si="2"/>
        <v>4.7036508173312591E-2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5649</v>
      </c>
      <c r="Z17" s="115"/>
      <c r="AA17" s="118">
        <f t="shared" si="2"/>
        <v>6.019692674921677E-2</v>
      </c>
      <c r="AB17" s="115"/>
      <c r="AC17" s="115"/>
      <c r="AD17" s="115"/>
      <c r="AE17" s="115"/>
      <c r="AF17" s="115"/>
    </row>
    <row r="18" spans="1:32" x14ac:dyDescent="0.25">
      <c r="A18" s="85" t="str">
        <f>'Table 9.42'!$S$1&amp;" ("&amp;'Table 9.42'!$T$2&amp;" to "&amp;'Table 9.42'!$Y$2&amp;")"</f>
        <v>Mackay (2011-12 to 2016-17)</v>
      </c>
      <c r="B18" s="85"/>
      <c r="C18" s="85"/>
      <c r="D18" s="85"/>
      <c r="E18" s="85"/>
      <c r="F18" s="85"/>
      <c r="G18" s="85" t="str">
        <f>'Table 9.42'!$S$1&amp;" ("&amp;'Table 9.42'!$T$2&amp;" to "&amp;'Table 9.42'!$Y$2&amp;")"</f>
        <v>Mackay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684</v>
      </c>
      <c r="Z18" s="115"/>
      <c r="AA18" s="118">
        <f t="shared" si="2"/>
        <v>7.2888472112700069E-3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8272</v>
      </c>
      <c r="Z19" s="115"/>
      <c r="AA19" s="118">
        <f t="shared" si="2"/>
        <v>8.8148163935124993E-2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4073</v>
      </c>
      <c r="Z20" s="115"/>
      <c r="AA20" s="118">
        <f t="shared" si="2"/>
        <v>4.3402740777050787E-2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8794</v>
      </c>
      <c r="Z21" s="115"/>
      <c r="AA21" s="118">
        <f t="shared" si="2"/>
        <v>9.3710705227936314E-2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6148</v>
      </c>
      <c r="Z22" s="115"/>
      <c r="AA22" s="118">
        <f t="shared" si="2"/>
        <v>6.5514375226444446E-2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4592</v>
      </c>
      <c r="Z23" s="115"/>
      <c r="AA23" s="118">
        <f t="shared" si="2"/>
        <v>4.8933313441742503E-2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292</v>
      </c>
      <c r="Z24" s="115"/>
      <c r="AA24" s="118">
        <f t="shared" si="2"/>
        <v>3.1116131369749154E-3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2274</v>
      </c>
      <c r="Z25" s="115"/>
      <c r="AA25" s="118">
        <f t="shared" si="2"/>
        <v>2.4232220114660814E-2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1844</v>
      </c>
      <c r="Z26" s="115"/>
      <c r="AA26" s="118">
        <f t="shared" si="2"/>
        <v>1.9650050084184054E-2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5281</v>
      </c>
      <c r="Z27" s="115"/>
      <c r="AA27" s="118">
        <f t="shared" si="2"/>
        <v>5.6275441699878519E-2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8717</v>
      </c>
      <c r="Z28" s="115"/>
      <c r="AA28" s="118">
        <f t="shared" si="2"/>
        <v>9.2890177106199789E-2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3515</v>
      </c>
      <c r="Z29" s="115"/>
      <c r="AA29" s="118">
        <f t="shared" si="2"/>
        <v>3.7456575946804203E-2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5583</v>
      </c>
      <c r="Z30" s="115"/>
      <c r="AA30" s="118">
        <f t="shared" si="2"/>
        <v>5.9493616930585455E-2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7963</v>
      </c>
      <c r="Z31" s="115"/>
      <c r="AA31" s="118">
        <f t="shared" si="2"/>
        <v>8.4855395238805656E-2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898</v>
      </c>
      <c r="Z32" s="115"/>
      <c r="AA32" s="118">
        <f t="shared" si="2"/>
        <v>9.5692760171351855E-3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5167</v>
      </c>
      <c r="Z33" s="115"/>
      <c r="AA33" s="118">
        <f t="shared" si="2"/>
        <v>5.5060633831333521E-2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93842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58815</v>
      </c>
      <c r="U37" s="115">
        <v>59502</v>
      </c>
      <c r="V37" s="115">
        <v>57431</v>
      </c>
      <c r="W37" s="115">
        <v>54986</v>
      </c>
      <c r="X37" s="115">
        <v>53049</v>
      </c>
      <c r="Y37" s="115">
        <v>53871</v>
      </c>
      <c r="Z37" s="115"/>
      <c r="AA37" s="115" t="str">
        <f>TEXT(Y37,"###,###")</f>
        <v>53,871</v>
      </c>
      <c r="AB37" s="115"/>
      <c r="AC37" s="115">
        <f>Y37/X37-1</f>
        <v>1.5495108296103677E-2</v>
      </c>
      <c r="AD37" s="115"/>
      <c r="AE37" s="115">
        <f>Y37/T37-1</f>
        <v>-8.4060188727365426E-2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11829</v>
      </c>
      <c r="U38" s="115">
        <v>10928</v>
      </c>
      <c r="V38" s="115">
        <v>10580</v>
      </c>
      <c r="W38" s="115">
        <v>10769</v>
      </c>
      <c r="X38" s="115">
        <v>9582</v>
      </c>
      <c r="Y38" s="115">
        <v>10704</v>
      </c>
      <c r="Z38" s="115"/>
      <c r="AA38" s="115" t="str">
        <f>TEXT(Y38,"###,###")</f>
        <v>10,704</v>
      </c>
      <c r="AB38" s="115"/>
      <c r="AC38" s="115">
        <f>Y38/X38-1</f>
        <v>0.11709455228553534</v>
      </c>
      <c r="AD38" s="115"/>
      <c r="AE38" s="115">
        <f>Y38/T38-1</f>
        <v>-9.5105249809789516E-2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70644</v>
      </c>
      <c r="U40" s="115">
        <v>70430</v>
      </c>
      <c r="V40" s="115">
        <v>68011</v>
      </c>
      <c r="W40" s="115">
        <v>65755</v>
      </c>
      <c r="X40" s="115">
        <v>62631</v>
      </c>
      <c r="Y40" s="115">
        <v>64575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83.423925667828101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16.576074332171896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55</v>
      </c>
      <c r="Y44" s="117">
        <v>63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1066</v>
      </c>
      <c r="Y45" s="117">
        <v>1108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2761</v>
      </c>
      <c r="Y46" s="117">
        <v>2932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4351</v>
      </c>
      <c r="Y47" s="117">
        <v>4692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5638</v>
      </c>
      <c r="Y48" s="117">
        <v>5891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9.42'!S1&amp;" ("&amp;'Table 9.42'!Y2&amp;") *"</f>
        <v>Number of jobs by age and sex of job holders in Mackay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5786</v>
      </c>
      <c r="Y49" s="117">
        <v>6129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5209</v>
      </c>
      <c r="Y50" s="117">
        <v>5509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5100</v>
      </c>
      <c r="Y51" s="117">
        <v>5339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5372</v>
      </c>
      <c r="Y52" s="117">
        <v>5572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4976</v>
      </c>
      <c r="Y53" s="117">
        <v>5254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4302</v>
      </c>
      <c r="Y54" s="117">
        <v>4676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2868</v>
      </c>
      <c r="Y55" s="117">
        <v>3205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1230</v>
      </c>
      <c r="Y56" s="117">
        <v>1354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429</v>
      </c>
      <c r="Y57" s="117">
        <v>491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174</v>
      </c>
      <c r="Y58" s="117">
        <v>184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107</v>
      </c>
      <c r="Y59" s="117">
        <v>112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44</v>
      </c>
      <c r="Y60" s="117">
        <v>48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49462</v>
      </c>
      <c r="Y61" s="117">
        <v>52559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76</v>
      </c>
      <c r="Y63" s="117">
        <v>76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9.42'!S1&amp;" ("&amp;'Table 9.42'!Y2&amp;") *"</f>
        <v>Number of employed persons per occupation of main job by sex in Mackay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1290</v>
      </c>
      <c r="Y64" s="117">
        <v>1420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2789</v>
      </c>
      <c r="Y65" s="117">
        <v>2838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3711</v>
      </c>
      <c r="Y66" s="117">
        <v>3640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4366</v>
      </c>
      <c r="Y67" s="117">
        <v>4491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4285</v>
      </c>
      <c r="Y68" s="117">
        <v>4297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3805</v>
      </c>
      <c r="Y69" s="117">
        <v>4051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4182</v>
      </c>
      <c r="Y70" s="117">
        <v>4238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4196</v>
      </c>
      <c r="Y71" s="117">
        <v>4607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4067</v>
      </c>
      <c r="Y72" s="117">
        <v>4337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3229</v>
      </c>
      <c r="Y73" s="117">
        <v>3681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1906</v>
      </c>
      <c r="Y74" s="117">
        <v>2164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723</v>
      </c>
      <c r="Y75" s="117">
        <v>807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282</v>
      </c>
      <c r="Y76" s="117">
        <v>339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144</v>
      </c>
      <c r="Y77" s="117">
        <v>137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87</v>
      </c>
      <c r="Y78" s="117">
        <v>107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47</v>
      </c>
      <c r="Y79" s="117">
        <v>53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39168</v>
      </c>
      <c r="Y80" s="117">
        <v>41283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9.42'!S1</f>
        <v>Mackay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2708</v>
      </c>
      <c r="Y83" s="117">
        <v>2785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2804</v>
      </c>
      <c r="Y84" s="117">
        <v>2861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9.42'!AA4</f>
        <v>93,842</v>
      </c>
      <c r="D85" s="99">
        <f>'Table 9.42'!AC4</f>
        <v>5.8794327041328698E-2</v>
      </c>
      <c r="E85" s="100">
        <f>'Table 9.42'!AC4</f>
        <v>5.8794327041328698E-2</v>
      </c>
      <c r="F85" s="99">
        <f>'Table 9.42'!AE4</f>
        <v>-0.13813910344130853</v>
      </c>
      <c r="G85" s="100">
        <f>'Table 9.42'!AE4</f>
        <v>-0.13813910344130853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10060</v>
      </c>
      <c r="Y85" s="117">
        <v>10298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9.42'!AA5</f>
        <v>52,559</v>
      </c>
      <c r="D86" s="99">
        <f>'Table 9.42'!AC5</f>
        <v>6.2613723666653298E-2</v>
      </c>
      <c r="E86" s="100">
        <f>'Table 9.42'!AC5</f>
        <v>6.2613723666653298E-2</v>
      </c>
      <c r="F86" s="99">
        <f>'Table 9.42'!AE5</f>
        <v>-0.1428175353904364</v>
      </c>
      <c r="G86" s="100">
        <f>'Table 9.42'!AE5</f>
        <v>-0.1428175353904364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911</v>
      </c>
      <c r="Y86" s="117">
        <v>974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9.42'!AA6</f>
        <v>41,283</v>
      </c>
      <c r="D87" s="99">
        <f>'Table 9.42'!AC6</f>
        <v>5.3998161764705843E-2</v>
      </c>
      <c r="E87" s="100">
        <f>'Table 9.42'!AC6</f>
        <v>5.3998161764705843E-2</v>
      </c>
      <c r="F87" s="99">
        <f>'Table 9.42'!AE6</f>
        <v>-0.13210839447516132</v>
      </c>
      <c r="G87" s="100">
        <f>'Table 9.42'!AE6</f>
        <v>-0.13210839447516132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840</v>
      </c>
      <c r="Y87" s="117">
        <v>879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9.42'!AA7</f>
        <v>64,575</v>
      </c>
      <c r="D88" s="99">
        <f>'Table 9.42'!AC7</f>
        <v>3.1071867665139141E-2</v>
      </c>
      <c r="E88" s="100">
        <f>'Table 9.42'!AC7</f>
        <v>3.1071867665139141E-2</v>
      </c>
      <c r="F88" s="99">
        <f>'Table 9.42'!AE7</f>
        <v>-8.5909631391201002E-2</v>
      </c>
      <c r="G88" s="100">
        <f>'Table 9.42'!AE7</f>
        <v>-8.5909631391201002E-2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1156</v>
      </c>
      <c r="Y88" s="117">
        <v>1171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9.42'!AA37</f>
        <v>53,871</v>
      </c>
      <c r="D89" s="99">
        <f>'Table 9.42'!AC37</f>
        <v>1.5495108296103677E-2</v>
      </c>
      <c r="E89" s="100">
        <f>'Table 9.42'!AC37</f>
        <v>1.5495108296103677E-2</v>
      </c>
      <c r="F89" s="99">
        <f>'Table 9.42'!AE37</f>
        <v>-8.4060188727365426E-2</v>
      </c>
      <c r="G89" s="100">
        <f>'Table 9.42'!AE37</f>
        <v>-8.4060188727365426E-2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6142</v>
      </c>
      <c r="Y89" s="117">
        <v>6321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9.42'!AA38</f>
        <v>10,704</v>
      </c>
      <c r="D90" s="99">
        <f>'Table 9.42'!AC38</f>
        <v>0.11709455228553534</v>
      </c>
      <c r="E90" s="100">
        <f>'Table 9.42'!AC38</f>
        <v>0.11709455228553534</v>
      </c>
      <c r="F90" s="99">
        <f>'Table 9.42'!AE38</f>
        <v>-9.5105249809789516E-2</v>
      </c>
      <c r="G90" s="100">
        <f>'Table 9.42'!AE38</f>
        <v>-9.5105249809789516E-2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4021</v>
      </c>
      <c r="Y90" s="117">
        <v>4334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9.42'!AA114</f>
        <v>5,726</v>
      </c>
      <c r="D91" s="99">
        <f>'Table 9.42'!AC114</f>
        <v>0.12164544564152791</v>
      </c>
      <c r="E91" s="100">
        <f>'Table 9.42'!AC114</f>
        <v>0.12164544564152791</v>
      </c>
      <c r="F91" s="99">
        <f>'Table 9.42'!AE114</f>
        <v>-7.1208434712084379E-2</v>
      </c>
      <c r="G91" s="100">
        <f>'Table 9.42'!AE114</f>
        <v>-7.1208434712084379E-2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34305</v>
      </c>
      <c r="Y91" s="117">
        <v>35277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9.42'!AA115</f>
        <v>4,978</v>
      </c>
      <c r="D92" s="99">
        <f>'Table 9.42'!AC115</f>
        <v>0.11265087170317378</v>
      </c>
      <c r="E92" s="100">
        <f>'Table 9.42'!AC115</f>
        <v>0.11265087170317378</v>
      </c>
      <c r="F92" s="99">
        <f>'Table 9.42'!AE115</f>
        <v>-0.12127096204766108</v>
      </c>
      <c r="G92" s="100">
        <f>'Table 9.42'!AE115</f>
        <v>-0.12127096204766108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9.42'!AA8</f>
        <v>$48,784</v>
      </c>
      <c r="D93" s="99">
        <f>'Table 9.42'!AC8</f>
        <v>7.7639273606757708E-3</v>
      </c>
      <c r="E93" s="100">
        <f>'Table 9.42'!AC8</f>
        <v>7.7639273606757708E-3</v>
      </c>
      <c r="F93" s="99">
        <f>'Table 9.42'!AE8</f>
        <v>6.8306883880005609E-2</v>
      </c>
      <c r="G93" s="100">
        <f>'Table 9.42'!AE8</f>
        <v>6.8306883880005609E-2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1822</v>
      </c>
      <c r="Y93" s="117">
        <v>1975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9.42'!AA9</f>
        <v>$4,122.1 mil</v>
      </c>
      <c r="D94" s="99">
        <f>'Table 9.42'!AC9</f>
        <v>1.6746108651539471E-2</v>
      </c>
      <c r="E94" s="100">
        <f>'Table 9.42'!AC9</f>
        <v>1.6746108651539471E-2</v>
      </c>
      <c r="F94" s="99">
        <f>'Table 9.42'!AE9</f>
        <v>-6.9216872261221529E-2</v>
      </c>
      <c r="G94" s="100">
        <f>'Table 9.42'!AE9</f>
        <v>-6.9216872261221529E-2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4828</v>
      </c>
      <c r="Y94" s="117">
        <v>4987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1162</v>
      </c>
      <c r="Y95" s="117">
        <v>1201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3542</v>
      </c>
      <c r="Y96" s="117">
        <v>3979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5524</v>
      </c>
      <c r="Y97" s="117">
        <v>5984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3352</v>
      </c>
      <c r="Y98" s="117">
        <v>3417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770</v>
      </c>
      <c r="Y99" s="117">
        <v>869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2120</v>
      </c>
      <c r="Y100" s="117">
        <v>2180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28323</v>
      </c>
      <c r="Y101" s="117">
        <v>29298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66497</v>
      </c>
      <c r="Y104" s="115">
        <v>73846</v>
      </c>
      <c r="Z104" s="115"/>
      <c r="AA104" s="115" t="str">
        <f>TEXT(Y104,"###,###")</f>
        <v>73,846</v>
      </c>
      <c r="AB104" s="115"/>
      <c r="AC104" s="115">
        <f>Y104/($Y$4)*100</f>
        <v>78.691843737345764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14510</v>
      </c>
      <c r="Y105" s="115">
        <v>13159</v>
      </c>
      <c r="Z105" s="115"/>
      <c r="AA105" s="115" t="str">
        <f>TEXT(Y105,"###,###")</f>
        <v>13,159</v>
      </c>
      <c r="AB105" s="115"/>
      <c r="AC105" s="115">
        <f>Y105/($Y$4)*100</f>
        <v>14.0225059141962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81007</v>
      </c>
      <c r="Y106" s="115">
        <v>87005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9874</v>
      </c>
      <c r="Y108" s="115">
        <v>11310</v>
      </c>
      <c r="Z108" s="115"/>
      <c r="AA108" s="115" t="str">
        <f>TEXT(Y108,"###,###")</f>
        <v>11,310</v>
      </c>
      <c r="AB108" s="115"/>
      <c r="AC108" s="115">
        <f>Y108/($Y$4)*100</f>
        <v>12.052172801091196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12861</v>
      </c>
      <c r="Y109" s="115">
        <v>13941</v>
      </c>
      <c r="Z109" s="115"/>
      <c r="AA109" s="115" t="str">
        <f>TEXT(Y109,"###,###")</f>
        <v>13,941</v>
      </c>
      <c r="AB109" s="115"/>
      <c r="AC109" s="115">
        <f t="shared" ref="AC109:AC111" si="3">Y109/($Y$4)*100</f>
        <v>14.855821487180579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19731</v>
      </c>
      <c r="Y110" s="115">
        <v>20547</v>
      </c>
      <c r="Z110" s="115"/>
      <c r="AA110" s="115" t="str">
        <f>TEXT(Y110,"###,###")</f>
        <v>20,547</v>
      </c>
      <c r="AB110" s="115"/>
      <c r="AC110" s="115">
        <f t="shared" si="3"/>
        <v>21.895313399117665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38544</v>
      </c>
      <c r="Y111" s="115">
        <v>41207</v>
      </c>
      <c r="Z111" s="115"/>
      <c r="AA111" s="115" t="str">
        <f>TEXT(Y111,"###,###")</f>
        <v>41,207</v>
      </c>
      <c r="AB111" s="115"/>
      <c r="AC111" s="115">
        <f t="shared" si="3"/>
        <v>43.911041964152517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88631</v>
      </c>
      <c r="Y112" s="115">
        <v>93842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6165</v>
      </c>
      <c r="U114" s="115">
        <v>5772</v>
      </c>
      <c r="V114" s="115">
        <v>5541</v>
      </c>
      <c r="W114" s="115">
        <v>5700</v>
      </c>
      <c r="X114" s="115">
        <v>5105</v>
      </c>
      <c r="Y114" s="115">
        <v>5726</v>
      </c>
      <c r="Z114" s="115"/>
      <c r="AA114" s="115" t="str">
        <f>TEXT(Y114,"###,###")</f>
        <v>5,726</v>
      </c>
      <c r="AB114" s="115"/>
      <c r="AC114" s="115">
        <f>Y114/X114-1</f>
        <v>0.12164544564152791</v>
      </c>
      <c r="AD114" s="115"/>
      <c r="AE114" s="115">
        <f>Y114/T114-1</f>
        <v>-7.1208434712084379E-2</v>
      </c>
      <c r="AF114" s="115"/>
    </row>
    <row r="115" spans="19:32" x14ac:dyDescent="0.25">
      <c r="S115" s="115" t="s">
        <v>104</v>
      </c>
      <c r="T115" s="115">
        <v>5665</v>
      </c>
      <c r="U115" s="115">
        <v>5158</v>
      </c>
      <c r="V115" s="115">
        <v>5037</v>
      </c>
      <c r="W115" s="115">
        <v>5066</v>
      </c>
      <c r="X115" s="115">
        <v>4474</v>
      </c>
      <c r="Y115" s="115">
        <v>4978</v>
      </c>
      <c r="Z115" s="115"/>
      <c r="AA115" s="115" t="str">
        <f>TEXT(Y115,"###,###")</f>
        <v>4,978</v>
      </c>
      <c r="AB115" s="115"/>
      <c r="AC115" s="115">
        <f>Y115/X115-1</f>
        <v>0.11265087170317378</v>
      </c>
      <c r="AD115" s="115"/>
      <c r="AE115" s="115">
        <f>Y115/T115-1</f>
        <v>-0.12127096204766108</v>
      </c>
      <c r="AF115" s="115"/>
    </row>
    <row r="116" spans="19:32" x14ac:dyDescent="0.25">
      <c r="S116" s="115" t="s">
        <v>56</v>
      </c>
      <c r="T116" s="115">
        <v>11830</v>
      </c>
      <c r="U116" s="115">
        <v>10930</v>
      </c>
      <c r="V116" s="115">
        <v>10578</v>
      </c>
      <c r="W116" s="115">
        <v>10766</v>
      </c>
      <c r="X116" s="115">
        <v>9579</v>
      </c>
      <c r="Y116" s="115">
        <v>10704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37.08</v>
      </c>
      <c r="V118" s="115">
        <v>38.67</v>
      </c>
      <c r="W118" s="115">
        <v>39.14</v>
      </c>
      <c r="X118" s="115">
        <v>42.55</v>
      </c>
      <c r="Y118" s="115">
        <v>40.9</v>
      </c>
      <c r="Z118" s="115"/>
      <c r="AA118" s="115" t="str">
        <f>TEXT(Y118,"##.0")</f>
        <v>40.9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61822</v>
      </c>
      <c r="V120" s="115">
        <v>59935</v>
      </c>
      <c r="W120" s="115">
        <v>57738</v>
      </c>
      <c r="X120" s="115">
        <v>55133</v>
      </c>
      <c r="Y120" s="115">
        <v>56703</v>
      </c>
      <c r="Z120" s="115"/>
      <c r="AA120" s="115" t="str">
        <f>TEXT(Y120,"###,###")</f>
        <v>56,703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4051</v>
      </c>
      <c r="V121" s="115">
        <v>3802</v>
      </c>
      <c r="W121" s="115">
        <v>3692</v>
      </c>
      <c r="X121" s="115">
        <v>3448</v>
      </c>
      <c r="Y121" s="115">
        <v>3681</v>
      </c>
      <c r="Z121" s="115"/>
      <c r="AA121" s="115" t="str">
        <f t="shared" ref="AA121:AA128" si="4">TEXT(Y121,"###,###")</f>
        <v>3,681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4561</v>
      </c>
      <c r="V122" s="115">
        <v>4270</v>
      </c>
      <c r="W122" s="115">
        <v>4330</v>
      </c>
      <c r="X122" s="115">
        <v>4053</v>
      </c>
      <c r="Y122" s="115">
        <v>4191</v>
      </c>
      <c r="Z122" s="115"/>
      <c r="AA122" s="115" t="str">
        <f t="shared" si="4"/>
        <v>4,191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66383</v>
      </c>
      <c r="V124" s="115">
        <v>64205</v>
      </c>
      <c r="W124" s="115">
        <v>62068</v>
      </c>
      <c r="X124" s="115">
        <v>59186</v>
      </c>
      <c r="Y124" s="115">
        <v>60894</v>
      </c>
      <c r="Z124" s="115"/>
      <c r="AA124" s="115" t="str">
        <f t="shared" si="4"/>
        <v>60,894</v>
      </c>
      <c r="AB124" s="115"/>
      <c r="AC124" s="115">
        <f>Y124/$Y$7*100</f>
        <v>94.299651567944252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8612</v>
      </c>
      <c r="V125" s="115">
        <v>8072</v>
      </c>
      <c r="W125" s="115">
        <v>8022</v>
      </c>
      <c r="X125" s="115">
        <v>7501</v>
      </c>
      <c r="Y125" s="115">
        <v>7872</v>
      </c>
      <c r="Z125" s="115"/>
      <c r="AA125" s="115" t="str">
        <f t="shared" si="4"/>
        <v>7,872</v>
      </c>
      <c r="AB125" s="115"/>
      <c r="AC125" s="115">
        <f>Y125/$Y$7*100</f>
        <v>12.19047619047619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39572</v>
      </c>
      <c r="V127" s="115">
        <v>37956</v>
      </c>
      <c r="W127" s="115">
        <v>36374</v>
      </c>
      <c r="X127" s="115">
        <v>34305</v>
      </c>
      <c r="Y127" s="115">
        <v>35277</v>
      </c>
      <c r="Z127" s="115"/>
      <c r="AA127" s="115" t="str">
        <f t="shared" si="4"/>
        <v>35,277</v>
      </c>
      <c r="AB127" s="115"/>
      <c r="AC127" s="115">
        <f>Y127/$Y$7*100</f>
        <v>54.629500580720091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30853</v>
      </c>
      <c r="V128" s="115">
        <v>30055</v>
      </c>
      <c r="W128" s="115">
        <v>29381</v>
      </c>
      <c r="X128" s="115">
        <v>28323</v>
      </c>
      <c r="Y128" s="115">
        <v>29298</v>
      </c>
      <c r="Z128" s="115"/>
      <c r="AA128" s="115" t="str">
        <f t="shared" si="4"/>
        <v>29,298</v>
      </c>
      <c r="AB128" s="115"/>
      <c r="AC128" s="115">
        <f>Y128/$Y$7*100</f>
        <v>45.370499419279909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EFF890D-A806-48F0-B59A-E9E035EAAA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F733E90-27D2-46BE-BCDA-E8AB63E6FF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431D74C-AB02-43E1-8934-253E343A43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BA78BA0-9A3B-407D-8CDA-7CEA25304A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McKinlay</v>
      </c>
      <c r="T1" s="115"/>
      <c r="U1" s="115"/>
      <c r="V1" s="115"/>
      <c r="W1" s="115"/>
      <c r="X1" s="115"/>
      <c r="Y1" s="115" t="str">
        <f>Y3</f>
        <v>9.43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154</v>
      </c>
      <c r="V3" s="115"/>
      <c r="W3" s="115"/>
      <c r="X3" s="115"/>
      <c r="Y3" s="115" t="s">
        <v>253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9.43'!$Y$3&amp;" "&amp;'Table 9.43'!$U$3&amp;", "&amp;'State data for spotlight'!$C$3&amp;", "&amp;'Table 9.43'!$Y$2</f>
        <v>Table 9.43 McKinlay,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469</v>
      </c>
      <c r="U4" s="117">
        <v>433</v>
      </c>
      <c r="V4" s="117">
        <v>431</v>
      </c>
      <c r="W4" s="117">
        <v>406</v>
      </c>
      <c r="X4" s="117">
        <v>335</v>
      </c>
      <c r="Y4" s="117">
        <v>462</v>
      </c>
      <c r="Z4" s="115"/>
      <c r="AA4" s="115" t="str">
        <f>TEXT(Y4,"###,###")</f>
        <v>462</v>
      </c>
      <c r="AB4" s="115"/>
      <c r="AC4" s="115">
        <f t="shared" ref="AC4:AC9" si="0">Y4/X4-1</f>
        <v>0.37910447761194033</v>
      </c>
      <c r="AD4" s="115"/>
      <c r="AE4" s="115">
        <f>Y4/T4-1</f>
        <v>-1.4925373134328401E-2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253</v>
      </c>
      <c r="U5" s="117">
        <v>228</v>
      </c>
      <c r="V5" s="117">
        <v>228</v>
      </c>
      <c r="W5" s="117">
        <v>208</v>
      </c>
      <c r="X5" s="117">
        <v>173</v>
      </c>
      <c r="Y5" s="117">
        <v>225</v>
      </c>
      <c r="Z5" s="115"/>
      <c r="AA5" s="115" t="str">
        <f>TEXT(Y5,"###,###")</f>
        <v>225</v>
      </c>
      <c r="AB5" s="115"/>
      <c r="AC5" s="115">
        <f t="shared" si="0"/>
        <v>0.300578034682081</v>
      </c>
      <c r="AD5" s="115"/>
      <c r="AE5" s="115">
        <f t="shared" ref="AE5:AE9" si="1">Y5/T5-1</f>
        <v>-0.11067193675889331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223</v>
      </c>
      <c r="U6" s="117">
        <v>207</v>
      </c>
      <c r="V6" s="117">
        <v>203</v>
      </c>
      <c r="W6" s="117">
        <v>198</v>
      </c>
      <c r="X6" s="117">
        <v>162</v>
      </c>
      <c r="Y6" s="117">
        <v>237</v>
      </c>
      <c r="Z6" s="115"/>
      <c r="AA6" s="115" t="str">
        <f>TEXT(Y6,"###,###")</f>
        <v>237</v>
      </c>
      <c r="AB6" s="115"/>
      <c r="AC6" s="115">
        <f t="shared" si="0"/>
        <v>0.46296296296296302</v>
      </c>
      <c r="AD6" s="115"/>
      <c r="AE6" s="115">
        <f t="shared" si="1"/>
        <v>6.2780269058295923E-2</v>
      </c>
      <c r="AF6" s="115"/>
    </row>
    <row r="7" spans="1:32" ht="16.5" customHeight="1" thickBot="1" x14ac:dyDescent="0.3">
      <c r="A7" s="46" t="str">
        <f>"QUICK STATS for "&amp;'Table 9.43'!Y2&amp;"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306</v>
      </c>
      <c r="U7" s="117">
        <v>296</v>
      </c>
      <c r="V7" s="117">
        <v>287</v>
      </c>
      <c r="W7" s="117">
        <v>273</v>
      </c>
      <c r="X7" s="117">
        <v>233</v>
      </c>
      <c r="Y7" s="117">
        <v>305</v>
      </c>
      <c r="Z7" s="115"/>
      <c r="AA7" s="115" t="str">
        <f>TEXT(Y7,"###,###")</f>
        <v>305</v>
      </c>
      <c r="AB7" s="115"/>
      <c r="AC7" s="115">
        <f t="shared" si="0"/>
        <v>0.30901287553648071</v>
      </c>
      <c r="AD7" s="115"/>
      <c r="AE7" s="115">
        <f t="shared" si="1"/>
        <v>-3.2679738562091387E-3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462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9.43'!AA7</f>
        <v>305</v>
      </c>
      <c r="P8" s="51"/>
      <c r="S8" s="115" t="s">
        <v>96</v>
      </c>
      <c r="T8" s="115">
        <v>35553.47</v>
      </c>
      <c r="U8" s="115">
        <v>36389.449999999997</v>
      </c>
      <c r="V8" s="115">
        <v>43200</v>
      </c>
      <c r="W8" s="115">
        <v>42287.12</v>
      </c>
      <c r="X8" s="115">
        <v>43010</v>
      </c>
      <c r="Y8" s="115">
        <v>43870.75</v>
      </c>
      <c r="Z8" s="115"/>
      <c r="AA8" s="115" t="str">
        <f>TEXT(Y8,"$###,###")</f>
        <v>$43,871</v>
      </c>
      <c r="AB8" s="115"/>
      <c r="AC8" s="115">
        <f t="shared" si="0"/>
        <v>2.001278772378523E-2</v>
      </c>
      <c r="AD8" s="115"/>
      <c r="AE8" s="115">
        <f t="shared" si="1"/>
        <v>0.23393722188017096</v>
      </c>
      <c r="AF8" s="115"/>
    </row>
    <row r="9" spans="1:32" x14ac:dyDescent="0.25">
      <c r="A9" s="55" t="s">
        <v>17</v>
      </c>
      <c r="B9" s="56"/>
      <c r="C9" s="57"/>
      <c r="D9" s="58">
        <f>'Table 9.43'!AC104</f>
        <v>55.194805194805198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50.163934426229503</v>
      </c>
      <c r="P9" s="59" t="s">
        <v>97</v>
      </c>
      <c r="S9" s="115" t="s">
        <v>9</v>
      </c>
      <c r="T9" s="115">
        <v>13557795</v>
      </c>
      <c r="U9" s="115">
        <v>12521591</v>
      </c>
      <c r="V9" s="115">
        <v>8350934</v>
      </c>
      <c r="W9" s="115">
        <v>9892732</v>
      </c>
      <c r="X9" s="115">
        <v>11045345</v>
      </c>
      <c r="Y9" s="115">
        <v>17218902</v>
      </c>
      <c r="Z9" s="115"/>
      <c r="AA9" s="115" t="str">
        <f>TEXT(Y9/1000000,"$#,###.0")&amp;" mil"</f>
        <v>$17.2 mil</v>
      </c>
      <c r="AB9" s="115"/>
      <c r="AC9" s="115">
        <f t="shared" si="0"/>
        <v>0.55892839924873328</v>
      </c>
      <c r="AD9" s="115"/>
      <c r="AE9" s="115">
        <f t="shared" si="1"/>
        <v>0.27003705248530463</v>
      </c>
      <c r="AF9" s="115"/>
    </row>
    <row r="10" spans="1:32" x14ac:dyDescent="0.25">
      <c r="A10" s="55" t="s">
        <v>20</v>
      </c>
      <c r="B10" s="56"/>
      <c r="C10" s="57"/>
      <c r="D10" s="58">
        <f>'Table 9.43'!AC105</f>
        <v>27.922077922077921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49.836065573770497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80</v>
      </c>
      <c r="P11" s="59" t="s">
        <v>97</v>
      </c>
      <c r="S11" s="115" t="s">
        <v>32</v>
      </c>
      <c r="T11" s="117">
        <v>348</v>
      </c>
      <c r="U11" s="117">
        <v>318</v>
      </c>
      <c r="V11" s="117">
        <v>334</v>
      </c>
      <c r="W11" s="117">
        <v>301</v>
      </c>
      <c r="X11" s="117">
        <v>259</v>
      </c>
      <c r="Y11" s="117">
        <v>356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9.43'!AC108</f>
        <v>25.757575757575758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34.754098360655739</v>
      </c>
      <c r="P12" s="59" t="s">
        <v>97</v>
      </c>
      <c r="S12" s="115" t="s">
        <v>33</v>
      </c>
      <c r="T12" s="117">
        <v>122</v>
      </c>
      <c r="U12" s="117">
        <v>114</v>
      </c>
      <c r="V12" s="117">
        <v>103</v>
      </c>
      <c r="W12" s="117">
        <v>106</v>
      </c>
      <c r="X12" s="117">
        <v>78</v>
      </c>
      <c r="Y12" s="117">
        <v>106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9.43'!AC109</f>
        <v>13.203463203463203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9.43'!AA118</f>
        <v>43.8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9.43'!AC110</f>
        <v>24.891774891774894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16.721311475409838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9.43'!AC111</f>
        <v>19.264069264069263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83.278688524590166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74</v>
      </c>
      <c r="Z15" s="115"/>
      <c r="AA15" s="118">
        <f t="shared" ref="AA15:AA34" si="2">IF(Y15="np",0,Y15/$Y$34)</f>
        <v>0.16017316017316016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</v>
      </c>
      <c r="Z16" s="115"/>
      <c r="AA16" s="118">
        <f t="shared" si="2"/>
        <v>1.0822510822510822E-2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9</v>
      </c>
      <c r="Z17" s="115"/>
      <c r="AA17" s="118">
        <f t="shared" si="2"/>
        <v>1.948051948051948E-2</v>
      </c>
      <c r="AB17" s="115"/>
      <c r="AC17" s="115"/>
      <c r="AD17" s="115"/>
      <c r="AE17" s="115"/>
      <c r="AF17" s="115"/>
    </row>
    <row r="18" spans="1:32" x14ac:dyDescent="0.25">
      <c r="A18" s="85" t="str">
        <f>'Table 9.43'!$S$1&amp;" ("&amp;'Table 9.43'!$T$2&amp;" to "&amp;'Table 9.43'!$Y$2&amp;")"</f>
        <v>McKinlay (2011-12 to 2016-17)</v>
      </c>
      <c r="B18" s="85"/>
      <c r="C18" s="85"/>
      <c r="D18" s="85"/>
      <c r="E18" s="85"/>
      <c r="F18" s="85"/>
      <c r="G18" s="85" t="str">
        <f>'Table 9.43'!$S$1&amp;" ("&amp;'Table 9.43'!$T$2&amp;" to "&amp;'Table 9.43'!$Y$2&amp;")"</f>
        <v>McKinlay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</v>
      </c>
      <c r="Z18" s="115"/>
      <c r="AA18" s="118">
        <f t="shared" si="2"/>
        <v>6.4935064935064939E-3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40</v>
      </c>
      <c r="Z19" s="115"/>
      <c r="AA19" s="118">
        <f t="shared" si="2"/>
        <v>8.6580086580086577E-2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</v>
      </c>
      <c r="Z20" s="115"/>
      <c r="AA20" s="118">
        <f t="shared" si="2"/>
        <v>6.4935064935064939E-3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35</v>
      </c>
      <c r="Z21" s="115"/>
      <c r="AA21" s="118">
        <f t="shared" si="2"/>
        <v>7.575757575757576E-2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24</v>
      </c>
      <c r="Z22" s="115"/>
      <c r="AA22" s="118">
        <f t="shared" si="2"/>
        <v>5.1948051948051951E-2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22</v>
      </c>
      <c r="Z23" s="115"/>
      <c r="AA23" s="118">
        <f t="shared" si="2"/>
        <v>4.7619047619047616E-2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6</v>
      </c>
      <c r="Z25" s="115"/>
      <c r="AA25" s="118">
        <f t="shared" si="2"/>
        <v>1.2987012987012988E-2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</v>
      </c>
      <c r="Z26" s="115"/>
      <c r="AA26" s="118">
        <f t="shared" si="2"/>
        <v>2.3809523809523808E-2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</v>
      </c>
      <c r="Z27" s="115"/>
      <c r="AA27" s="118">
        <f t="shared" si="2"/>
        <v>1.948051948051948E-2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</v>
      </c>
      <c r="Z28" s="115"/>
      <c r="AA28" s="118">
        <f t="shared" si="2"/>
        <v>2.1645021645021644E-2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85</v>
      </c>
      <c r="Z29" s="115"/>
      <c r="AA29" s="118">
        <f t="shared" si="2"/>
        <v>0.18398268398268397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11</v>
      </c>
      <c r="Z30" s="115"/>
      <c r="AA30" s="118">
        <f t="shared" si="2"/>
        <v>2.3809523809523808E-2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25</v>
      </c>
      <c r="Z31" s="115"/>
      <c r="AA31" s="118">
        <f t="shared" si="2"/>
        <v>5.4112554112554112E-2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7</v>
      </c>
      <c r="Z33" s="115"/>
      <c r="AA33" s="118">
        <f t="shared" si="2"/>
        <v>1.5151515151515152E-2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462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267</v>
      </c>
      <c r="U37" s="115">
        <v>247</v>
      </c>
      <c r="V37" s="115">
        <v>242</v>
      </c>
      <c r="W37" s="115">
        <v>230</v>
      </c>
      <c r="X37" s="115">
        <v>208</v>
      </c>
      <c r="Y37" s="115">
        <v>254</v>
      </c>
      <c r="Z37" s="115"/>
      <c r="AA37" s="115" t="str">
        <f>TEXT(Y37,"###,###")</f>
        <v>254</v>
      </c>
      <c r="AB37" s="115"/>
      <c r="AC37" s="115">
        <f>Y37/X37-1</f>
        <v>0.22115384615384626</v>
      </c>
      <c r="AD37" s="115"/>
      <c r="AE37" s="115">
        <f>Y37/T37-1</f>
        <v>-4.8689138576779034E-2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41</v>
      </c>
      <c r="U38" s="115">
        <v>48</v>
      </c>
      <c r="V38" s="115">
        <v>45</v>
      </c>
      <c r="W38" s="115">
        <v>41</v>
      </c>
      <c r="X38" s="115">
        <v>25</v>
      </c>
      <c r="Y38" s="115">
        <v>51</v>
      </c>
      <c r="Z38" s="115"/>
      <c r="AA38" s="115" t="str">
        <f>TEXT(Y38,"###,###")</f>
        <v>51</v>
      </c>
      <c r="AB38" s="115"/>
      <c r="AC38" s="115">
        <f>Y38/X38-1</f>
        <v>1.04</v>
      </c>
      <c r="AD38" s="115"/>
      <c r="AE38" s="115">
        <f>Y38/T38-1</f>
        <v>0.24390243902439024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308</v>
      </c>
      <c r="U40" s="115">
        <v>295</v>
      </c>
      <c r="V40" s="115">
        <v>287</v>
      </c>
      <c r="W40" s="115">
        <v>271</v>
      </c>
      <c r="X40" s="115">
        <v>233</v>
      </c>
      <c r="Y40" s="115">
        <v>305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83.278688524590166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16.721311475409838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5</v>
      </c>
      <c r="Y46" s="117">
        <v>13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21</v>
      </c>
      <c r="Y47" s="117">
        <v>11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19</v>
      </c>
      <c r="Y48" s="117">
        <v>41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9.43'!S1&amp;" ("&amp;'Table 9.43'!Y2&amp;") *"</f>
        <v>Number of jobs by age and sex of job holders in McKinlay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15</v>
      </c>
      <c r="Y49" s="117">
        <v>18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9</v>
      </c>
      <c r="Y50" s="117">
        <v>14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6</v>
      </c>
      <c r="Y51" s="117">
        <v>15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25</v>
      </c>
      <c r="Y52" s="117">
        <v>15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21</v>
      </c>
      <c r="Y53" s="117">
        <v>24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25</v>
      </c>
      <c r="Y54" s="117">
        <v>34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8</v>
      </c>
      <c r="Y55" s="117">
        <v>17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11</v>
      </c>
      <c r="Y56" s="117">
        <v>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174</v>
      </c>
      <c r="Y61" s="117">
        <v>225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9.43'!S1&amp;" ("&amp;'Table 9.43'!Y2&amp;") *"</f>
        <v>Number of employed persons per occupation of main job by sex in McKinlay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9</v>
      </c>
      <c r="Y65" s="117">
        <v>17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15</v>
      </c>
      <c r="Y66" s="117">
        <v>29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9</v>
      </c>
      <c r="Y67" s="117">
        <v>20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19</v>
      </c>
      <c r="Y68" s="117">
        <v>31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11</v>
      </c>
      <c r="Y69" s="117">
        <v>30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19</v>
      </c>
      <c r="Y70" s="117">
        <v>18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19</v>
      </c>
      <c r="Y71" s="117">
        <v>14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16</v>
      </c>
      <c r="Y72" s="117">
        <v>17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18</v>
      </c>
      <c r="Y73" s="117">
        <v>31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10</v>
      </c>
      <c r="Y74" s="117">
        <v>10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7</v>
      </c>
      <c r="Y75" s="117">
        <v>10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</v>
      </c>
      <c r="Y76" s="117">
        <v>10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161</v>
      </c>
      <c r="Y80" s="117">
        <v>237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9.43'!S1</f>
        <v>McKinlay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9</v>
      </c>
      <c r="Y83" s="117">
        <v>10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</v>
      </c>
      <c r="Y84" s="117">
        <v>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9.43'!AA4</f>
        <v>462</v>
      </c>
      <c r="D85" s="99">
        <f>'Table 9.43'!AC4</f>
        <v>0.37910447761194033</v>
      </c>
      <c r="E85" s="100">
        <f>'Table 9.43'!AC4</f>
        <v>0.37910447761194033</v>
      </c>
      <c r="F85" s="99">
        <f>'Table 9.43'!AE4</f>
        <v>-1.4925373134328401E-2</v>
      </c>
      <c r="G85" s="100">
        <f>'Table 9.43'!AE4</f>
        <v>-1.4925373134328401E-2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16</v>
      </c>
      <c r="Y85" s="117">
        <v>18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9.43'!AA5</f>
        <v>225</v>
      </c>
      <c r="D86" s="99">
        <f>'Table 9.43'!AC5</f>
        <v>0.300578034682081</v>
      </c>
      <c r="E86" s="100">
        <f>'Table 9.43'!AC5</f>
        <v>0.300578034682081</v>
      </c>
      <c r="F86" s="99">
        <f>'Table 9.43'!AE5</f>
        <v>-0.11067193675889331</v>
      </c>
      <c r="G86" s="100">
        <f>'Table 9.43'!AE5</f>
        <v>-0.11067193675889331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12</v>
      </c>
      <c r="Y86" s="117">
        <v>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9.43'!AA6</f>
        <v>237</v>
      </c>
      <c r="D87" s="99">
        <f>'Table 9.43'!AC6</f>
        <v>0.46296296296296302</v>
      </c>
      <c r="E87" s="100">
        <f>'Table 9.43'!AC6</f>
        <v>0.46296296296296302</v>
      </c>
      <c r="F87" s="99">
        <f>'Table 9.43'!AE6</f>
        <v>6.2780269058295923E-2</v>
      </c>
      <c r="G87" s="100">
        <f>'Table 9.43'!AE6</f>
        <v>6.2780269058295923E-2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9.43'!AA7</f>
        <v>305</v>
      </c>
      <c r="D88" s="99">
        <f>'Table 9.43'!AC7</f>
        <v>0.30901287553648071</v>
      </c>
      <c r="E88" s="100">
        <f>'Table 9.43'!AC7</f>
        <v>0.30901287553648071</v>
      </c>
      <c r="F88" s="99">
        <f>'Table 9.43'!AE7</f>
        <v>-3.2679738562091387E-3</v>
      </c>
      <c r="G88" s="100">
        <f>'Table 9.43'!AE7</f>
        <v>-3.2679738562091387E-3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9.43'!AA37</f>
        <v>254</v>
      </c>
      <c r="D89" s="99">
        <f>'Table 9.43'!AC37</f>
        <v>0.22115384615384626</v>
      </c>
      <c r="E89" s="100">
        <f>'Table 9.43'!AC37</f>
        <v>0.22115384615384626</v>
      </c>
      <c r="F89" s="99">
        <f>'Table 9.43'!AE37</f>
        <v>-4.8689138576779034E-2</v>
      </c>
      <c r="G89" s="100">
        <f>'Table 9.43'!AE37</f>
        <v>-4.8689138576779034E-2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29</v>
      </c>
      <c r="Y89" s="117">
        <v>24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9.43'!AA38</f>
        <v>51</v>
      </c>
      <c r="D90" s="99">
        <f>'Table 9.43'!AC38</f>
        <v>1.04</v>
      </c>
      <c r="E90" s="100">
        <f>'Table 9.43'!AC38</f>
        <v>1.04</v>
      </c>
      <c r="F90" s="99">
        <f>'Table 9.43'!AE38</f>
        <v>0.24390243902439024</v>
      </c>
      <c r="G90" s="100">
        <f>'Table 9.43'!AE38</f>
        <v>0.24390243902439024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19</v>
      </c>
      <c r="Y90" s="117">
        <v>30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9.43'!AA114</f>
        <v>21</v>
      </c>
      <c r="D91" s="99">
        <f>'Table 9.43'!AC114</f>
        <v>0.90909090909090917</v>
      </c>
      <c r="E91" s="100">
        <f>'Table 9.43'!AC114</f>
        <v>0.90909090909090917</v>
      </c>
      <c r="F91" s="99">
        <f>'Table 9.43'!AE114</f>
        <v>0.61538461538461542</v>
      </c>
      <c r="G91" s="100">
        <f>'Table 9.43'!AE114</f>
        <v>0.61538461538461542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122</v>
      </c>
      <c r="Y91" s="117">
        <v>153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9.43'!AA115</f>
        <v>30</v>
      </c>
      <c r="D92" s="99">
        <f>'Table 9.43'!AC115</f>
        <v>0.875</v>
      </c>
      <c r="E92" s="100">
        <f>'Table 9.43'!AC115</f>
        <v>0.875</v>
      </c>
      <c r="F92" s="99">
        <f>'Table 9.43'!AE115</f>
        <v>0.25</v>
      </c>
      <c r="G92" s="100">
        <f>'Table 9.43'!AE115</f>
        <v>0.25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9.43'!AA8</f>
        <v>$43,871</v>
      </c>
      <c r="D93" s="99">
        <f>'Table 9.43'!AC8</f>
        <v>2.001278772378523E-2</v>
      </c>
      <c r="E93" s="100">
        <f>'Table 9.43'!AC8</f>
        <v>2.001278772378523E-2</v>
      </c>
      <c r="F93" s="99">
        <f>'Table 9.43'!AE8</f>
        <v>0.23393722188017096</v>
      </c>
      <c r="G93" s="100">
        <f>'Table 9.43'!AE8</f>
        <v>0.23393722188017096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0</v>
      </c>
      <c r="Y93" s="117">
        <v>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9.43'!AA9</f>
        <v>$17.2 mil</v>
      </c>
      <c r="D94" s="99">
        <f>'Table 9.43'!AC9</f>
        <v>0.55892839924873328</v>
      </c>
      <c r="E94" s="100">
        <f>'Table 9.43'!AC9</f>
        <v>0.55892839924873328</v>
      </c>
      <c r="F94" s="99">
        <f>'Table 9.43'!AE9</f>
        <v>0.27003705248530463</v>
      </c>
      <c r="G94" s="100">
        <f>'Table 9.43'!AE9</f>
        <v>0.27003705248530463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</v>
      </c>
      <c r="Y94" s="117">
        <v>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10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12</v>
      </c>
      <c r="Y96" s="117">
        <v>17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24</v>
      </c>
      <c r="Y97" s="117">
        <v>25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11</v>
      </c>
      <c r="Y98" s="117">
        <v>12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14</v>
      </c>
      <c r="Y100" s="117">
        <v>33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115</v>
      </c>
      <c r="Y101" s="117">
        <v>152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156</v>
      </c>
      <c r="Y104" s="115">
        <v>255</v>
      </c>
      <c r="Z104" s="115"/>
      <c r="AA104" s="115" t="str">
        <f>TEXT(Y104,"###,###")</f>
        <v>255</v>
      </c>
      <c r="AB104" s="115"/>
      <c r="AC104" s="115">
        <f>Y104/($Y$4)*100</f>
        <v>55.194805194805198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112</v>
      </c>
      <c r="Y105" s="115">
        <v>129</v>
      </c>
      <c r="Z105" s="115"/>
      <c r="AA105" s="115" t="str">
        <f>TEXT(Y105,"###,###")</f>
        <v>129</v>
      </c>
      <c r="AB105" s="115"/>
      <c r="AC105" s="115">
        <f>Y105/($Y$4)*100</f>
        <v>27.922077922077921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268</v>
      </c>
      <c r="Y106" s="115">
        <v>384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65</v>
      </c>
      <c r="Y108" s="115">
        <v>119</v>
      </c>
      <c r="Z108" s="115"/>
      <c r="AA108" s="115" t="str">
        <f>TEXT(Y108,"###,###")</f>
        <v>119</v>
      </c>
      <c r="AB108" s="115"/>
      <c r="AC108" s="115">
        <f>Y108/($Y$4)*100</f>
        <v>25.757575757575758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39</v>
      </c>
      <c r="Y109" s="115">
        <v>61</v>
      </c>
      <c r="Z109" s="115"/>
      <c r="AA109" s="115" t="str">
        <f>TEXT(Y109,"###,###")</f>
        <v>61</v>
      </c>
      <c r="AB109" s="115"/>
      <c r="AC109" s="115">
        <f t="shared" ref="AC109:AC111" si="3">Y109/($Y$4)*100</f>
        <v>13.203463203463203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82</v>
      </c>
      <c r="Y110" s="115">
        <v>115</v>
      </c>
      <c r="Z110" s="115"/>
      <c r="AA110" s="115" t="str">
        <f>TEXT(Y110,"###,###")</f>
        <v>115</v>
      </c>
      <c r="AB110" s="115"/>
      <c r="AC110" s="115">
        <f t="shared" si="3"/>
        <v>24.891774891774894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81</v>
      </c>
      <c r="Y111" s="115">
        <v>89</v>
      </c>
      <c r="Z111" s="115"/>
      <c r="AA111" s="115" t="str">
        <f>TEXT(Y111,"###,###")</f>
        <v>89</v>
      </c>
      <c r="AB111" s="115"/>
      <c r="AC111" s="115">
        <f t="shared" si="3"/>
        <v>19.264069264069263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338</v>
      </c>
      <c r="Y112" s="115">
        <v>462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13</v>
      </c>
      <c r="U114" s="115">
        <v>19</v>
      </c>
      <c r="V114" s="115">
        <v>17</v>
      </c>
      <c r="W114" s="115">
        <v>18</v>
      </c>
      <c r="X114" s="115">
        <v>11</v>
      </c>
      <c r="Y114" s="115">
        <v>21</v>
      </c>
      <c r="Z114" s="115"/>
      <c r="AA114" s="115" t="str">
        <f>TEXT(Y114,"###,###")</f>
        <v>21</v>
      </c>
      <c r="AB114" s="115"/>
      <c r="AC114" s="115">
        <f>Y114/X114-1</f>
        <v>0.90909090909090917</v>
      </c>
      <c r="AD114" s="115"/>
      <c r="AE114" s="115">
        <f>Y114/T114-1</f>
        <v>0.61538461538461542</v>
      </c>
      <c r="AF114" s="115"/>
    </row>
    <row r="115" spans="19:32" x14ac:dyDescent="0.25">
      <c r="S115" s="115" t="s">
        <v>104</v>
      </c>
      <c r="T115" s="115">
        <v>24</v>
      </c>
      <c r="U115" s="115">
        <v>29</v>
      </c>
      <c r="V115" s="115">
        <v>30</v>
      </c>
      <c r="W115" s="115">
        <v>23</v>
      </c>
      <c r="X115" s="115">
        <v>16</v>
      </c>
      <c r="Y115" s="115">
        <v>30</v>
      </c>
      <c r="Z115" s="115"/>
      <c r="AA115" s="115" t="str">
        <f>TEXT(Y115,"###,###")</f>
        <v>30</v>
      </c>
      <c r="AB115" s="115"/>
      <c r="AC115" s="115">
        <f>Y115/X115-1</f>
        <v>0.875</v>
      </c>
      <c r="AD115" s="115"/>
      <c r="AE115" s="115">
        <f>Y115/T115-1</f>
        <v>0.25</v>
      </c>
      <c r="AF115" s="115"/>
    </row>
    <row r="116" spans="19:32" x14ac:dyDescent="0.25">
      <c r="S116" s="115" t="s">
        <v>56</v>
      </c>
      <c r="T116" s="115">
        <v>37</v>
      </c>
      <c r="U116" s="115">
        <v>48</v>
      </c>
      <c r="V116" s="115">
        <v>47</v>
      </c>
      <c r="W116" s="115">
        <v>41</v>
      </c>
      <c r="X116" s="115">
        <v>27</v>
      </c>
      <c r="Y116" s="115">
        <v>51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40.57</v>
      </c>
      <c r="V118" s="115">
        <v>42.79</v>
      </c>
      <c r="W118" s="115">
        <v>46</v>
      </c>
      <c r="X118" s="115">
        <v>41.38</v>
      </c>
      <c r="Y118" s="115">
        <v>43.8</v>
      </c>
      <c r="Z118" s="115"/>
      <c r="AA118" s="115" t="str">
        <f>TEXT(Y118,"##.0")</f>
        <v>43.8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180</v>
      </c>
      <c r="V120" s="115">
        <v>188</v>
      </c>
      <c r="W120" s="115">
        <v>168</v>
      </c>
      <c r="X120" s="115">
        <v>156</v>
      </c>
      <c r="Y120" s="115">
        <v>199</v>
      </c>
      <c r="Z120" s="115"/>
      <c r="AA120" s="115" t="str">
        <f>TEXT(Y120,"###,###")</f>
        <v>199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58</v>
      </c>
      <c r="V121" s="115">
        <v>51</v>
      </c>
      <c r="W121" s="115">
        <v>54</v>
      </c>
      <c r="X121" s="115">
        <v>42</v>
      </c>
      <c r="Y121" s="115">
        <v>61</v>
      </c>
      <c r="Z121" s="115"/>
      <c r="AA121" s="115" t="str">
        <f t="shared" ref="AA121:AA128" si="4">TEXT(Y121,"###,###")</f>
        <v>61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56</v>
      </c>
      <c r="V122" s="115">
        <v>44</v>
      </c>
      <c r="W122" s="115">
        <v>50</v>
      </c>
      <c r="X122" s="115">
        <v>41</v>
      </c>
      <c r="Y122" s="115">
        <v>45</v>
      </c>
      <c r="Z122" s="115"/>
      <c r="AA122" s="115" t="str">
        <f t="shared" si="4"/>
        <v>45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236</v>
      </c>
      <c r="V124" s="115">
        <v>232</v>
      </c>
      <c r="W124" s="115">
        <v>218</v>
      </c>
      <c r="X124" s="115">
        <v>197</v>
      </c>
      <c r="Y124" s="115">
        <v>244</v>
      </c>
      <c r="Z124" s="115"/>
      <c r="AA124" s="115" t="str">
        <f t="shared" si="4"/>
        <v>244</v>
      </c>
      <c r="AB124" s="115"/>
      <c r="AC124" s="115">
        <f>Y124/$Y$7*100</f>
        <v>80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114</v>
      </c>
      <c r="V125" s="115">
        <v>95</v>
      </c>
      <c r="W125" s="115">
        <v>104</v>
      </c>
      <c r="X125" s="115">
        <v>83</v>
      </c>
      <c r="Y125" s="115">
        <v>106</v>
      </c>
      <c r="Z125" s="115"/>
      <c r="AA125" s="115" t="str">
        <f t="shared" si="4"/>
        <v>106</v>
      </c>
      <c r="AB125" s="115"/>
      <c r="AC125" s="115">
        <f>Y125/$Y$7*100</f>
        <v>34.754098360655739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155</v>
      </c>
      <c r="V127" s="115">
        <v>153</v>
      </c>
      <c r="W127" s="115">
        <v>143</v>
      </c>
      <c r="X127" s="115">
        <v>123</v>
      </c>
      <c r="Y127" s="115">
        <v>153</v>
      </c>
      <c r="Z127" s="115"/>
      <c r="AA127" s="115" t="str">
        <f t="shared" si="4"/>
        <v>153</v>
      </c>
      <c r="AB127" s="115"/>
      <c r="AC127" s="115">
        <f>Y127/$Y$7*100</f>
        <v>50.163934426229503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136</v>
      </c>
      <c r="V128" s="115">
        <v>132</v>
      </c>
      <c r="W128" s="115">
        <v>130</v>
      </c>
      <c r="X128" s="115">
        <v>114</v>
      </c>
      <c r="Y128" s="115">
        <v>152</v>
      </c>
      <c r="Z128" s="115"/>
      <c r="AA128" s="115" t="str">
        <f t="shared" si="4"/>
        <v>152</v>
      </c>
      <c r="AB128" s="115"/>
      <c r="AC128" s="115">
        <f>Y128/$Y$7*100</f>
        <v>49.836065573770497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227F1DF-E8F2-4882-82F6-C214D51D75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9505B54-337A-43B6-97DB-B794887A2D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B2E59A3F-461D-418B-BFE3-FDBE7F1BBE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C2D43AF-069D-490D-B86D-5E9398B210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6" t="str">
        <f>U3</f>
        <v>Mapoon</v>
      </c>
      <c r="T1" s="116"/>
      <c r="U1" s="116"/>
      <c r="V1" s="116"/>
      <c r="W1" s="116"/>
      <c r="X1" s="116"/>
      <c r="Y1" s="116" t="str">
        <f>Y3</f>
        <v>9.44</v>
      </c>
      <c r="Z1" s="116"/>
      <c r="AA1" s="116"/>
      <c r="AB1" s="116"/>
      <c r="AC1" s="116"/>
      <c r="AD1" s="116"/>
      <c r="AE1" s="116"/>
      <c r="AF1" s="116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6"/>
      <c r="T2" s="116" t="s">
        <v>193</v>
      </c>
      <c r="U2" s="116" t="s">
        <v>68</v>
      </c>
      <c r="V2" s="116" t="s">
        <v>69</v>
      </c>
      <c r="W2" s="116" t="s">
        <v>70</v>
      </c>
      <c r="X2" s="116" t="s">
        <v>67</v>
      </c>
      <c r="Y2" s="116" t="s">
        <v>105</v>
      </c>
      <c r="Z2" s="116"/>
      <c r="AA2" s="127" t="s">
        <v>105</v>
      </c>
      <c r="AB2" s="127"/>
      <c r="AC2" s="127"/>
      <c r="AD2" s="127"/>
      <c r="AE2" s="127"/>
      <c r="AF2" s="116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6"/>
      <c r="T3" s="116"/>
      <c r="U3" s="116" t="s">
        <v>155</v>
      </c>
      <c r="V3" s="116"/>
      <c r="W3" s="116"/>
      <c r="X3" s="116"/>
      <c r="Y3" s="116" t="s">
        <v>254</v>
      </c>
      <c r="Z3" s="116"/>
      <c r="AA3" s="116" t="s">
        <v>27</v>
      </c>
      <c r="AB3" s="116"/>
      <c r="AC3" s="116" t="s">
        <v>28</v>
      </c>
      <c r="AD3" s="116"/>
      <c r="AE3" s="116" t="s">
        <v>190</v>
      </c>
      <c r="AF3" s="116"/>
    </row>
    <row r="4" spans="1:32" ht="15" customHeight="1" x14ac:dyDescent="0.25">
      <c r="A4" s="38" t="str">
        <f>"Table "&amp;'Table 9.44'!$Y$3&amp;" "&amp;'Table 9.44'!$U$3&amp;", "&amp;'State data for spotlight'!$C$3&amp;", "&amp;'Table 9.44'!$Y$2</f>
        <v>Table 9.44 Mapoon,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6" t="s">
        <v>30</v>
      </c>
      <c r="T4" s="117">
        <v>55</v>
      </c>
      <c r="U4" s="117">
        <v>55</v>
      </c>
      <c r="V4" s="117">
        <v>55</v>
      </c>
      <c r="W4" s="117">
        <v>55</v>
      </c>
      <c r="X4" s="117">
        <v>55</v>
      </c>
      <c r="Y4" s="117">
        <v>55</v>
      </c>
      <c r="Z4" s="116"/>
      <c r="AA4" s="116" t="str">
        <f>TEXT(Y4,"###,###")</f>
        <v>55</v>
      </c>
      <c r="AB4" s="116"/>
      <c r="AC4" s="116">
        <f t="shared" ref="AC4:AC9" si="0">Y4/X4-1</f>
        <v>0</v>
      </c>
      <c r="AD4" s="116"/>
      <c r="AE4" s="116">
        <f>Y4/T4-1</f>
        <v>0</v>
      </c>
      <c r="AF4" s="116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6" t="s">
        <v>93</v>
      </c>
      <c r="T5" s="117">
        <v>31</v>
      </c>
      <c r="U5" s="117">
        <v>31</v>
      </c>
      <c r="V5" s="117">
        <v>31</v>
      </c>
      <c r="W5" s="117">
        <v>31</v>
      </c>
      <c r="X5" s="117">
        <v>31</v>
      </c>
      <c r="Y5" s="117">
        <v>31</v>
      </c>
      <c r="Z5" s="116"/>
      <c r="AA5" s="116" t="str">
        <f>TEXT(Y5,"###,###")</f>
        <v>31</v>
      </c>
      <c r="AB5" s="116"/>
      <c r="AC5" s="116">
        <f t="shared" si="0"/>
        <v>0</v>
      </c>
      <c r="AD5" s="116"/>
      <c r="AE5" s="116">
        <f t="shared" ref="AE5:AE9" si="1">Y5/T5-1</f>
        <v>0</v>
      </c>
      <c r="AF5" s="116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6" t="s">
        <v>94</v>
      </c>
      <c r="T6" s="117">
        <v>24</v>
      </c>
      <c r="U6" s="117">
        <v>24</v>
      </c>
      <c r="V6" s="117">
        <v>24</v>
      </c>
      <c r="W6" s="117">
        <v>24</v>
      </c>
      <c r="X6" s="117">
        <v>24</v>
      </c>
      <c r="Y6" s="117">
        <v>24</v>
      </c>
      <c r="Z6" s="116"/>
      <c r="AA6" s="116" t="str">
        <f>TEXT(Y6,"###,###")</f>
        <v>24</v>
      </c>
      <c r="AB6" s="116"/>
      <c r="AC6" s="116">
        <f t="shared" si="0"/>
        <v>0</v>
      </c>
      <c r="AD6" s="116"/>
      <c r="AE6" s="116">
        <f t="shared" si="1"/>
        <v>0</v>
      </c>
      <c r="AF6" s="116"/>
    </row>
    <row r="7" spans="1:32" ht="16.5" customHeight="1" thickBot="1" x14ac:dyDescent="0.3">
      <c r="A7" s="46" t="str">
        <f>"QUICK STATS for "&amp;'Table 9.44'!Y2&amp;"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6" t="s">
        <v>8</v>
      </c>
      <c r="T7" s="117">
        <v>38</v>
      </c>
      <c r="U7" s="117">
        <v>38</v>
      </c>
      <c r="V7" s="117">
        <v>38</v>
      </c>
      <c r="W7" s="117">
        <v>38</v>
      </c>
      <c r="X7" s="117">
        <v>38</v>
      </c>
      <c r="Y7" s="117">
        <v>38</v>
      </c>
      <c r="Z7" s="116"/>
      <c r="AA7" s="116" t="str">
        <f>TEXT(Y7,"###,###")</f>
        <v>38</v>
      </c>
      <c r="AB7" s="116"/>
      <c r="AC7" s="116">
        <f t="shared" si="0"/>
        <v>0</v>
      </c>
      <c r="AD7" s="116"/>
      <c r="AE7" s="116">
        <f t="shared" si="1"/>
        <v>0</v>
      </c>
      <c r="AF7" s="116"/>
    </row>
    <row r="8" spans="1:32" ht="17.25" customHeight="1" x14ac:dyDescent="0.25">
      <c r="A8" s="47" t="s">
        <v>15</v>
      </c>
      <c r="B8" s="48"/>
      <c r="C8" s="49"/>
      <c r="D8" s="50" t="str">
        <f>AA4</f>
        <v>55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9.44'!AA7</f>
        <v>38</v>
      </c>
      <c r="P8" s="51"/>
      <c r="S8" s="116" t="s">
        <v>96</v>
      </c>
      <c r="T8" s="116">
        <v>23591.11</v>
      </c>
      <c r="U8" s="116">
        <v>23591.11</v>
      </c>
      <c r="V8" s="116">
        <v>23591.11</v>
      </c>
      <c r="W8" s="116">
        <v>23591.11</v>
      </c>
      <c r="X8" s="116">
        <v>23591.11</v>
      </c>
      <c r="Y8" s="116">
        <v>23591.11</v>
      </c>
      <c r="Z8" s="116"/>
      <c r="AA8" s="116" t="str">
        <f>TEXT(Y8,"$###,###")</f>
        <v>$23,591</v>
      </c>
      <c r="AB8" s="116"/>
      <c r="AC8" s="116">
        <f t="shared" si="0"/>
        <v>0</v>
      </c>
      <c r="AD8" s="116"/>
      <c r="AE8" s="116">
        <f t="shared" si="1"/>
        <v>0</v>
      </c>
      <c r="AF8" s="116"/>
    </row>
    <row r="9" spans="1:32" x14ac:dyDescent="0.25">
      <c r="A9" s="55" t="s">
        <v>17</v>
      </c>
      <c r="B9" s="56"/>
      <c r="C9" s="57"/>
      <c r="D9" s="58">
        <f>'Table 9.44'!AC104</f>
        <v>23.636363636363637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63.157894736842103</v>
      </c>
      <c r="P9" s="59" t="s">
        <v>97</v>
      </c>
      <c r="S9" s="116" t="s">
        <v>9</v>
      </c>
      <c r="T9" s="116">
        <v>1074602</v>
      </c>
      <c r="U9" s="116">
        <v>1074602</v>
      </c>
      <c r="V9" s="116">
        <v>1074602</v>
      </c>
      <c r="W9" s="116">
        <v>1074602</v>
      </c>
      <c r="X9" s="116">
        <v>1074602</v>
      </c>
      <c r="Y9" s="116">
        <v>1074602</v>
      </c>
      <c r="Z9" s="116"/>
      <c r="AA9" s="116" t="str">
        <f>TEXT(Y9/1000000,"$#,###.0")&amp;" mil"</f>
        <v>$1.1 mil</v>
      </c>
      <c r="AB9" s="116"/>
      <c r="AC9" s="116">
        <f t="shared" si="0"/>
        <v>0</v>
      </c>
      <c r="AD9" s="116"/>
      <c r="AE9" s="116">
        <f t="shared" si="1"/>
        <v>0</v>
      </c>
      <c r="AF9" s="116"/>
    </row>
    <row r="10" spans="1:32" x14ac:dyDescent="0.25">
      <c r="A10" s="55" t="s">
        <v>20</v>
      </c>
      <c r="B10" s="56"/>
      <c r="C10" s="57"/>
      <c r="D10" s="58">
        <f>'Table 9.44'!AC105</f>
        <v>67.272727272727266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36.84210526315789</v>
      </c>
      <c r="P10" s="59" t="s">
        <v>97</v>
      </c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97.368421052631575</v>
      </c>
      <c r="P11" s="59" t="s">
        <v>97</v>
      </c>
      <c r="S11" s="116" t="s">
        <v>32</v>
      </c>
      <c r="T11" s="117">
        <v>54</v>
      </c>
      <c r="U11" s="117">
        <v>54</v>
      </c>
      <c r="V11" s="117">
        <v>54</v>
      </c>
      <c r="W11" s="117">
        <v>54</v>
      </c>
      <c r="X11" s="117">
        <v>54</v>
      </c>
      <c r="Y11" s="117">
        <v>54</v>
      </c>
      <c r="Z11" s="116"/>
      <c r="AA11" s="116"/>
      <c r="AB11" s="116"/>
      <c r="AC11" s="116"/>
      <c r="AD11" s="116"/>
      <c r="AE11" s="116"/>
      <c r="AF11" s="116"/>
    </row>
    <row r="12" spans="1:32" ht="28.5" customHeight="1" x14ac:dyDescent="0.25">
      <c r="A12" s="55" t="s">
        <v>22</v>
      </c>
      <c r="B12" s="57"/>
      <c r="C12" s="57"/>
      <c r="D12" s="58">
        <f>'Table 9.44'!AC108</f>
        <v>9.0909090909090917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7.8947368421052628</v>
      </c>
      <c r="P12" s="59" t="s">
        <v>97</v>
      </c>
      <c r="S12" s="116" t="s">
        <v>33</v>
      </c>
      <c r="T12" s="117">
        <v>3</v>
      </c>
      <c r="U12" s="117">
        <v>3</v>
      </c>
      <c r="V12" s="117">
        <v>3</v>
      </c>
      <c r="W12" s="117">
        <v>3</v>
      </c>
      <c r="X12" s="117">
        <v>3</v>
      </c>
      <c r="Y12" s="117">
        <v>3</v>
      </c>
      <c r="Z12" s="116"/>
      <c r="AA12" s="116"/>
      <c r="AB12" s="116"/>
      <c r="AC12" s="116"/>
      <c r="AD12" s="116"/>
      <c r="AE12" s="116"/>
      <c r="AF12" s="116"/>
    </row>
    <row r="13" spans="1:32" ht="15" customHeight="1" x14ac:dyDescent="0.25">
      <c r="A13" s="55" t="s">
        <v>23</v>
      </c>
      <c r="B13" s="57"/>
      <c r="C13" s="57"/>
      <c r="D13" s="58">
        <f>'Table 9.44'!AC109</f>
        <v>10.909090909090908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9.44'!AA118</f>
        <v>36.7</v>
      </c>
      <c r="P13" s="59" t="s">
        <v>194</v>
      </c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</row>
    <row r="14" spans="1:32" ht="15" customHeight="1" x14ac:dyDescent="0.25">
      <c r="A14" s="55" t="s">
        <v>24</v>
      </c>
      <c r="B14" s="57"/>
      <c r="C14" s="57"/>
      <c r="D14" s="58">
        <f>'Table 9.44'!AC110</f>
        <v>67.272727272727266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27.27272727272727</v>
      </c>
      <c r="P14" s="59" t="s">
        <v>97</v>
      </c>
      <c r="S14" s="116" t="s">
        <v>34</v>
      </c>
      <c r="T14" s="116"/>
      <c r="U14" s="116"/>
      <c r="V14" s="116"/>
      <c r="W14" s="116"/>
      <c r="X14" s="116"/>
      <c r="Y14" s="116"/>
      <c r="Z14" s="116"/>
      <c r="AA14" s="116" t="s">
        <v>35</v>
      </c>
      <c r="AB14" s="116"/>
      <c r="AC14" s="116"/>
      <c r="AD14" s="116"/>
      <c r="AE14" s="116"/>
      <c r="AF14" s="116"/>
    </row>
    <row r="15" spans="1:32" ht="15" customHeight="1" thickBot="1" x14ac:dyDescent="0.3">
      <c r="A15" s="75" t="s">
        <v>25</v>
      </c>
      <c r="B15" s="76"/>
      <c r="C15" s="76"/>
      <c r="D15" s="77">
        <f>'Table 9.44'!AC111</f>
        <v>20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72.727272727272734</v>
      </c>
      <c r="P15" s="81" t="s">
        <v>97</v>
      </c>
      <c r="S15" s="116" t="s">
        <v>71</v>
      </c>
      <c r="T15" s="116"/>
      <c r="U15" s="116"/>
      <c r="V15" s="116"/>
      <c r="W15" s="116"/>
      <c r="X15" s="116"/>
      <c r="Y15" s="116">
        <v>0</v>
      </c>
      <c r="Z15" s="116"/>
      <c r="AA15" s="118">
        <f t="shared" ref="AA15:AA34" si="2">IF(Y15="np",0,Y15/$Y$34)</f>
        <v>0</v>
      </c>
      <c r="AB15" s="116"/>
      <c r="AC15" s="116"/>
      <c r="AD15" s="116"/>
      <c r="AE15" s="116"/>
      <c r="AF15" s="116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6" t="s">
        <v>72</v>
      </c>
      <c r="T16" s="116"/>
      <c r="U16" s="116"/>
      <c r="V16" s="116"/>
      <c r="W16" s="116"/>
      <c r="X16" s="116"/>
      <c r="Y16" s="116">
        <v>0</v>
      </c>
      <c r="Z16" s="116"/>
      <c r="AA16" s="118">
        <f t="shared" si="2"/>
        <v>0</v>
      </c>
      <c r="AB16" s="116"/>
      <c r="AC16" s="116"/>
      <c r="AD16" s="116"/>
      <c r="AE16" s="116"/>
      <c r="AF16" s="116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6" t="s">
        <v>73</v>
      </c>
      <c r="T17" s="116"/>
      <c r="U17" s="116"/>
      <c r="V17" s="116"/>
      <c r="W17" s="116"/>
      <c r="X17" s="116"/>
      <c r="Y17" s="116">
        <v>0</v>
      </c>
      <c r="Z17" s="116"/>
      <c r="AA17" s="118">
        <f t="shared" si="2"/>
        <v>0</v>
      </c>
      <c r="AB17" s="116"/>
      <c r="AC17" s="116"/>
      <c r="AD17" s="116"/>
      <c r="AE17" s="116"/>
      <c r="AF17" s="116"/>
    </row>
    <row r="18" spans="1:32" x14ac:dyDescent="0.25">
      <c r="A18" s="85" t="str">
        <f>'Table 9.44'!$S$1&amp;" ("&amp;'Table 9.44'!$T$2&amp;" to "&amp;'Table 9.44'!$Y$2&amp;")"</f>
        <v>Mapoon (2011-12 to 2016-17)</v>
      </c>
      <c r="B18" s="85"/>
      <c r="C18" s="85"/>
      <c r="D18" s="85"/>
      <c r="E18" s="85"/>
      <c r="F18" s="85"/>
      <c r="G18" s="85" t="str">
        <f>'Table 9.44'!$S$1&amp;" ("&amp;'Table 9.44'!$T$2&amp;" to "&amp;'Table 9.44'!$Y$2&amp;")"</f>
        <v>Mapoon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6" t="s">
        <v>74</v>
      </c>
      <c r="T18" s="116"/>
      <c r="U18" s="116"/>
      <c r="V18" s="116"/>
      <c r="W18" s="116"/>
      <c r="X18" s="116"/>
      <c r="Y18" s="116">
        <v>0</v>
      </c>
      <c r="Z18" s="116"/>
      <c r="AA18" s="118">
        <f t="shared" si="2"/>
        <v>0</v>
      </c>
      <c r="AB18" s="116"/>
      <c r="AC18" s="116"/>
      <c r="AD18" s="116"/>
      <c r="AE18" s="116"/>
      <c r="AF18" s="116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6" t="s">
        <v>75</v>
      </c>
      <c r="T19" s="116"/>
      <c r="U19" s="116"/>
      <c r="V19" s="116"/>
      <c r="W19" s="116"/>
      <c r="X19" s="116"/>
      <c r="Y19" s="116">
        <v>6</v>
      </c>
      <c r="Z19" s="116"/>
      <c r="AA19" s="118">
        <f t="shared" si="2"/>
        <v>0.06</v>
      </c>
      <c r="AB19" s="116"/>
      <c r="AC19" s="116"/>
      <c r="AD19" s="116"/>
      <c r="AE19" s="116"/>
      <c r="AF19" s="116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6" t="s">
        <v>76</v>
      </c>
      <c r="T20" s="116"/>
      <c r="U20" s="116"/>
      <c r="V20" s="116"/>
      <c r="W20" s="116"/>
      <c r="X20" s="116"/>
      <c r="Y20" s="116">
        <v>0</v>
      </c>
      <c r="Z20" s="116"/>
      <c r="AA20" s="118">
        <f t="shared" si="2"/>
        <v>0</v>
      </c>
      <c r="AB20" s="116"/>
      <c r="AC20" s="116"/>
      <c r="AD20" s="116"/>
      <c r="AE20" s="116"/>
      <c r="AF20" s="116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6" t="s">
        <v>77</v>
      </c>
      <c r="T21" s="116"/>
      <c r="U21" s="116"/>
      <c r="V21" s="116"/>
      <c r="W21" s="116"/>
      <c r="X21" s="116"/>
      <c r="Y21" s="116">
        <v>0</v>
      </c>
      <c r="Z21" s="116"/>
      <c r="AA21" s="118">
        <f t="shared" si="2"/>
        <v>0</v>
      </c>
      <c r="AB21" s="116"/>
      <c r="AC21" s="116"/>
      <c r="AD21" s="116"/>
      <c r="AE21" s="116"/>
      <c r="AF21" s="116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6" t="s">
        <v>78</v>
      </c>
      <c r="T22" s="116"/>
      <c r="U22" s="116"/>
      <c r="V22" s="116"/>
      <c r="W22" s="116"/>
      <c r="X22" s="116"/>
      <c r="Y22" s="116">
        <v>0</v>
      </c>
      <c r="Z22" s="116"/>
      <c r="AA22" s="118">
        <f t="shared" si="2"/>
        <v>0</v>
      </c>
      <c r="AB22" s="116"/>
      <c r="AC22" s="116"/>
      <c r="AD22" s="116"/>
      <c r="AE22" s="116"/>
      <c r="AF22" s="116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6" t="s">
        <v>79</v>
      </c>
      <c r="T23" s="116"/>
      <c r="U23" s="116"/>
      <c r="V23" s="116"/>
      <c r="W23" s="116"/>
      <c r="X23" s="116"/>
      <c r="Y23" s="116">
        <v>0</v>
      </c>
      <c r="Z23" s="116"/>
      <c r="AA23" s="118">
        <f t="shared" si="2"/>
        <v>0</v>
      </c>
      <c r="AB23" s="116"/>
      <c r="AC23" s="116"/>
      <c r="AD23" s="116"/>
      <c r="AE23" s="116"/>
      <c r="AF23" s="116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6" t="s">
        <v>80</v>
      </c>
      <c r="T24" s="116"/>
      <c r="U24" s="116"/>
      <c r="V24" s="116"/>
      <c r="W24" s="116"/>
      <c r="X24" s="116"/>
      <c r="Y24" s="116">
        <v>0</v>
      </c>
      <c r="Z24" s="116"/>
      <c r="AA24" s="118">
        <f t="shared" si="2"/>
        <v>0</v>
      </c>
      <c r="AB24" s="116"/>
      <c r="AC24" s="116"/>
      <c r="AD24" s="116"/>
      <c r="AE24" s="116"/>
      <c r="AF24" s="116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6" t="s">
        <v>81</v>
      </c>
      <c r="T25" s="116"/>
      <c r="U25" s="116"/>
      <c r="V25" s="116"/>
      <c r="W25" s="116"/>
      <c r="X25" s="116"/>
      <c r="Y25" s="116">
        <v>0</v>
      </c>
      <c r="Z25" s="116"/>
      <c r="AA25" s="118">
        <f t="shared" si="2"/>
        <v>0</v>
      </c>
      <c r="AB25" s="116"/>
      <c r="AC25" s="116"/>
      <c r="AD25" s="116"/>
      <c r="AE25" s="116"/>
      <c r="AF25" s="116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6" t="s">
        <v>82</v>
      </c>
      <c r="T26" s="116"/>
      <c r="U26" s="116"/>
      <c r="V26" s="116"/>
      <c r="W26" s="116"/>
      <c r="X26" s="116"/>
      <c r="Y26" s="116">
        <v>0</v>
      </c>
      <c r="Z26" s="116"/>
      <c r="AA26" s="118">
        <f t="shared" si="2"/>
        <v>0</v>
      </c>
      <c r="AB26" s="116"/>
      <c r="AC26" s="116"/>
      <c r="AD26" s="116"/>
      <c r="AE26" s="116"/>
      <c r="AF26" s="116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6" t="s">
        <v>83</v>
      </c>
      <c r="T27" s="116"/>
      <c r="U27" s="116"/>
      <c r="V27" s="116"/>
      <c r="W27" s="116"/>
      <c r="X27" s="116"/>
      <c r="Y27" s="116">
        <v>7</v>
      </c>
      <c r="Z27" s="116"/>
      <c r="AA27" s="118">
        <f t="shared" si="2"/>
        <v>7.0000000000000007E-2</v>
      </c>
      <c r="AB27" s="116"/>
      <c r="AC27" s="116"/>
      <c r="AD27" s="116"/>
      <c r="AE27" s="116"/>
      <c r="AF27" s="116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6" t="s">
        <v>84</v>
      </c>
      <c r="T28" s="116"/>
      <c r="U28" s="116"/>
      <c r="V28" s="116"/>
      <c r="W28" s="116"/>
      <c r="X28" s="116"/>
      <c r="Y28" s="116">
        <v>0</v>
      </c>
      <c r="Z28" s="116"/>
      <c r="AA28" s="118">
        <f t="shared" si="2"/>
        <v>0</v>
      </c>
      <c r="AB28" s="116"/>
      <c r="AC28" s="116"/>
      <c r="AD28" s="116"/>
      <c r="AE28" s="116"/>
      <c r="AF28" s="116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6" t="s">
        <v>85</v>
      </c>
      <c r="T29" s="116"/>
      <c r="U29" s="116"/>
      <c r="V29" s="116"/>
      <c r="W29" s="116"/>
      <c r="X29" s="116"/>
      <c r="Y29" s="116">
        <v>0</v>
      </c>
      <c r="Z29" s="116"/>
      <c r="AA29" s="118">
        <f t="shared" si="2"/>
        <v>0</v>
      </c>
      <c r="AB29" s="116"/>
      <c r="AC29" s="116"/>
      <c r="AD29" s="116"/>
      <c r="AE29" s="116"/>
      <c r="AF29" s="116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6" t="s">
        <v>86</v>
      </c>
      <c r="T30" s="116"/>
      <c r="U30" s="116"/>
      <c r="V30" s="116"/>
      <c r="W30" s="116"/>
      <c r="X30" s="116"/>
      <c r="Y30" s="116">
        <v>6</v>
      </c>
      <c r="Z30" s="116"/>
      <c r="AA30" s="118">
        <f t="shared" si="2"/>
        <v>0.06</v>
      </c>
      <c r="AB30" s="116"/>
      <c r="AC30" s="116"/>
      <c r="AD30" s="116"/>
      <c r="AE30" s="116"/>
      <c r="AF30" s="116"/>
    </row>
    <row r="31" spans="1:32" ht="15.75" customHeight="1" x14ac:dyDescent="0.25">
      <c r="A31" s="85" t="str">
        <f>"Distribution of employee jobs per industry "&amp;"("&amp;'Table 9.44'!Y2&amp;")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6" t="s">
        <v>87</v>
      </c>
      <c r="T31" s="116"/>
      <c r="U31" s="116"/>
      <c r="V31" s="116"/>
      <c r="W31" s="116"/>
      <c r="X31" s="116"/>
      <c r="Y31" s="116">
        <v>0</v>
      </c>
      <c r="Z31" s="116"/>
      <c r="AA31" s="118">
        <f t="shared" si="2"/>
        <v>0</v>
      </c>
      <c r="AB31" s="116"/>
      <c r="AC31" s="116"/>
      <c r="AD31" s="116"/>
      <c r="AE31" s="116"/>
      <c r="AF31" s="116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6" t="s">
        <v>88</v>
      </c>
      <c r="T32" s="116"/>
      <c r="U32" s="116"/>
      <c r="V32" s="116"/>
      <c r="W32" s="116"/>
      <c r="X32" s="116"/>
      <c r="Y32" s="116">
        <v>0</v>
      </c>
      <c r="Z32" s="116"/>
      <c r="AA32" s="118">
        <f t="shared" si="2"/>
        <v>0</v>
      </c>
      <c r="AB32" s="116"/>
      <c r="AC32" s="116"/>
      <c r="AD32" s="116"/>
      <c r="AE32" s="116"/>
      <c r="AF32" s="116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6" t="s">
        <v>89</v>
      </c>
      <c r="T33" s="116"/>
      <c r="U33" s="116"/>
      <c r="V33" s="116"/>
      <c r="W33" s="116"/>
      <c r="X33" s="116"/>
      <c r="Y33" s="116">
        <v>0</v>
      </c>
      <c r="Z33" s="116"/>
      <c r="AA33" s="118">
        <f t="shared" si="2"/>
        <v>0</v>
      </c>
      <c r="AB33" s="116"/>
      <c r="AC33" s="116"/>
      <c r="AD33" s="116"/>
      <c r="AE33" s="116"/>
      <c r="AF33" s="116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6" t="s">
        <v>90</v>
      </c>
      <c r="T34" s="116"/>
      <c r="U34" s="116"/>
      <c r="V34" s="116"/>
      <c r="W34" s="116"/>
      <c r="X34" s="116"/>
      <c r="Y34" s="116">
        <v>100</v>
      </c>
      <c r="Z34" s="116"/>
      <c r="AA34" s="119">
        <f t="shared" si="2"/>
        <v>1</v>
      </c>
      <c r="AB34" s="116"/>
      <c r="AC34" s="116"/>
      <c r="AD34" s="116"/>
      <c r="AE34" s="116"/>
      <c r="AF34" s="116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6" t="s">
        <v>102</v>
      </c>
      <c r="T36" s="116"/>
      <c r="U36" s="116"/>
      <c r="V36" s="116"/>
      <c r="W36" s="116"/>
      <c r="X36" s="116"/>
      <c r="Y36" s="116"/>
      <c r="Z36" s="116"/>
      <c r="AA36" s="116" t="s">
        <v>27</v>
      </c>
      <c r="AB36" s="116"/>
      <c r="AC36" s="116" t="s">
        <v>28</v>
      </c>
      <c r="AD36" s="116"/>
      <c r="AE36" s="116" t="s">
        <v>29</v>
      </c>
      <c r="AF36" s="116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6" t="s">
        <v>12</v>
      </c>
      <c r="T37" s="116">
        <v>32</v>
      </c>
      <c r="U37" s="116">
        <v>32</v>
      </c>
      <c r="V37" s="116">
        <v>32</v>
      </c>
      <c r="W37" s="116">
        <v>32</v>
      </c>
      <c r="X37" s="116">
        <v>32</v>
      </c>
      <c r="Y37" s="116">
        <v>32</v>
      </c>
      <c r="Z37" s="116"/>
      <c r="AA37" s="116" t="str">
        <f>TEXT(Y37,"###,###")</f>
        <v>32</v>
      </c>
      <c r="AB37" s="116"/>
      <c r="AC37" s="116">
        <f>Y37/X37-1</f>
        <v>0</v>
      </c>
      <c r="AD37" s="116"/>
      <c r="AE37" s="116">
        <f>Y37/T37-1</f>
        <v>0</v>
      </c>
      <c r="AF37" s="116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6" t="s">
        <v>13</v>
      </c>
      <c r="T38" s="116">
        <v>12</v>
      </c>
      <c r="U38" s="116">
        <v>12</v>
      </c>
      <c r="V38" s="116">
        <v>12</v>
      </c>
      <c r="W38" s="116">
        <v>12</v>
      </c>
      <c r="X38" s="116">
        <v>12</v>
      </c>
      <c r="Y38" s="116">
        <v>12</v>
      </c>
      <c r="Z38" s="116"/>
      <c r="AA38" s="116" t="str">
        <f>TEXT(Y38,"###,###")</f>
        <v>12</v>
      </c>
      <c r="AB38" s="116"/>
      <c r="AC38" s="116">
        <f>Y38/X38-1</f>
        <v>0</v>
      </c>
      <c r="AD38" s="116"/>
      <c r="AE38" s="116">
        <f>Y38/T38-1</f>
        <v>0</v>
      </c>
      <c r="AF38" s="116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6" t="s">
        <v>14</v>
      </c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6" t="s">
        <v>36</v>
      </c>
      <c r="T40" s="116">
        <v>44</v>
      </c>
      <c r="U40" s="116">
        <v>44</v>
      </c>
      <c r="V40" s="116">
        <v>44</v>
      </c>
      <c r="W40" s="116">
        <v>44</v>
      </c>
      <c r="X40" s="116">
        <v>44</v>
      </c>
      <c r="Y40" s="116">
        <v>44</v>
      </c>
      <c r="Z40" s="116"/>
      <c r="AA40" s="116"/>
      <c r="AB40" s="116"/>
      <c r="AC40" s="116" t="s">
        <v>35</v>
      </c>
      <c r="AD40" s="116"/>
      <c r="AE40" s="116" t="s">
        <v>27</v>
      </c>
      <c r="AF40" s="116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6"/>
      <c r="T41" s="116"/>
      <c r="U41" s="116"/>
      <c r="V41" s="116"/>
      <c r="W41" s="116"/>
      <c r="X41" s="116"/>
      <c r="Y41" s="116"/>
      <c r="Z41" s="116"/>
      <c r="AA41" s="116" t="s">
        <v>205</v>
      </c>
      <c r="AB41" s="116"/>
      <c r="AC41" s="116">
        <f>Y37/($Y$37+$Y$38)*100</f>
        <v>72.727272727272734</v>
      </c>
      <c r="AD41" s="116"/>
      <c r="AE41" s="116"/>
      <c r="AF41" s="116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6" t="s">
        <v>37</v>
      </c>
      <c r="T42" s="116"/>
      <c r="U42" s="116"/>
      <c r="V42" s="116"/>
      <c r="W42" s="116"/>
      <c r="X42" s="116"/>
      <c r="Y42" s="116"/>
      <c r="Z42" s="116"/>
      <c r="AA42" s="116" t="s">
        <v>206</v>
      </c>
      <c r="AB42" s="116"/>
      <c r="AC42" s="116">
        <f>Y38/($Y$37+$Y$38)*100</f>
        <v>27.27272727272727</v>
      </c>
      <c r="AD42" s="116"/>
      <c r="AE42" s="116"/>
      <c r="AF42" s="116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6" t="s">
        <v>38</v>
      </c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6" t="s">
        <v>39</v>
      </c>
      <c r="T44" s="116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6"/>
      <c r="AA44" s="116"/>
      <c r="AB44" s="116"/>
      <c r="AC44" s="116"/>
      <c r="AD44" s="116"/>
      <c r="AE44" s="116"/>
      <c r="AF44" s="116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6" t="s">
        <v>40</v>
      </c>
      <c r="T45" s="116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6"/>
      <c r="AA45" s="116"/>
      <c r="AB45" s="116"/>
      <c r="AC45" s="116"/>
      <c r="AD45" s="116"/>
      <c r="AE45" s="116"/>
      <c r="AF45" s="116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6" t="s">
        <v>41</v>
      </c>
      <c r="T46" s="116"/>
      <c r="U46" s="117">
        <v>0</v>
      </c>
      <c r="V46" s="117">
        <v>0</v>
      </c>
      <c r="W46" s="117">
        <v>0</v>
      </c>
      <c r="X46" s="117">
        <v>0</v>
      </c>
      <c r="Y46" s="117">
        <v>6</v>
      </c>
      <c r="Z46" s="116"/>
      <c r="AA46" s="116"/>
      <c r="AB46" s="116"/>
      <c r="AC46" s="116"/>
      <c r="AD46" s="116"/>
      <c r="AE46" s="116"/>
      <c r="AF46" s="116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6" t="s">
        <v>42</v>
      </c>
      <c r="T47" s="116"/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6"/>
      <c r="AA47" s="116"/>
      <c r="AB47" s="116"/>
      <c r="AC47" s="116"/>
      <c r="AD47" s="116"/>
      <c r="AE47" s="116"/>
      <c r="AF47" s="116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6" t="s">
        <v>43</v>
      </c>
      <c r="T48" s="116"/>
      <c r="U48" s="117">
        <v>0</v>
      </c>
      <c r="V48" s="117">
        <v>0</v>
      </c>
      <c r="W48" s="117">
        <v>0</v>
      </c>
      <c r="X48" s="117">
        <v>0</v>
      </c>
      <c r="Y48" s="117">
        <v>4</v>
      </c>
      <c r="Z48" s="116"/>
      <c r="AA48" s="116"/>
      <c r="AB48" s="116"/>
      <c r="AC48" s="116"/>
      <c r="AD48" s="116"/>
      <c r="AE48" s="116"/>
      <c r="AF48" s="116"/>
    </row>
    <row r="49" spans="1:32" ht="15" customHeight="1" x14ac:dyDescent="0.25">
      <c r="A49" s="92" t="str">
        <f>"Number of jobs by age and sex of job holders in "&amp;'Table 9.44'!S1&amp;" ("&amp;'Table 9.44'!Y2&amp;") *"</f>
        <v>Number of jobs by age and sex of job holders in Mapoon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6" t="s">
        <v>44</v>
      </c>
      <c r="T49" s="116"/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6"/>
      <c r="AA49" s="116"/>
      <c r="AB49" s="116"/>
      <c r="AC49" s="116"/>
      <c r="AD49" s="116"/>
      <c r="AE49" s="116"/>
      <c r="AF49" s="116"/>
    </row>
    <row r="50" spans="1:32" ht="15" customHeight="1" x14ac:dyDescent="0.25">
      <c r="A50" s="5"/>
      <c r="S50" s="116" t="s">
        <v>45</v>
      </c>
      <c r="T50" s="116"/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6"/>
      <c r="AA50" s="116"/>
      <c r="AB50" s="116"/>
      <c r="AC50" s="116"/>
      <c r="AD50" s="116"/>
      <c r="AE50" s="116"/>
      <c r="AF50" s="116"/>
    </row>
    <row r="51" spans="1:32" ht="15" customHeight="1" x14ac:dyDescent="0.25">
      <c r="S51" s="116" t="s">
        <v>46</v>
      </c>
      <c r="T51" s="116"/>
      <c r="U51" s="117">
        <v>0</v>
      </c>
      <c r="V51" s="117">
        <v>0</v>
      </c>
      <c r="W51" s="117">
        <v>0</v>
      </c>
      <c r="X51" s="117">
        <v>0</v>
      </c>
      <c r="Y51" s="117">
        <v>7</v>
      </c>
      <c r="Z51" s="116"/>
      <c r="AA51" s="116"/>
      <c r="AB51" s="116"/>
      <c r="AC51" s="116"/>
      <c r="AD51" s="116"/>
      <c r="AE51" s="116"/>
      <c r="AF51" s="116"/>
    </row>
    <row r="52" spans="1:32" ht="15" customHeight="1" x14ac:dyDescent="0.25">
      <c r="A52" s="3"/>
      <c r="B52" s="3"/>
      <c r="C52" s="3"/>
      <c r="D52" s="4"/>
      <c r="E52" s="8"/>
      <c r="S52" s="116" t="s">
        <v>47</v>
      </c>
      <c r="T52" s="116"/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6"/>
      <c r="AA52" s="116"/>
      <c r="AB52" s="116"/>
      <c r="AC52" s="116"/>
      <c r="AD52" s="116"/>
      <c r="AE52" s="116"/>
      <c r="AF52" s="116"/>
    </row>
    <row r="53" spans="1:32" ht="15" customHeight="1" x14ac:dyDescent="0.25">
      <c r="A53" s="3"/>
      <c r="B53" s="3"/>
      <c r="C53" s="3"/>
      <c r="D53" s="4"/>
      <c r="E53" s="8"/>
      <c r="S53" s="116" t="s">
        <v>48</v>
      </c>
      <c r="T53" s="116"/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6"/>
      <c r="AA53" s="116"/>
      <c r="AB53" s="116"/>
      <c r="AC53" s="116"/>
      <c r="AD53" s="116"/>
      <c r="AE53" s="116"/>
      <c r="AF53" s="116"/>
    </row>
    <row r="54" spans="1:32" ht="15" customHeight="1" x14ac:dyDescent="0.25">
      <c r="A54" s="3"/>
      <c r="B54" s="3"/>
      <c r="C54" s="3"/>
      <c r="D54" s="4"/>
      <c r="E54" s="8"/>
      <c r="S54" s="116" t="s">
        <v>49</v>
      </c>
      <c r="T54" s="116"/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6"/>
      <c r="AA54" s="116"/>
      <c r="AB54" s="116"/>
      <c r="AC54" s="116"/>
      <c r="AD54" s="116"/>
      <c r="AE54" s="116"/>
      <c r="AF54" s="116"/>
    </row>
    <row r="55" spans="1:32" ht="15" customHeight="1" x14ac:dyDescent="0.25">
      <c r="A55" s="1"/>
      <c r="B55" s="1"/>
      <c r="C55" s="1"/>
      <c r="D55" s="1"/>
      <c r="E55" s="1"/>
      <c r="S55" s="116" t="s">
        <v>50</v>
      </c>
      <c r="T55" s="116"/>
      <c r="U55" s="117">
        <v>0</v>
      </c>
      <c r="V55" s="117">
        <v>0</v>
      </c>
      <c r="W55" s="117">
        <v>0</v>
      </c>
      <c r="X55" s="117">
        <v>0</v>
      </c>
      <c r="Y55" s="117">
        <v>4</v>
      </c>
      <c r="Z55" s="116"/>
      <c r="AA55" s="116"/>
      <c r="AB55" s="116"/>
      <c r="AC55" s="116"/>
      <c r="AD55" s="116"/>
      <c r="AE55" s="116"/>
      <c r="AF55" s="116"/>
    </row>
    <row r="56" spans="1:32" ht="15" customHeight="1" x14ac:dyDescent="0.25">
      <c r="A56" s="9"/>
      <c r="B56" s="3"/>
      <c r="C56" s="3"/>
      <c r="D56" s="3"/>
      <c r="E56" s="3"/>
      <c r="S56" s="116" t="s">
        <v>51</v>
      </c>
      <c r="T56" s="116"/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6"/>
      <c r="AA56" s="116"/>
      <c r="AB56" s="116"/>
      <c r="AC56" s="116"/>
      <c r="AD56" s="116"/>
      <c r="AE56" s="116"/>
      <c r="AF56" s="116"/>
    </row>
    <row r="57" spans="1:32" ht="15" customHeight="1" x14ac:dyDescent="0.25">
      <c r="A57" s="3"/>
      <c r="B57" s="3"/>
      <c r="C57" s="3"/>
      <c r="D57" s="3"/>
      <c r="E57" s="3"/>
      <c r="S57" s="116" t="s">
        <v>52</v>
      </c>
      <c r="T57" s="116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6"/>
      <c r="AA57" s="116"/>
      <c r="AB57" s="116"/>
      <c r="AC57" s="116"/>
      <c r="AD57" s="116"/>
      <c r="AE57" s="116"/>
      <c r="AF57" s="116"/>
    </row>
    <row r="58" spans="1:32" ht="15" customHeight="1" x14ac:dyDescent="0.25">
      <c r="A58" s="3"/>
      <c r="B58" s="3"/>
      <c r="C58" s="3"/>
      <c r="D58" s="10"/>
      <c r="E58" s="8"/>
      <c r="S58" s="116" t="s">
        <v>53</v>
      </c>
      <c r="T58" s="116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6"/>
      <c r="AA58" s="116"/>
      <c r="AB58" s="116"/>
      <c r="AC58" s="116"/>
      <c r="AD58" s="116"/>
      <c r="AE58" s="116"/>
      <c r="AF58" s="116"/>
    </row>
    <row r="59" spans="1:32" ht="15" customHeight="1" x14ac:dyDescent="0.25">
      <c r="A59" s="3"/>
      <c r="B59" s="3"/>
      <c r="C59" s="3"/>
      <c r="D59" s="10"/>
      <c r="E59" s="8"/>
      <c r="S59" s="116" t="s">
        <v>54</v>
      </c>
      <c r="T59" s="116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6"/>
      <c r="AA59" s="116"/>
      <c r="AB59" s="116"/>
      <c r="AC59" s="116"/>
      <c r="AD59" s="116"/>
      <c r="AE59" s="116"/>
      <c r="AF59" s="116"/>
    </row>
    <row r="60" spans="1:32" ht="15" customHeight="1" x14ac:dyDescent="0.25">
      <c r="A60" s="3"/>
      <c r="B60" s="3"/>
      <c r="C60" s="3"/>
      <c r="D60" s="10"/>
      <c r="E60" s="8"/>
      <c r="S60" s="116" t="s">
        <v>55</v>
      </c>
      <c r="T60" s="116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6"/>
      <c r="AA60" s="116"/>
      <c r="AB60" s="116"/>
      <c r="AC60" s="116"/>
      <c r="AD60" s="116"/>
      <c r="AE60" s="116"/>
      <c r="AF60" s="116"/>
    </row>
    <row r="61" spans="1:32" ht="15" customHeight="1" x14ac:dyDescent="0.25">
      <c r="S61" s="116" t="s">
        <v>56</v>
      </c>
      <c r="T61" s="116"/>
      <c r="U61" s="117">
        <v>0</v>
      </c>
      <c r="V61" s="117">
        <v>0</v>
      </c>
      <c r="W61" s="117">
        <v>0</v>
      </c>
      <c r="X61" s="117">
        <v>5</v>
      </c>
      <c r="Y61" s="117">
        <v>31</v>
      </c>
      <c r="Z61" s="116"/>
      <c r="AA61" s="116"/>
      <c r="AB61" s="116"/>
      <c r="AC61" s="116"/>
      <c r="AD61" s="116"/>
      <c r="AE61" s="116"/>
      <c r="AF61" s="116"/>
    </row>
    <row r="62" spans="1:32" x14ac:dyDescent="0.25">
      <c r="S62" s="116" t="s">
        <v>57</v>
      </c>
      <c r="T62" s="116"/>
      <c r="U62" s="117"/>
      <c r="V62" s="117"/>
      <c r="W62" s="117"/>
      <c r="X62" s="117"/>
      <c r="Y62" s="117"/>
      <c r="Z62" s="116"/>
      <c r="AA62" s="116"/>
      <c r="AB62" s="116"/>
      <c r="AC62" s="116"/>
      <c r="AD62" s="116"/>
      <c r="AE62" s="116"/>
      <c r="AF62" s="116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6" t="s">
        <v>39</v>
      </c>
      <c r="T63" s="116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6"/>
      <c r="AA63" s="116"/>
      <c r="AB63" s="116"/>
      <c r="AC63" s="116"/>
      <c r="AD63" s="116"/>
      <c r="AE63" s="116"/>
      <c r="AF63" s="116"/>
    </row>
    <row r="64" spans="1:32" ht="15.75" customHeight="1" x14ac:dyDescent="0.25">
      <c r="A64" s="92" t="str">
        <f>"Number of employed persons per occupation of main job by sex in "&amp;'Table 9.44'!S1&amp;" ("&amp;'Table 9.44'!Y2&amp;") *"</f>
        <v>Number of employed persons per occupation of main job by sex in Mapoon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6" t="s">
        <v>40</v>
      </c>
      <c r="T64" s="116"/>
      <c r="U64" s="117">
        <v>0</v>
      </c>
      <c r="V64" s="117">
        <v>0</v>
      </c>
      <c r="W64" s="117">
        <v>0</v>
      </c>
      <c r="X64" s="117">
        <v>0</v>
      </c>
      <c r="Y64" s="117">
        <v>5</v>
      </c>
      <c r="Z64" s="116"/>
      <c r="AA64" s="116"/>
      <c r="AB64" s="116"/>
      <c r="AC64" s="116"/>
      <c r="AD64" s="116"/>
      <c r="AE64" s="116"/>
      <c r="AF64" s="116"/>
    </row>
    <row r="65" spans="19:32" x14ac:dyDescent="0.25">
      <c r="S65" s="116" t="s">
        <v>41</v>
      </c>
      <c r="T65" s="116"/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6"/>
      <c r="AA65" s="116"/>
      <c r="AB65" s="116"/>
      <c r="AC65" s="116"/>
      <c r="AD65" s="116"/>
      <c r="AE65" s="116"/>
      <c r="AF65" s="116"/>
    </row>
    <row r="66" spans="19:32" x14ac:dyDescent="0.25">
      <c r="S66" s="116" t="s">
        <v>42</v>
      </c>
      <c r="T66" s="116"/>
      <c r="U66" s="117">
        <v>0</v>
      </c>
      <c r="V66" s="117">
        <v>0</v>
      </c>
      <c r="W66" s="117">
        <v>0</v>
      </c>
      <c r="X66" s="117">
        <v>4</v>
      </c>
      <c r="Y66" s="117">
        <v>9</v>
      </c>
      <c r="Z66" s="116"/>
      <c r="AA66" s="116"/>
      <c r="AB66" s="116"/>
      <c r="AC66" s="116"/>
      <c r="AD66" s="116"/>
      <c r="AE66" s="116"/>
      <c r="AF66" s="116"/>
    </row>
    <row r="67" spans="19:32" x14ac:dyDescent="0.25">
      <c r="S67" s="116" t="s">
        <v>43</v>
      </c>
      <c r="T67" s="116"/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6"/>
      <c r="AA67" s="116"/>
      <c r="AB67" s="116"/>
      <c r="AC67" s="116"/>
      <c r="AD67" s="116"/>
      <c r="AE67" s="116"/>
      <c r="AF67" s="116"/>
    </row>
    <row r="68" spans="19:32" x14ac:dyDescent="0.25">
      <c r="S68" s="116" t="s">
        <v>44</v>
      </c>
      <c r="T68" s="116"/>
      <c r="U68" s="117">
        <v>0</v>
      </c>
      <c r="V68" s="117">
        <v>0</v>
      </c>
      <c r="W68" s="117">
        <v>0</v>
      </c>
      <c r="X68" s="117">
        <v>0</v>
      </c>
      <c r="Y68" s="117">
        <v>3</v>
      </c>
      <c r="Z68" s="116"/>
      <c r="AA68" s="116"/>
      <c r="AB68" s="116"/>
      <c r="AC68" s="116"/>
      <c r="AD68" s="116"/>
      <c r="AE68" s="116"/>
      <c r="AF68" s="116"/>
    </row>
    <row r="69" spans="19:32" x14ac:dyDescent="0.25">
      <c r="S69" s="116" t="s">
        <v>45</v>
      </c>
      <c r="T69" s="116"/>
      <c r="U69" s="117">
        <v>0</v>
      </c>
      <c r="V69" s="117">
        <v>0</v>
      </c>
      <c r="W69" s="117">
        <v>0</v>
      </c>
      <c r="X69" s="117">
        <v>0</v>
      </c>
      <c r="Y69" s="117">
        <v>0</v>
      </c>
      <c r="Z69" s="116"/>
      <c r="AA69" s="116"/>
      <c r="AB69" s="116"/>
      <c r="AC69" s="116"/>
      <c r="AD69" s="116"/>
      <c r="AE69" s="116"/>
      <c r="AF69" s="116"/>
    </row>
    <row r="70" spans="19:32" x14ac:dyDescent="0.25">
      <c r="S70" s="116" t="s">
        <v>46</v>
      </c>
      <c r="T70" s="116"/>
      <c r="U70" s="117">
        <v>0</v>
      </c>
      <c r="V70" s="117">
        <v>0</v>
      </c>
      <c r="W70" s="117">
        <v>0</v>
      </c>
      <c r="X70" s="117">
        <v>0</v>
      </c>
      <c r="Y70" s="117">
        <v>0</v>
      </c>
      <c r="Z70" s="116"/>
      <c r="AA70" s="116"/>
      <c r="AB70" s="116"/>
      <c r="AC70" s="116"/>
      <c r="AD70" s="116"/>
      <c r="AE70" s="116"/>
      <c r="AF70" s="116"/>
    </row>
    <row r="71" spans="19:32" x14ac:dyDescent="0.25">
      <c r="S71" s="116" t="s">
        <v>47</v>
      </c>
      <c r="T71" s="116"/>
      <c r="U71" s="117">
        <v>0</v>
      </c>
      <c r="V71" s="117">
        <v>0</v>
      </c>
      <c r="W71" s="117">
        <v>0</v>
      </c>
      <c r="X71" s="117">
        <v>0</v>
      </c>
      <c r="Y71" s="117">
        <v>0</v>
      </c>
      <c r="Z71" s="116"/>
      <c r="AA71" s="116"/>
      <c r="AB71" s="116"/>
      <c r="AC71" s="116"/>
      <c r="AD71" s="116"/>
      <c r="AE71" s="116"/>
      <c r="AF71" s="116"/>
    </row>
    <row r="72" spans="19:32" x14ac:dyDescent="0.25">
      <c r="S72" s="116" t="s">
        <v>48</v>
      </c>
      <c r="T72" s="116"/>
      <c r="U72" s="117">
        <v>0</v>
      </c>
      <c r="V72" s="117">
        <v>0</v>
      </c>
      <c r="W72" s="117">
        <v>0</v>
      </c>
      <c r="X72" s="117">
        <v>0</v>
      </c>
      <c r="Y72" s="117">
        <v>0</v>
      </c>
      <c r="Z72" s="116"/>
      <c r="AA72" s="116"/>
      <c r="AB72" s="116"/>
      <c r="AC72" s="116"/>
      <c r="AD72" s="116"/>
      <c r="AE72" s="116"/>
      <c r="AF72" s="116"/>
    </row>
    <row r="73" spans="19:32" x14ac:dyDescent="0.25">
      <c r="S73" s="116" t="s">
        <v>49</v>
      </c>
      <c r="T73" s="116"/>
      <c r="U73" s="117">
        <v>0</v>
      </c>
      <c r="V73" s="117">
        <v>0</v>
      </c>
      <c r="W73" s="117">
        <v>0</v>
      </c>
      <c r="X73" s="117">
        <v>0</v>
      </c>
      <c r="Y73" s="117">
        <v>0</v>
      </c>
      <c r="Z73" s="116"/>
      <c r="AA73" s="116"/>
      <c r="AB73" s="116"/>
      <c r="AC73" s="116"/>
      <c r="AD73" s="116"/>
      <c r="AE73" s="116"/>
      <c r="AF73" s="116"/>
    </row>
    <row r="74" spans="19:32" x14ac:dyDescent="0.25">
      <c r="S74" s="116" t="s">
        <v>50</v>
      </c>
      <c r="T74" s="116"/>
      <c r="U74" s="117">
        <v>0</v>
      </c>
      <c r="V74" s="117">
        <v>0</v>
      </c>
      <c r="W74" s="117">
        <v>0</v>
      </c>
      <c r="X74" s="117">
        <v>0</v>
      </c>
      <c r="Y74" s="117">
        <v>4</v>
      </c>
      <c r="Z74" s="116"/>
      <c r="AA74" s="116"/>
      <c r="AB74" s="116"/>
      <c r="AC74" s="116"/>
      <c r="AD74" s="116"/>
      <c r="AE74" s="116"/>
      <c r="AF74" s="116"/>
    </row>
    <row r="75" spans="19:32" x14ac:dyDescent="0.25">
      <c r="S75" s="116" t="s">
        <v>51</v>
      </c>
      <c r="T75" s="116"/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6"/>
      <c r="AA75" s="116"/>
      <c r="AB75" s="116"/>
      <c r="AC75" s="116"/>
      <c r="AD75" s="116"/>
      <c r="AE75" s="116"/>
      <c r="AF75" s="116"/>
    </row>
    <row r="76" spans="19:32" x14ac:dyDescent="0.25">
      <c r="S76" s="116" t="s">
        <v>52</v>
      </c>
      <c r="T76" s="116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6"/>
      <c r="AA76" s="116"/>
      <c r="AB76" s="116"/>
      <c r="AC76" s="116"/>
      <c r="AD76" s="116"/>
      <c r="AE76" s="116"/>
      <c r="AF76" s="116"/>
    </row>
    <row r="77" spans="19:32" x14ac:dyDescent="0.25">
      <c r="S77" s="116" t="s">
        <v>53</v>
      </c>
      <c r="T77" s="116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6"/>
      <c r="AA77" s="116"/>
      <c r="AB77" s="116"/>
      <c r="AC77" s="116"/>
      <c r="AD77" s="116"/>
      <c r="AE77" s="116"/>
      <c r="AF77" s="116"/>
    </row>
    <row r="78" spans="19:32" x14ac:dyDescent="0.25">
      <c r="S78" s="116" t="s">
        <v>54</v>
      </c>
      <c r="T78" s="116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6"/>
      <c r="AA78" s="116"/>
      <c r="AB78" s="116"/>
      <c r="AC78" s="116"/>
      <c r="AD78" s="116"/>
      <c r="AE78" s="116"/>
      <c r="AF78" s="116"/>
    </row>
    <row r="79" spans="19:32" x14ac:dyDescent="0.25">
      <c r="S79" s="116" t="s">
        <v>55</v>
      </c>
      <c r="T79" s="116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6"/>
      <c r="AA79" s="116"/>
      <c r="AB79" s="116"/>
      <c r="AC79" s="116"/>
      <c r="AD79" s="116"/>
      <c r="AE79" s="116"/>
      <c r="AF79" s="116"/>
    </row>
    <row r="80" spans="19:32" x14ac:dyDescent="0.25">
      <c r="S80" s="116" t="s">
        <v>56</v>
      </c>
      <c r="T80" s="116"/>
      <c r="U80" s="117">
        <v>0</v>
      </c>
      <c r="V80" s="117">
        <v>0</v>
      </c>
      <c r="W80" s="117">
        <v>0</v>
      </c>
      <c r="X80" s="117">
        <v>4</v>
      </c>
      <c r="Y80" s="117">
        <v>24</v>
      </c>
      <c r="Z80" s="116"/>
      <c r="AA80" s="116"/>
      <c r="AB80" s="116"/>
      <c r="AC80" s="116"/>
      <c r="AD80" s="116"/>
      <c r="AE80" s="116"/>
      <c r="AF80" s="116"/>
    </row>
    <row r="81" spans="1:32" x14ac:dyDescent="0.25">
      <c r="S81" s="116" t="s">
        <v>58</v>
      </c>
      <c r="T81" s="116"/>
      <c r="U81" s="117"/>
      <c r="V81" s="117"/>
      <c r="W81" s="117"/>
      <c r="X81" s="117"/>
      <c r="Y81" s="117"/>
      <c r="Z81" s="116"/>
      <c r="AA81" s="116"/>
      <c r="AB81" s="116"/>
      <c r="AC81" s="116"/>
      <c r="AD81" s="116"/>
      <c r="AE81" s="116"/>
      <c r="AF81" s="116"/>
    </row>
    <row r="82" spans="1:32" ht="15.75" customHeight="1" x14ac:dyDescent="0.25">
      <c r="A82" s="95"/>
      <c r="B82" s="95"/>
      <c r="C82" s="130" t="str">
        <f>'Table 9.44'!S1</f>
        <v>Mapoon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6" t="s">
        <v>38</v>
      </c>
      <c r="T82" s="116"/>
      <c r="U82" s="117"/>
      <c r="V82" s="117"/>
      <c r="W82" s="117"/>
      <c r="X82" s="117"/>
      <c r="Y82" s="117"/>
      <c r="Z82" s="116"/>
      <c r="AA82" s="116"/>
      <c r="AB82" s="116"/>
      <c r="AC82" s="116"/>
      <c r="AD82" s="116"/>
      <c r="AE82" s="116"/>
      <c r="AF82" s="116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6" t="s">
        <v>59</v>
      </c>
      <c r="T83" s="116"/>
      <c r="U83" s="117">
        <v>0</v>
      </c>
      <c r="V83" s="117">
        <v>0</v>
      </c>
      <c r="W83" s="117">
        <v>0</v>
      </c>
      <c r="X83" s="117">
        <v>0</v>
      </c>
      <c r="Y83" s="117">
        <v>4</v>
      </c>
      <c r="Z83" s="116"/>
      <c r="AA83" s="116"/>
      <c r="AB83" s="116"/>
      <c r="AC83" s="116"/>
      <c r="AD83" s="116"/>
      <c r="AE83" s="116"/>
      <c r="AF83" s="116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6" t="s">
        <v>60</v>
      </c>
      <c r="T84" s="116"/>
      <c r="U84" s="117">
        <v>0</v>
      </c>
      <c r="V84" s="117">
        <v>0</v>
      </c>
      <c r="W84" s="117">
        <v>0</v>
      </c>
      <c r="X84" s="117">
        <v>0</v>
      </c>
      <c r="Y84" s="117">
        <v>5</v>
      </c>
      <c r="Z84" s="116"/>
      <c r="AA84" s="116"/>
      <c r="AB84" s="116"/>
      <c r="AC84" s="116"/>
      <c r="AD84" s="116"/>
      <c r="AE84" s="116"/>
      <c r="AF84" s="116"/>
    </row>
    <row r="85" spans="1:32" ht="15" customHeight="1" x14ac:dyDescent="0.25">
      <c r="A85" s="98" t="s">
        <v>5</v>
      </c>
      <c r="B85" s="98"/>
      <c r="C85" s="110" t="str">
        <f>'Table 9.44'!AA4</f>
        <v>55</v>
      </c>
      <c r="D85" s="99">
        <f>'Table 9.44'!AC4</f>
        <v>0</v>
      </c>
      <c r="E85" s="100">
        <f>'Table 9.44'!AC4</f>
        <v>0</v>
      </c>
      <c r="F85" s="99">
        <f>'Table 9.44'!AE4</f>
        <v>0</v>
      </c>
      <c r="G85" s="100">
        <f>'Table 9.44'!AE4</f>
        <v>0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6" t="s">
        <v>61</v>
      </c>
      <c r="T85" s="116"/>
      <c r="U85" s="117">
        <v>0</v>
      </c>
      <c r="V85" s="117">
        <v>0</v>
      </c>
      <c r="W85" s="117">
        <v>0</v>
      </c>
      <c r="X85" s="117">
        <v>0</v>
      </c>
      <c r="Y85" s="117">
        <v>7</v>
      </c>
      <c r="Z85" s="116"/>
      <c r="AA85" s="116"/>
      <c r="AB85" s="116"/>
      <c r="AC85" s="116"/>
      <c r="AD85" s="116"/>
      <c r="AE85" s="116"/>
      <c r="AF85" s="116"/>
    </row>
    <row r="86" spans="1:32" ht="15" customHeight="1" x14ac:dyDescent="0.25">
      <c r="A86" s="101" t="s">
        <v>6</v>
      </c>
      <c r="B86" s="98"/>
      <c r="C86" s="110" t="str">
        <f>'Table 9.44'!AA5</f>
        <v>31</v>
      </c>
      <c r="D86" s="99">
        <f>'Table 9.44'!AC5</f>
        <v>0</v>
      </c>
      <c r="E86" s="100">
        <f>'Table 9.44'!AC5</f>
        <v>0</v>
      </c>
      <c r="F86" s="99">
        <f>'Table 9.44'!AE5</f>
        <v>0</v>
      </c>
      <c r="G86" s="100">
        <f>'Table 9.44'!AE5</f>
        <v>0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6" t="s">
        <v>62</v>
      </c>
      <c r="T86" s="116"/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6"/>
      <c r="AA86" s="116"/>
      <c r="AB86" s="116"/>
      <c r="AC86" s="116"/>
      <c r="AD86" s="116"/>
      <c r="AE86" s="116"/>
      <c r="AF86" s="116"/>
    </row>
    <row r="87" spans="1:32" ht="15" customHeight="1" x14ac:dyDescent="0.25">
      <c r="A87" s="101" t="s">
        <v>7</v>
      </c>
      <c r="B87" s="98"/>
      <c r="C87" s="110" t="str">
        <f>'Table 9.44'!AA6</f>
        <v>24</v>
      </c>
      <c r="D87" s="99">
        <f>'Table 9.44'!AC6</f>
        <v>0</v>
      </c>
      <c r="E87" s="100">
        <f>'Table 9.44'!AC6</f>
        <v>0</v>
      </c>
      <c r="F87" s="99">
        <f>'Table 9.44'!AE6</f>
        <v>0</v>
      </c>
      <c r="G87" s="100">
        <f>'Table 9.44'!AE6</f>
        <v>0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6" t="s">
        <v>63</v>
      </c>
      <c r="T87" s="116"/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6"/>
      <c r="AA87" s="116"/>
      <c r="AB87" s="116"/>
      <c r="AC87" s="116"/>
      <c r="AD87" s="116"/>
      <c r="AE87" s="116"/>
      <c r="AF87" s="116"/>
    </row>
    <row r="88" spans="1:32" ht="15" customHeight="1" x14ac:dyDescent="0.25">
      <c r="A88" s="98" t="s">
        <v>8</v>
      </c>
      <c r="B88" s="98"/>
      <c r="C88" s="110" t="str">
        <f>'Table 9.44'!AA7</f>
        <v>38</v>
      </c>
      <c r="D88" s="99">
        <f>'Table 9.44'!AC7</f>
        <v>0</v>
      </c>
      <c r="E88" s="100">
        <f>'Table 9.44'!AC7</f>
        <v>0</v>
      </c>
      <c r="F88" s="99">
        <f>'Table 9.44'!AE7</f>
        <v>0</v>
      </c>
      <c r="G88" s="100">
        <f>'Table 9.44'!AE7</f>
        <v>0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6" t="s">
        <v>64</v>
      </c>
      <c r="T88" s="116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6"/>
      <c r="AA88" s="116"/>
      <c r="AB88" s="116"/>
      <c r="AC88" s="116"/>
      <c r="AD88" s="116"/>
      <c r="AE88" s="116"/>
      <c r="AF88" s="116"/>
    </row>
    <row r="89" spans="1:32" ht="15" customHeight="1" x14ac:dyDescent="0.25">
      <c r="A89" s="98" t="s">
        <v>12</v>
      </c>
      <c r="B89" s="102"/>
      <c r="C89" s="110" t="str">
        <f>'Table 9.44'!AA37</f>
        <v>32</v>
      </c>
      <c r="D89" s="99">
        <f>'Table 9.44'!AC37</f>
        <v>0</v>
      </c>
      <c r="E89" s="100">
        <f>'Table 9.44'!AC37</f>
        <v>0</v>
      </c>
      <c r="F89" s="99">
        <f>'Table 9.44'!AE37</f>
        <v>0</v>
      </c>
      <c r="G89" s="100">
        <f>'Table 9.44'!AE37</f>
        <v>0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6" t="s">
        <v>65</v>
      </c>
      <c r="T89" s="116"/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6"/>
      <c r="AA89" s="116"/>
      <c r="AB89" s="116"/>
      <c r="AC89" s="116"/>
      <c r="AD89" s="116"/>
      <c r="AE89" s="116"/>
      <c r="AF89" s="116"/>
    </row>
    <row r="90" spans="1:32" ht="15" customHeight="1" x14ac:dyDescent="0.25">
      <c r="A90" s="103" t="s">
        <v>13</v>
      </c>
      <c r="B90" s="102"/>
      <c r="C90" s="110" t="str">
        <f>'Table 9.44'!AA38</f>
        <v>12</v>
      </c>
      <c r="D90" s="99">
        <f>'Table 9.44'!AC38</f>
        <v>0</v>
      </c>
      <c r="E90" s="100">
        <f>'Table 9.44'!AC38</f>
        <v>0</v>
      </c>
      <c r="F90" s="99">
        <f>'Table 9.44'!AE38</f>
        <v>0</v>
      </c>
      <c r="G90" s="100">
        <f>'Table 9.44'!AE38</f>
        <v>0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6" t="s">
        <v>66</v>
      </c>
      <c r="T90" s="116"/>
      <c r="U90" s="117">
        <v>0</v>
      </c>
      <c r="V90" s="117">
        <v>0</v>
      </c>
      <c r="W90" s="117">
        <v>0</v>
      </c>
      <c r="X90" s="117">
        <v>0</v>
      </c>
      <c r="Y90" s="117">
        <v>3</v>
      </c>
      <c r="Z90" s="116"/>
      <c r="AA90" s="116"/>
      <c r="AB90" s="116"/>
      <c r="AC90" s="116"/>
      <c r="AD90" s="116"/>
      <c r="AE90" s="116"/>
      <c r="AF90" s="116"/>
    </row>
    <row r="91" spans="1:32" ht="15" customHeight="1" x14ac:dyDescent="0.25">
      <c r="A91" s="101" t="s">
        <v>93</v>
      </c>
      <c r="B91" s="102"/>
      <c r="C91" s="110" t="str">
        <f>'Table 9.44'!AA114</f>
        <v>6</v>
      </c>
      <c r="D91" s="99">
        <f>'Table 9.44'!AC114</f>
        <v>0</v>
      </c>
      <c r="E91" s="100">
        <f>'Table 9.44'!AC114</f>
        <v>0</v>
      </c>
      <c r="F91" s="99">
        <f>'Table 9.44'!AE114</f>
        <v>0</v>
      </c>
      <c r="G91" s="100">
        <f>'Table 9.44'!AE114</f>
        <v>0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6" t="s">
        <v>56</v>
      </c>
      <c r="T91" s="116"/>
      <c r="U91" s="117">
        <v>0</v>
      </c>
      <c r="V91" s="117">
        <v>0</v>
      </c>
      <c r="W91" s="117">
        <v>0</v>
      </c>
      <c r="X91" s="117">
        <v>4</v>
      </c>
      <c r="Y91" s="117">
        <v>24</v>
      </c>
      <c r="Z91" s="116"/>
      <c r="AA91" s="116"/>
      <c r="AB91" s="116"/>
      <c r="AC91" s="116"/>
      <c r="AD91" s="116"/>
      <c r="AE91" s="116"/>
      <c r="AF91" s="116"/>
    </row>
    <row r="92" spans="1:32" ht="15" customHeight="1" x14ac:dyDescent="0.25">
      <c r="A92" s="101" t="s">
        <v>94</v>
      </c>
      <c r="B92" s="102"/>
      <c r="C92" s="110" t="str">
        <f>'Table 9.44'!AA115</f>
        <v>6</v>
      </c>
      <c r="D92" s="99">
        <f>'Table 9.44'!AC115</f>
        <v>0</v>
      </c>
      <c r="E92" s="100">
        <f>'Table 9.44'!AC115</f>
        <v>0</v>
      </c>
      <c r="F92" s="99">
        <f>'Table 9.44'!AE115</f>
        <v>0</v>
      </c>
      <c r="G92" s="100">
        <f>'Table 9.44'!AE115</f>
        <v>0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6" t="s">
        <v>57</v>
      </c>
      <c r="T92" s="116"/>
      <c r="U92" s="117"/>
      <c r="V92" s="117"/>
      <c r="W92" s="117"/>
      <c r="X92" s="117"/>
      <c r="Y92" s="117"/>
      <c r="Z92" s="116"/>
      <c r="AA92" s="116"/>
      <c r="AB92" s="116"/>
      <c r="AC92" s="116"/>
      <c r="AD92" s="116"/>
      <c r="AE92" s="116"/>
      <c r="AF92" s="116"/>
    </row>
    <row r="93" spans="1:32" ht="15" customHeight="1" x14ac:dyDescent="0.25">
      <c r="A93" s="98" t="s">
        <v>195</v>
      </c>
      <c r="B93" s="98"/>
      <c r="C93" s="110" t="str">
        <f>'Table 9.44'!AA8</f>
        <v>$23,591</v>
      </c>
      <c r="D93" s="99">
        <f>'Table 9.44'!AC8</f>
        <v>0</v>
      </c>
      <c r="E93" s="100">
        <f>'Table 9.44'!AC8</f>
        <v>0</v>
      </c>
      <c r="F93" s="99">
        <f>'Table 9.44'!AE8</f>
        <v>0</v>
      </c>
      <c r="G93" s="100">
        <f>'Table 9.44'!AE8</f>
        <v>0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6" t="s">
        <v>59</v>
      </c>
      <c r="T93" s="116"/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6"/>
      <c r="AA93" s="116"/>
      <c r="AB93" s="116"/>
      <c r="AC93" s="116"/>
      <c r="AD93" s="116"/>
      <c r="AE93" s="116"/>
      <c r="AF93" s="116"/>
    </row>
    <row r="94" spans="1:32" ht="15" customHeight="1" x14ac:dyDescent="0.25">
      <c r="A94" s="98" t="s">
        <v>9</v>
      </c>
      <c r="B94" s="98"/>
      <c r="C94" s="110" t="str">
        <f>'Table 9.44'!AA9</f>
        <v>$1.1 mil</v>
      </c>
      <c r="D94" s="99">
        <f>'Table 9.44'!AC9</f>
        <v>0</v>
      </c>
      <c r="E94" s="100">
        <f>'Table 9.44'!AC9</f>
        <v>0</v>
      </c>
      <c r="F94" s="99">
        <f>'Table 9.44'!AE9</f>
        <v>0</v>
      </c>
      <c r="G94" s="100">
        <f>'Table 9.44'!AE9</f>
        <v>0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6" t="s">
        <v>60</v>
      </c>
      <c r="T94" s="116"/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6"/>
      <c r="AA94" s="116"/>
      <c r="AB94" s="116"/>
      <c r="AC94" s="116"/>
      <c r="AD94" s="116"/>
      <c r="AE94" s="116"/>
      <c r="AF94" s="116"/>
    </row>
    <row r="95" spans="1:32" ht="15" customHeight="1" x14ac:dyDescent="0.25">
      <c r="S95" s="116" t="s">
        <v>61</v>
      </c>
      <c r="T95" s="116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6"/>
      <c r="AA95" s="116"/>
      <c r="AB95" s="116"/>
      <c r="AC95" s="116"/>
      <c r="AD95" s="116"/>
      <c r="AE95" s="116"/>
      <c r="AF95" s="116"/>
    </row>
    <row r="96" spans="1:32" ht="15" customHeight="1" x14ac:dyDescent="0.25">
      <c r="A96" s="29" t="s">
        <v>196</v>
      </c>
      <c r="S96" s="116" t="s">
        <v>62</v>
      </c>
      <c r="T96" s="116"/>
      <c r="U96" s="117">
        <v>0</v>
      </c>
      <c r="V96" s="117">
        <v>0</v>
      </c>
      <c r="W96" s="117">
        <v>0</v>
      </c>
      <c r="X96" s="117">
        <v>0</v>
      </c>
      <c r="Y96" s="117">
        <v>5</v>
      </c>
      <c r="Z96" s="116"/>
      <c r="AA96" s="116"/>
      <c r="AB96" s="116"/>
      <c r="AC96" s="116"/>
      <c r="AD96" s="116"/>
      <c r="AE96" s="116"/>
      <c r="AF96" s="116"/>
    </row>
    <row r="97" spans="1:32" ht="15" customHeight="1" x14ac:dyDescent="0.25">
      <c r="A97" s="109" t="s">
        <v>106</v>
      </c>
      <c r="S97" s="116" t="s">
        <v>63</v>
      </c>
      <c r="T97" s="116"/>
      <c r="U97" s="117">
        <v>0</v>
      </c>
      <c r="V97" s="117">
        <v>0</v>
      </c>
      <c r="W97" s="117">
        <v>0</v>
      </c>
      <c r="X97" s="117">
        <v>0</v>
      </c>
      <c r="Y97" s="117">
        <v>8</v>
      </c>
      <c r="Z97" s="116"/>
      <c r="AA97" s="116"/>
      <c r="AB97" s="116"/>
      <c r="AC97" s="116"/>
      <c r="AD97" s="116"/>
      <c r="AE97" s="116"/>
      <c r="AF97" s="116"/>
    </row>
    <row r="98" spans="1:32" ht="15" customHeight="1" x14ac:dyDescent="0.25">
      <c r="S98" s="116" t="s">
        <v>64</v>
      </c>
      <c r="T98" s="116"/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6"/>
      <c r="AA98" s="116"/>
      <c r="AB98" s="116"/>
      <c r="AC98" s="116"/>
      <c r="AD98" s="116"/>
      <c r="AE98" s="116"/>
      <c r="AF98" s="116"/>
    </row>
    <row r="99" spans="1:32" ht="15" customHeight="1" x14ac:dyDescent="0.25">
      <c r="S99" s="116" t="s">
        <v>65</v>
      </c>
      <c r="T99" s="116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6"/>
      <c r="AA99" s="116"/>
      <c r="AB99" s="116"/>
      <c r="AC99" s="116"/>
      <c r="AD99" s="116"/>
      <c r="AE99" s="116"/>
      <c r="AF99" s="116"/>
    </row>
    <row r="100" spans="1:32" x14ac:dyDescent="0.25">
      <c r="A100" s="30"/>
      <c r="S100" s="116" t="s">
        <v>66</v>
      </c>
      <c r="T100" s="116"/>
      <c r="U100" s="117">
        <v>0</v>
      </c>
      <c r="V100" s="117">
        <v>0</v>
      </c>
      <c r="W100" s="117">
        <v>0</v>
      </c>
      <c r="X100" s="117">
        <v>0</v>
      </c>
      <c r="Y100" s="117">
        <v>0</v>
      </c>
      <c r="Z100" s="116"/>
      <c r="AA100" s="116"/>
      <c r="AB100" s="116"/>
      <c r="AC100" s="116"/>
      <c r="AD100" s="116"/>
      <c r="AE100" s="116"/>
      <c r="AF100" s="116"/>
    </row>
    <row r="101" spans="1:32" x14ac:dyDescent="0.25">
      <c r="S101" s="116" t="s">
        <v>56</v>
      </c>
      <c r="T101" s="116"/>
      <c r="U101" s="117">
        <v>0</v>
      </c>
      <c r="V101" s="117">
        <v>0</v>
      </c>
      <c r="W101" s="117">
        <v>0</v>
      </c>
      <c r="X101" s="117">
        <v>2</v>
      </c>
      <c r="Y101" s="117">
        <v>14</v>
      </c>
      <c r="Z101" s="116"/>
      <c r="AA101" s="116"/>
      <c r="AB101" s="116"/>
      <c r="AC101" s="116"/>
      <c r="AD101" s="116"/>
      <c r="AE101" s="116"/>
      <c r="AF101" s="116"/>
    </row>
    <row r="102" spans="1:32" x14ac:dyDescent="0.25">
      <c r="A102" s="31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</row>
    <row r="103" spans="1:32" x14ac:dyDescent="0.25">
      <c r="A103" s="32"/>
      <c r="S103" s="116" t="s">
        <v>16</v>
      </c>
      <c r="T103" s="116"/>
      <c r="U103" s="116" t="s">
        <v>68</v>
      </c>
      <c r="V103" s="116" t="s">
        <v>69</v>
      </c>
      <c r="W103" s="116" t="s">
        <v>70</v>
      </c>
      <c r="X103" s="116" t="s">
        <v>67</v>
      </c>
      <c r="Y103" s="116" t="s">
        <v>105</v>
      </c>
      <c r="Z103" s="116"/>
      <c r="AA103" s="116" t="s">
        <v>27</v>
      </c>
      <c r="AB103" s="116"/>
      <c r="AC103" s="116" t="s">
        <v>35</v>
      </c>
      <c r="AD103" s="116"/>
      <c r="AE103" s="116" t="s">
        <v>27</v>
      </c>
      <c r="AF103" s="116"/>
    </row>
    <row r="104" spans="1:32" x14ac:dyDescent="0.25">
      <c r="S104" s="116" t="s">
        <v>17</v>
      </c>
      <c r="T104" s="116"/>
      <c r="U104" s="116">
        <v>0</v>
      </c>
      <c r="V104" s="116">
        <v>0</v>
      </c>
      <c r="W104" s="116">
        <v>0</v>
      </c>
      <c r="X104" s="116">
        <v>1</v>
      </c>
      <c r="Y104" s="116">
        <v>13</v>
      </c>
      <c r="Z104" s="116"/>
      <c r="AA104" s="116" t="str">
        <f>TEXT(Y104,"###,###")</f>
        <v>13</v>
      </c>
      <c r="AB104" s="116"/>
      <c r="AC104" s="116">
        <f>Y104/($Y$4)*100</f>
        <v>23.636363636363637</v>
      </c>
      <c r="AD104" s="116"/>
      <c r="AE104" s="116"/>
      <c r="AF104" s="116"/>
    </row>
    <row r="105" spans="1:32" x14ac:dyDescent="0.25">
      <c r="S105" s="116" t="s">
        <v>20</v>
      </c>
      <c r="T105" s="116"/>
      <c r="U105" s="116">
        <v>0</v>
      </c>
      <c r="V105" s="116">
        <v>0</v>
      </c>
      <c r="W105" s="116">
        <v>0</v>
      </c>
      <c r="X105" s="116">
        <v>8</v>
      </c>
      <c r="Y105" s="116">
        <v>37</v>
      </c>
      <c r="Z105" s="116"/>
      <c r="AA105" s="116" t="str">
        <f>TEXT(Y105,"###,###")</f>
        <v>37</v>
      </c>
      <c r="AB105" s="116"/>
      <c r="AC105" s="116">
        <f>Y105/($Y$4)*100</f>
        <v>67.272727272727266</v>
      </c>
      <c r="AD105" s="116"/>
      <c r="AE105" s="116"/>
      <c r="AF105" s="116"/>
    </row>
    <row r="106" spans="1:32" x14ac:dyDescent="0.25">
      <c r="S106" s="116" t="s">
        <v>56</v>
      </c>
      <c r="T106" s="116"/>
      <c r="U106" s="116">
        <v>0</v>
      </c>
      <c r="V106" s="116">
        <v>0</v>
      </c>
      <c r="W106" s="116">
        <v>0</v>
      </c>
      <c r="X106" s="116">
        <v>9</v>
      </c>
      <c r="Y106" s="116">
        <v>50</v>
      </c>
      <c r="Z106" s="116"/>
      <c r="AA106" s="116"/>
      <c r="AB106" s="116"/>
      <c r="AC106" s="116"/>
      <c r="AD106" s="116"/>
      <c r="AE106" s="116"/>
      <c r="AF106" s="116"/>
    </row>
    <row r="107" spans="1:32" x14ac:dyDescent="0.25">
      <c r="S107" s="116" t="s">
        <v>21</v>
      </c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</row>
    <row r="108" spans="1:32" x14ac:dyDescent="0.25">
      <c r="S108" s="116" t="s">
        <v>22</v>
      </c>
      <c r="T108" s="116"/>
      <c r="U108" s="116">
        <v>0</v>
      </c>
      <c r="V108" s="116">
        <v>0</v>
      </c>
      <c r="W108" s="116">
        <v>0</v>
      </c>
      <c r="X108" s="116">
        <v>0</v>
      </c>
      <c r="Y108" s="116">
        <v>5</v>
      </c>
      <c r="Z108" s="116"/>
      <c r="AA108" s="116" t="str">
        <f>TEXT(Y108,"###,###")</f>
        <v>5</v>
      </c>
      <c r="AB108" s="116"/>
      <c r="AC108" s="116">
        <f>Y108/($Y$4)*100</f>
        <v>9.0909090909090917</v>
      </c>
      <c r="AD108" s="116"/>
      <c r="AE108" s="116"/>
      <c r="AF108" s="116"/>
    </row>
    <row r="109" spans="1:32" x14ac:dyDescent="0.25">
      <c r="S109" s="116" t="s">
        <v>23</v>
      </c>
      <c r="T109" s="116"/>
      <c r="U109" s="116">
        <v>0</v>
      </c>
      <c r="V109" s="116">
        <v>0</v>
      </c>
      <c r="W109" s="116">
        <v>0</v>
      </c>
      <c r="X109" s="116">
        <v>0</v>
      </c>
      <c r="Y109" s="116">
        <v>6</v>
      </c>
      <c r="Z109" s="116"/>
      <c r="AA109" s="116" t="str">
        <f>TEXT(Y109,"###,###")</f>
        <v>6</v>
      </c>
      <c r="AB109" s="116"/>
      <c r="AC109" s="116">
        <f t="shared" ref="AC109:AC111" si="3">Y109/($Y$4)*100</f>
        <v>10.909090909090908</v>
      </c>
      <c r="AD109" s="116"/>
      <c r="AE109" s="116"/>
      <c r="AF109" s="116"/>
    </row>
    <row r="110" spans="1:32" x14ac:dyDescent="0.25">
      <c r="S110" s="116" t="s">
        <v>24</v>
      </c>
      <c r="T110" s="116"/>
      <c r="U110" s="116">
        <v>0</v>
      </c>
      <c r="V110" s="116">
        <v>0</v>
      </c>
      <c r="W110" s="116">
        <v>0</v>
      </c>
      <c r="X110" s="116">
        <v>2</v>
      </c>
      <c r="Y110" s="116">
        <v>37</v>
      </c>
      <c r="Z110" s="116"/>
      <c r="AA110" s="116" t="str">
        <f>TEXT(Y110,"###,###")</f>
        <v>37</v>
      </c>
      <c r="AB110" s="116"/>
      <c r="AC110" s="116">
        <f t="shared" si="3"/>
        <v>67.272727272727266</v>
      </c>
      <c r="AD110" s="116"/>
      <c r="AE110" s="116"/>
      <c r="AF110" s="116"/>
    </row>
    <row r="111" spans="1:32" x14ac:dyDescent="0.25">
      <c r="S111" s="116" t="s">
        <v>25</v>
      </c>
      <c r="T111" s="116"/>
      <c r="U111" s="116">
        <v>0</v>
      </c>
      <c r="V111" s="116">
        <v>0</v>
      </c>
      <c r="W111" s="116">
        <v>0</v>
      </c>
      <c r="X111" s="116">
        <v>9</v>
      </c>
      <c r="Y111" s="116">
        <v>11</v>
      </c>
      <c r="Z111" s="116"/>
      <c r="AA111" s="116" t="str">
        <f>TEXT(Y111,"###,###")</f>
        <v>11</v>
      </c>
      <c r="AB111" s="116"/>
      <c r="AC111" s="116">
        <f t="shared" si="3"/>
        <v>20</v>
      </c>
      <c r="AD111" s="116"/>
      <c r="AE111" s="116"/>
      <c r="AF111" s="116"/>
    </row>
    <row r="112" spans="1:32" x14ac:dyDescent="0.25">
      <c r="S112" s="116" t="s">
        <v>56</v>
      </c>
      <c r="T112" s="116"/>
      <c r="U112" s="116">
        <v>0</v>
      </c>
      <c r="V112" s="116">
        <v>0</v>
      </c>
      <c r="W112" s="116">
        <v>0</v>
      </c>
      <c r="X112" s="116">
        <v>13</v>
      </c>
      <c r="Y112" s="116">
        <v>55</v>
      </c>
      <c r="Z112" s="116"/>
      <c r="AA112" s="116"/>
      <c r="AB112" s="116"/>
      <c r="AC112" s="116"/>
      <c r="AD112" s="116"/>
      <c r="AE112" s="116"/>
      <c r="AF112" s="116"/>
    </row>
    <row r="113" spans="19:32" x14ac:dyDescent="0.25">
      <c r="S113" s="116"/>
      <c r="T113" s="116"/>
      <c r="U113" s="116"/>
      <c r="V113" s="116"/>
      <c r="W113" s="116"/>
      <c r="X113" s="116"/>
      <c r="Y113" s="116"/>
      <c r="Z113" s="116"/>
      <c r="AA113" s="116" t="s">
        <v>27</v>
      </c>
      <c r="AB113" s="116"/>
      <c r="AC113" s="116" t="s">
        <v>28</v>
      </c>
      <c r="AD113" s="116"/>
      <c r="AE113" s="116" t="s">
        <v>29</v>
      </c>
      <c r="AF113" s="116"/>
    </row>
    <row r="114" spans="19:32" x14ac:dyDescent="0.25">
      <c r="S114" s="116" t="s">
        <v>103</v>
      </c>
      <c r="T114" s="116">
        <v>6</v>
      </c>
      <c r="U114" s="116">
        <v>6</v>
      </c>
      <c r="V114" s="116">
        <v>6</v>
      </c>
      <c r="W114" s="116">
        <v>6</v>
      </c>
      <c r="X114" s="116">
        <v>6</v>
      </c>
      <c r="Y114" s="116">
        <v>6</v>
      </c>
      <c r="Z114" s="116"/>
      <c r="AA114" s="116" t="str">
        <f>TEXT(Y114,"###,###")</f>
        <v>6</v>
      </c>
      <c r="AB114" s="116"/>
      <c r="AC114" s="116">
        <f>Y114/X114-1</f>
        <v>0</v>
      </c>
      <c r="AD114" s="116"/>
      <c r="AE114" s="116">
        <f>Y114/T114-1</f>
        <v>0</v>
      </c>
      <c r="AF114" s="116"/>
    </row>
    <row r="115" spans="19:32" x14ac:dyDescent="0.25">
      <c r="S115" s="116" t="s">
        <v>104</v>
      </c>
      <c r="T115" s="116">
        <v>6</v>
      </c>
      <c r="U115" s="116">
        <v>6</v>
      </c>
      <c r="V115" s="116">
        <v>6</v>
      </c>
      <c r="W115" s="116">
        <v>6</v>
      </c>
      <c r="X115" s="116">
        <v>6</v>
      </c>
      <c r="Y115" s="116">
        <v>6</v>
      </c>
      <c r="Z115" s="116"/>
      <c r="AA115" s="116" t="str">
        <f>TEXT(Y115,"###,###")</f>
        <v>6</v>
      </c>
      <c r="AB115" s="116"/>
      <c r="AC115" s="116">
        <f>Y115/X115-1</f>
        <v>0</v>
      </c>
      <c r="AD115" s="116"/>
      <c r="AE115" s="116">
        <f>Y115/T115-1</f>
        <v>0</v>
      </c>
      <c r="AF115" s="116"/>
    </row>
    <row r="116" spans="19:32" x14ac:dyDescent="0.25">
      <c r="S116" s="116" t="s">
        <v>56</v>
      </c>
      <c r="T116" s="116">
        <v>12</v>
      </c>
      <c r="U116" s="116">
        <v>12</v>
      </c>
      <c r="V116" s="116">
        <v>12</v>
      </c>
      <c r="W116" s="116">
        <v>12</v>
      </c>
      <c r="X116" s="116">
        <v>12</v>
      </c>
      <c r="Y116" s="116">
        <v>12</v>
      </c>
      <c r="Z116" s="116"/>
      <c r="AA116" s="116"/>
      <c r="AB116" s="116"/>
      <c r="AC116" s="116"/>
      <c r="AD116" s="116"/>
      <c r="AE116" s="116"/>
      <c r="AF116" s="116"/>
    </row>
    <row r="117" spans="19:32" x14ac:dyDescent="0.25"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</row>
    <row r="118" spans="19:32" x14ac:dyDescent="0.25">
      <c r="S118" s="116" t="s">
        <v>197</v>
      </c>
      <c r="T118" s="116"/>
      <c r="U118" s="116">
        <v>40.5</v>
      </c>
      <c r="V118" s="116">
        <v>36.33</v>
      </c>
      <c r="W118" s="116">
        <v>63.33</v>
      </c>
      <c r="X118" s="116">
        <v>35.11</v>
      </c>
      <c r="Y118" s="116">
        <v>36.659999999999997</v>
      </c>
      <c r="Z118" s="116"/>
      <c r="AA118" s="116" t="str">
        <f>TEXT(Y118,"##.0")</f>
        <v>36.7</v>
      </c>
      <c r="AB118" s="116"/>
      <c r="AC118" s="116"/>
      <c r="AD118" s="116"/>
      <c r="AE118" s="116"/>
      <c r="AF118" s="116"/>
    </row>
    <row r="119" spans="19:32" x14ac:dyDescent="0.25"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</row>
    <row r="120" spans="19:32" x14ac:dyDescent="0.25">
      <c r="S120" s="116" t="s">
        <v>198</v>
      </c>
      <c r="T120" s="116">
        <v>6</v>
      </c>
      <c r="U120" s="116">
        <v>6</v>
      </c>
      <c r="V120" s="116">
        <v>6</v>
      </c>
      <c r="W120" s="116">
        <v>6</v>
      </c>
      <c r="X120" s="116">
        <v>6</v>
      </c>
      <c r="Y120" s="116">
        <v>37</v>
      </c>
      <c r="Z120" s="116"/>
      <c r="AA120" s="116" t="str">
        <f>TEXT(Y120,"###,###")</f>
        <v>37</v>
      </c>
      <c r="AB120" s="116"/>
      <c r="AC120" s="116"/>
      <c r="AD120" s="116"/>
      <c r="AE120" s="116"/>
      <c r="AF120" s="116"/>
    </row>
    <row r="121" spans="19:32" x14ac:dyDescent="0.25">
      <c r="S121" s="116" t="s">
        <v>199</v>
      </c>
      <c r="T121" s="116">
        <v>3</v>
      </c>
      <c r="U121" s="116">
        <v>3</v>
      </c>
      <c r="V121" s="116">
        <v>3</v>
      </c>
      <c r="W121" s="116">
        <v>3</v>
      </c>
      <c r="X121" s="116">
        <v>3</v>
      </c>
      <c r="Y121" s="116">
        <v>3</v>
      </c>
      <c r="Z121" s="116"/>
      <c r="AA121" s="116" t="str">
        <f t="shared" ref="AA121:AA128" si="4">TEXT(Y121,"###,###")</f>
        <v>3</v>
      </c>
      <c r="AB121" s="116"/>
      <c r="AC121" s="116"/>
      <c r="AD121" s="116"/>
      <c r="AE121" s="116"/>
      <c r="AF121" s="116"/>
    </row>
    <row r="122" spans="19:32" x14ac:dyDescent="0.25">
      <c r="S122" s="116" t="s">
        <v>200</v>
      </c>
      <c r="T122" s="116"/>
      <c r="U122" s="116">
        <v>0</v>
      </c>
      <c r="V122" s="116">
        <v>0</v>
      </c>
      <c r="W122" s="116">
        <v>0</v>
      </c>
      <c r="X122" s="116">
        <v>0</v>
      </c>
      <c r="Y122" s="116">
        <v>0</v>
      </c>
      <c r="Z122" s="116"/>
      <c r="AA122" s="116" t="str">
        <f t="shared" si="4"/>
        <v/>
      </c>
      <c r="AB122" s="116"/>
      <c r="AC122" s="116"/>
      <c r="AD122" s="116"/>
      <c r="AE122" s="116"/>
      <c r="AF122" s="116"/>
    </row>
    <row r="123" spans="19:32" x14ac:dyDescent="0.25">
      <c r="S123" s="116"/>
      <c r="T123" s="116"/>
      <c r="U123" s="116"/>
      <c r="V123" s="116"/>
      <c r="W123" s="116"/>
      <c r="X123" s="116"/>
      <c r="Y123" s="116"/>
      <c r="Z123" s="116"/>
      <c r="AA123" s="116" t="s">
        <v>27</v>
      </c>
      <c r="AB123" s="116"/>
      <c r="AC123" s="116" t="s">
        <v>35</v>
      </c>
      <c r="AD123" s="116"/>
      <c r="AE123" s="116" t="s">
        <v>27</v>
      </c>
      <c r="AF123" s="116"/>
    </row>
    <row r="124" spans="19:32" x14ac:dyDescent="0.25">
      <c r="S124" s="116" t="s">
        <v>201</v>
      </c>
      <c r="T124" s="116"/>
      <c r="U124" s="116">
        <v>0</v>
      </c>
      <c r="V124" s="116">
        <v>0</v>
      </c>
      <c r="W124" s="116">
        <v>6</v>
      </c>
      <c r="X124" s="116">
        <v>6</v>
      </c>
      <c r="Y124" s="116">
        <v>37</v>
      </c>
      <c r="Z124" s="116"/>
      <c r="AA124" s="116" t="str">
        <f t="shared" si="4"/>
        <v>37</v>
      </c>
      <c r="AB124" s="116"/>
      <c r="AC124" s="116">
        <f>Y124/$Y$7*100</f>
        <v>97.368421052631575</v>
      </c>
      <c r="AD124" s="116"/>
      <c r="AE124" s="116"/>
      <c r="AF124" s="116"/>
    </row>
    <row r="125" spans="19:32" x14ac:dyDescent="0.25">
      <c r="S125" s="116" t="s">
        <v>202</v>
      </c>
      <c r="T125" s="116"/>
      <c r="U125" s="116">
        <v>0</v>
      </c>
      <c r="V125" s="116">
        <v>0</v>
      </c>
      <c r="W125" s="116">
        <v>0</v>
      </c>
      <c r="X125" s="116">
        <v>0</v>
      </c>
      <c r="Y125" s="116">
        <v>3</v>
      </c>
      <c r="Z125" s="116"/>
      <c r="AA125" s="116" t="str">
        <f t="shared" si="4"/>
        <v>3</v>
      </c>
      <c r="AB125" s="116"/>
      <c r="AC125" s="116">
        <f>Y125/$Y$7*100</f>
        <v>7.8947368421052628</v>
      </c>
      <c r="AD125" s="116"/>
      <c r="AE125" s="116"/>
      <c r="AF125" s="116"/>
    </row>
    <row r="126" spans="19:32" x14ac:dyDescent="0.25"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</row>
    <row r="127" spans="19:32" x14ac:dyDescent="0.25">
      <c r="S127" s="116" t="s">
        <v>203</v>
      </c>
      <c r="T127" s="116"/>
      <c r="U127" s="116">
        <v>0</v>
      </c>
      <c r="V127" s="116">
        <v>0</v>
      </c>
      <c r="W127" s="116">
        <v>0</v>
      </c>
      <c r="X127" s="116">
        <v>2</v>
      </c>
      <c r="Y127" s="116">
        <v>24</v>
      </c>
      <c r="Z127" s="116"/>
      <c r="AA127" s="116" t="str">
        <f t="shared" si="4"/>
        <v>24</v>
      </c>
      <c r="AB127" s="116"/>
      <c r="AC127" s="116">
        <f>Y127/$Y$7*100</f>
        <v>63.157894736842103</v>
      </c>
      <c r="AD127" s="116"/>
      <c r="AE127" s="116"/>
      <c r="AF127" s="116"/>
    </row>
    <row r="128" spans="19:32" x14ac:dyDescent="0.25">
      <c r="S128" s="116" t="s">
        <v>204</v>
      </c>
      <c r="T128" s="116"/>
      <c r="U128" s="116">
        <v>0</v>
      </c>
      <c r="V128" s="116">
        <v>0</v>
      </c>
      <c r="W128" s="116">
        <v>0</v>
      </c>
      <c r="X128" s="116">
        <v>1</v>
      </c>
      <c r="Y128" s="116">
        <v>14</v>
      </c>
      <c r="Z128" s="116"/>
      <c r="AA128" s="116" t="str">
        <f t="shared" si="4"/>
        <v>14</v>
      </c>
      <c r="AB128" s="116"/>
      <c r="AC128" s="116">
        <f>Y128/$Y$7*100</f>
        <v>36.84210526315789</v>
      </c>
      <c r="AD128" s="116"/>
      <c r="AE128" s="116"/>
      <c r="AF128" s="116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5C7BC8C-72DB-4970-A9CD-D81C904ABD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37B839B2-B75E-43A5-B04B-464E6D5EFC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3EC7B0D-7CF0-49E3-84D4-72A89DA2A4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0AF6137-98FB-45E7-894B-CA3E938B1A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Maranoa</v>
      </c>
      <c r="T1" s="115"/>
      <c r="U1" s="115"/>
      <c r="V1" s="115"/>
      <c r="W1" s="115"/>
      <c r="X1" s="115"/>
      <c r="Y1" s="115" t="str">
        <f>Y3</f>
        <v>9.45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156</v>
      </c>
      <c r="V3" s="115"/>
      <c r="W3" s="115"/>
      <c r="X3" s="115"/>
      <c r="Y3" s="115" t="s">
        <v>255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9.45'!$Y$3&amp;" "&amp;'Table 9.45'!$U$3&amp;", "&amp;'State data for spotlight'!$C$3&amp;", "&amp;'Table 9.45'!$Y$2</f>
        <v>Table 9.45 Maranoa,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10199</v>
      </c>
      <c r="U4" s="117">
        <v>10925</v>
      </c>
      <c r="V4" s="117">
        <v>10806</v>
      </c>
      <c r="W4" s="117">
        <v>10125</v>
      </c>
      <c r="X4" s="117">
        <v>9226</v>
      </c>
      <c r="Y4" s="117">
        <v>9954</v>
      </c>
      <c r="Z4" s="115"/>
      <c r="AA4" s="115" t="str">
        <f>TEXT(Y4,"###,###")</f>
        <v>9,954</v>
      </c>
      <c r="AB4" s="115"/>
      <c r="AC4" s="115">
        <f t="shared" ref="AC4:AC9" si="0">Y4/X4-1</f>
        <v>7.8907435508345891E-2</v>
      </c>
      <c r="AD4" s="115"/>
      <c r="AE4" s="115">
        <f>Y4/T4-1</f>
        <v>-2.4021962937542884E-2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5381</v>
      </c>
      <c r="U5" s="117">
        <v>5808</v>
      </c>
      <c r="V5" s="117">
        <v>5581</v>
      </c>
      <c r="W5" s="117">
        <v>5290</v>
      </c>
      <c r="X5" s="117">
        <v>4882</v>
      </c>
      <c r="Y5" s="117">
        <v>5258</v>
      </c>
      <c r="Z5" s="115"/>
      <c r="AA5" s="115" t="str">
        <f>TEXT(Y5,"###,###")</f>
        <v>5,258</v>
      </c>
      <c r="AB5" s="115"/>
      <c r="AC5" s="115">
        <f t="shared" si="0"/>
        <v>7.7017615731257649E-2</v>
      </c>
      <c r="AD5" s="115"/>
      <c r="AE5" s="115">
        <f t="shared" ref="AE5:AE9" si="1">Y5/T5-1</f>
        <v>-2.2858204794647841E-2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4816</v>
      </c>
      <c r="U6" s="117">
        <v>5116</v>
      </c>
      <c r="V6" s="117">
        <v>5227</v>
      </c>
      <c r="W6" s="117">
        <v>4837</v>
      </c>
      <c r="X6" s="117">
        <v>4344</v>
      </c>
      <c r="Y6" s="117">
        <v>4696</v>
      </c>
      <c r="Z6" s="115"/>
      <c r="AA6" s="115" t="str">
        <f>TEXT(Y6,"###,###")</f>
        <v>4,696</v>
      </c>
      <c r="AB6" s="115"/>
      <c r="AC6" s="115">
        <f t="shared" si="0"/>
        <v>8.1031307550644582E-2</v>
      </c>
      <c r="AD6" s="115"/>
      <c r="AE6" s="115">
        <f t="shared" si="1"/>
        <v>-2.4916943521594681E-2</v>
      </c>
      <c r="AF6" s="115"/>
    </row>
    <row r="7" spans="1:32" ht="16.5" customHeight="1" thickBot="1" x14ac:dyDescent="0.3">
      <c r="A7" s="46" t="str">
        <f>"QUICK STATS for "&amp;'Table 9.45'!Y2&amp;"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6616</v>
      </c>
      <c r="U7" s="117">
        <v>7026</v>
      </c>
      <c r="V7" s="117">
        <v>7096</v>
      </c>
      <c r="W7" s="117">
        <v>6776</v>
      </c>
      <c r="X7" s="117">
        <v>6366</v>
      </c>
      <c r="Y7" s="117">
        <v>6640</v>
      </c>
      <c r="Z7" s="115"/>
      <c r="AA7" s="115" t="str">
        <f>TEXT(Y7,"###,###")</f>
        <v>6,640</v>
      </c>
      <c r="AB7" s="115"/>
      <c r="AC7" s="115">
        <f t="shared" si="0"/>
        <v>4.3041156142004322E-2</v>
      </c>
      <c r="AD7" s="115"/>
      <c r="AE7" s="115">
        <f t="shared" si="1"/>
        <v>3.6275695284160303E-3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9,954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9.45'!AA7</f>
        <v>6,640</v>
      </c>
      <c r="P8" s="51"/>
      <c r="S8" s="115" t="s">
        <v>96</v>
      </c>
      <c r="T8" s="115">
        <v>36837</v>
      </c>
      <c r="U8" s="115">
        <v>39189.11</v>
      </c>
      <c r="V8" s="115">
        <v>40040</v>
      </c>
      <c r="W8" s="115">
        <v>40968.910000000003</v>
      </c>
      <c r="X8" s="115">
        <v>42136</v>
      </c>
      <c r="Y8" s="115">
        <v>41428</v>
      </c>
      <c r="Z8" s="115"/>
      <c r="AA8" s="115" t="str">
        <f>TEXT(Y8,"$###,###")</f>
        <v>$41,428</v>
      </c>
      <c r="AB8" s="115"/>
      <c r="AC8" s="115">
        <f t="shared" si="0"/>
        <v>-1.6802734004176978E-2</v>
      </c>
      <c r="AD8" s="115"/>
      <c r="AE8" s="115">
        <f t="shared" si="1"/>
        <v>0.12463012731764267</v>
      </c>
      <c r="AF8" s="115"/>
    </row>
    <row r="9" spans="1:32" x14ac:dyDescent="0.25">
      <c r="A9" s="55" t="s">
        <v>17</v>
      </c>
      <c r="B9" s="56"/>
      <c r="C9" s="57"/>
      <c r="D9" s="58">
        <f>'Table 9.45'!AC104</f>
        <v>65.501306007635122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52.816265060240966</v>
      </c>
      <c r="P9" s="59" t="s">
        <v>97</v>
      </c>
      <c r="S9" s="115" t="s">
        <v>9</v>
      </c>
      <c r="T9" s="115">
        <v>304688145</v>
      </c>
      <c r="U9" s="115">
        <v>326597149</v>
      </c>
      <c r="V9" s="115">
        <v>333747196</v>
      </c>
      <c r="W9" s="115">
        <v>330752031</v>
      </c>
      <c r="X9" s="115">
        <v>323868539</v>
      </c>
      <c r="Y9" s="115">
        <v>355668745</v>
      </c>
      <c r="Z9" s="115"/>
      <c r="AA9" s="115" t="str">
        <f>TEXT(Y9/1000000,"$#,###.0")&amp;" mil"</f>
        <v>$355.7 mil</v>
      </c>
      <c r="AB9" s="115"/>
      <c r="AC9" s="115">
        <f t="shared" si="0"/>
        <v>9.8188623378450579E-2</v>
      </c>
      <c r="AD9" s="115"/>
      <c r="AE9" s="115">
        <f t="shared" si="1"/>
        <v>0.16732058938492678</v>
      </c>
      <c r="AF9" s="115"/>
    </row>
    <row r="10" spans="1:32" x14ac:dyDescent="0.25">
      <c r="A10" s="55" t="s">
        <v>20</v>
      </c>
      <c r="B10" s="56"/>
      <c r="C10" s="57"/>
      <c r="D10" s="58">
        <f>'Table 9.45'!AC105</f>
        <v>19.710669077757686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47.183734939759034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85.993975903614455</v>
      </c>
      <c r="P11" s="59" t="s">
        <v>97</v>
      </c>
      <c r="S11" s="115" t="s">
        <v>32</v>
      </c>
      <c r="T11" s="117">
        <v>8415</v>
      </c>
      <c r="U11" s="117">
        <v>9060</v>
      </c>
      <c r="V11" s="117">
        <v>9021</v>
      </c>
      <c r="W11" s="117">
        <v>8405</v>
      </c>
      <c r="X11" s="117">
        <v>7570</v>
      </c>
      <c r="Y11" s="117">
        <v>8093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9.45'!AC108</f>
        <v>18.163552340767531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28.027108433734938</v>
      </c>
      <c r="P12" s="59" t="s">
        <v>97</v>
      </c>
      <c r="S12" s="115" t="s">
        <v>33</v>
      </c>
      <c r="T12" s="117">
        <v>1785</v>
      </c>
      <c r="U12" s="117">
        <v>1870</v>
      </c>
      <c r="V12" s="117">
        <v>1787</v>
      </c>
      <c r="W12" s="117">
        <v>1720</v>
      </c>
      <c r="X12" s="117">
        <v>1660</v>
      </c>
      <c r="Y12" s="117">
        <v>1861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9.45'!AC109</f>
        <v>16.636528028933093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9.45'!AA118</f>
        <v>40.6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9.45'!AC110</f>
        <v>16.375326501908781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16.355421686746986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9.45'!AC111</f>
        <v>34.036568213783404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83.644578313253021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872</v>
      </c>
      <c r="Z15" s="115"/>
      <c r="AA15" s="118">
        <f t="shared" ref="AA15:AA34" si="2">IF(Y15="np",0,Y15/$Y$34)</f>
        <v>8.7602973678923043E-2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304</v>
      </c>
      <c r="Z16" s="115"/>
      <c r="AA16" s="118">
        <f t="shared" si="2"/>
        <v>3.0540486236688768E-2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303</v>
      </c>
      <c r="Z17" s="115"/>
      <c r="AA17" s="118">
        <f t="shared" si="2"/>
        <v>3.0440024110910187E-2</v>
      </c>
      <c r="AB17" s="115"/>
      <c r="AC17" s="115"/>
      <c r="AD17" s="115"/>
      <c r="AE17" s="115"/>
      <c r="AF17" s="115"/>
    </row>
    <row r="18" spans="1:32" x14ac:dyDescent="0.25">
      <c r="A18" s="85" t="str">
        <f>'Table 9.45'!$S$1&amp;" ("&amp;'Table 9.45'!$T$2&amp;" to "&amp;'Table 9.45'!$Y$2&amp;")"</f>
        <v>Maranoa (2011-12 to 2016-17)</v>
      </c>
      <c r="B18" s="85"/>
      <c r="C18" s="85"/>
      <c r="D18" s="85"/>
      <c r="E18" s="85"/>
      <c r="F18" s="85"/>
      <c r="G18" s="85" t="str">
        <f>'Table 9.45'!$S$1&amp;" ("&amp;'Table 9.45'!$T$2&amp;" to "&amp;'Table 9.45'!$Y$2&amp;")"</f>
        <v>Maranoa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138</v>
      </c>
      <c r="Z18" s="115"/>
      <c r="AA18" s="118">
        <f t="shared" si="2"/>
        <v>1.3863773357444244E-2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624</v>
      </c>
      <c r="Z19" s="115"/>
      <c r="AA19" s="118">
        <f t="shared" si="2"/>
        <v>6.268836648583484E-2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453</v>
      </c>
      <c r="Z20" s="115"/>
      <c r="AA20" s="118">
        <f t="shared" si="2"/>
        <v>4.550934297769741E-2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845</v>
      </c>
      <c r="Z21" s="115"/>
      <c r="AA21" s="118">
        <f t="shared" si="2"/>
        <v>8.4890496282901351E-2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624</v>
      </c>
      <c r="Z22" s="115"/>
      <c r="AA22" s="118">
        <f t="shared" si="2"/>
        <v>6.268836648583484E-2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383</v>
      </c>
      <c r="Z23" s="115"/>
      <c r="AA23" s="118">
        <f t="shared" si="2"/>
        <v>3.8476994173196707E-2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21</v>
      </c>
      <c r="Z24" s="115"/>
      <c r="AA24" s="118">
        <f t="shared" si="2"/>
        <v>2.1097046413502108E-3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216</v>
      </c>
      <c r="Z25" s="115"/>
      <c r="AA25" s="118">
        <f t="shared" si="2"/>
        <v>2.1699819168173599E-2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139</v>
      </c>
      <c r="Z26" s="115"/>
      <c r="AA26" s="118">
        <f t="shared" si="2"/>
        <v>1.3964235483222825E-2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320</v>
      </c>
      <c r="Z27" s="115"/>
      <c r="AA27" s="118">
        <f t="shared" si="2"/>
        <v>3.2147880249146069E-2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446</v>
      </c>
      <c r="Z28" s="115"/>
      <c r="AA28" s="118">
        <f t="shared" si="2"/>
        <v>4.4806108097247339E-2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730</v>
      </c>
      <c r="Z29" s="115"/>
      <c r="AA29" s="118">
        <f t="shared" si="2"/>
        <v>7.3337351818364482E-2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652</v>
      </c>
      <c r="Z30" s="115"/>
      <c r="AA30" s="118">
        <f t="shared" si="2"/>
        <v>6.5501306007635124E-2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901</v>
      </c>
      <c r="Z31" s="115"/>
      <c r="AA31" s="118">
        <f t="shared" si="2"/>
        <v>9.0516375326501905E-2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152</v>
      </c>
      <c r="Z32" s="115"/>
      <c r="AA32" s="118">
        <f t="shared" si="2"/>
        <v>1.5270243118344384E-2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337</v>
      </c>
      <c r="Z33" s="115"/>
      <c r="AA33" s="118">
        <f t="shared" si="2"/>
        <v>3.3855736387381957E-2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9954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5551</v>
      </c>
      <c r="U37" s="115">
        <v>5799</v>
      </c>
      <c r="V37" s="115">
        <v>5843</v>
      </c>
      <c r="W37" s="115">
        <v>5673</v>
      </c>
      <c r="X37" s="115">
        <v>5454</v>
      </c>
      <c r="Y37" s="115">
        <v>5554</v>
      </c>
      <c r="Z37" s="115"/>
      <c r="AA37" s="115" t="str">
        <f>TEXT(Y37,"###,###")</f>
        <v>5,554</v>
      </c>
      <c r="AB37" s="115"/>
      <c r="AC37" s="115">
        <f>Y37/X37-1</f>
        <v>1.8335166850018236E-2</v>
      </c>
      <c r="AD37" s="115"/>
      <c r="AE37" s="115">
        <f>Y37/T37-1</f>
        <v>5.4044316339396659E-4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1067</v>
      </c>
      <c r="U38" s="115">
        <v>1223</v>
      </c>
      <c r="V38" s="115">
        <v>1255</v>
      </c>
      <c r="W38" s="115">
        <v>1107</v>
      </c>
      <c r="X38" s="115">
        <v>910</v>
      </c>
      <c r="Y38" s="115">
        <v>1086</v>
      </c>
      <c r="Z38" s="115"/>
      <c r="AA38" s="115" t="str">
        <f>TEXT(Y38,"###,###")</f>
        <v>1,086</v>
      </c>
      <c r="AB38" s="115"/>
      <c r="AC38" s="115">
        <f>Y38/X38-1</f>
        <v>0.19340659340659339</v>
      </c>
      <c r="AD38" s="115"/>
      <c r="AE38" s="115">
        <f>Y38/T38-1</f>
        <v>1.7806935332708607E-2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6618</v>
      </c>
      <c r="U40" s="115">
        <v>7022</v>
      </c>
      <c r="V40" s="115">
        <v>7098</v>
      </c>
      <c r="W40" s="115">
        <v>6780</v>
      </c>
      <c r="X40" s="115">
        <v>6364</v>
      </c>
      <c r="Y40" s="115">
        <v>6640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83.644578313253021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16.355421686746986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23</v>
      </c>
      <c r="Y44" s="117">
        <v>28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186</v>
      </c>
      <c r="Y45" s="117">
        <v>230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304</v>
      </c>
      <c r="Y46" s="117">
        <v>409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448</v>
      </c>
      <c r="Y47" s="117">
        <v>502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590</v>
      </c>
      <c r="Y48" s="117">
        <v>586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9.45'!S1&amp;" ("&amp;'Table 9.45'!Y2&amp;") *"</f>
        <v>Number of jobs by age and sex of job holders in Maranoa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586</v>
      </c>
      <c r="Y49" s="117">
        <v>639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485</v>
      </c>
      <c r="Y50" s="117">
        <v>428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433</v>
      </c>
      <c r="Y51" s="117">
        <v>463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492</v>
      </c>
      <c r="Y52" s="117">
        <v>469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474</v>
      </c>
      <c r="Y53" s="117">
        <v>475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328</v>
      </c>
      <c r="Y54" s="117">
        <v>395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279</v>
      </c>
      <c r="Y55" s="117">
        <v>323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127</v>
      </c>
      <c r="Y56" s="117">
        <v>149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63</v>
      </c>
      <c r="Y57" s="117">
        <v>88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35</v>
      </c>
      <c r="Y58" s="117">
        <v>41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18</v>
      </c>
      <c r="Y59" s="117">
        <v>19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7</v>
      </c>
      <c r="Y60" s="117">
        <v>14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4886</v>
      </c>
      <c r="Y61" s="117">
        <v>5258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18</v>
      </c>
      <c r="Y63" s="117">
        <v>26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9.45'!S1&amp;" ("&amp;'Table 9.45'!Y2&amp;") *"</f>
        <v>Number of employed persons per occupation of main job by sex in Maranoa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130</v>
      </c>
      <c r="Y64" s="117">
        <v>156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281</v>
      </c>
      <c r="Y65" s="117">
        <v>332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446</v>
      </c>
      <c r="Y66" s="117">
        <v>471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537</v>
      </c>
      <c r="Y67" s="117">
        <v>536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512</v>
      </c>
      <c r="Y68" s="117">
        <v>568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410</v>
      </c>
      <c r="Y69" s="117">
        <v>435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434</v>
      </c>
      <c r="Y70" s="117">
        <v>433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421</v>
      </c>
      <c r="Y71" s="117">
        <v>438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422</v>
      </c>
      <c r="Y72" s="117">
        <v>424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315</v>
      </c>
      <c r="Y73" s="117">
        <v>386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208</v>
      </c>
      <c r="Y74" s="117">
        <v>234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96</v>
      </c>
      <c r="Y75" s="117">
        <v>131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56</v>
      </c>
      <c r="Y76" s="117">
        <v>68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33</v>
      </c>
      <c r="Y77" s="117">
        <v>31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13</v>
      </c>
      <c r="Y78" s="117">
        <v>13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11</v>
      </c>
      <c r="Y79" s="117">
        <v>14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4343</v>
      </c>
      <c r="Y80" s="117">
        <v>4696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9.45'!S1</f>
        <v>Maranoa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299</v>
      </c>
      <c r="Y83" s="117">
        <v>304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197</v>
      </c>
      <c r="Y84" s="117">
        <v>205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9.45'!AA4</f>
        <v>9,954</v>
      </c>
      <c r="D85" s="99">
        <f>'Table 9.45'!AC4</f>
        <v>7.8907435508345891E-2</v>
      </c>
      <c r="E85" s="100">
        <f>'Table 9.45'!AC4</f>
        <v>7.8907435508345891E-2</v>
      </c>
      <c r="F85" s="99">
        <f>'Table 9.45'!AE4</f>
        <v>-2.4021962937542884E-2</v>
      </c>
      <c r="G85" s="100">
        <f>'Table 9.45'!AE4</f>
        <v>-2.4021962937542884E-2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581</v>
      </c>
      <c r="Y85" s="117">
        <v>607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9.45'!AA5</f>
        <v>5,258</v>
      </c>
      <c r="D86" s="99">
        <f>'Table 9.45'!AC5</f>
        <v>7.7017615731257649E-2</v>
      </c>
      <c r="E86" s="100">
        <f>'Table 9.45'!AC5</f>
        <v>7.7017615731257649E-2</v>
      </c>
      <c r="F86" s="99">
        <f>'Table 9.45'!AE5</f>
        <v>-2.2858204794647841E-2</v>
      </c>
      <c r="G86" s="100">
        <f>'Table 9.45'!AE5</f>
        <v>-2.2858204794647841E-2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125</v>
      </c>
      <c r="Y86" s="117">
        <v>132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9.45'!AA6</f>
        <v>4,696</v>
      </c>
      <c r="D87" s="99">
        <f>'Table 9.45'!AC6</f>
        <v>8.1031307550644582E-2</v>
      </c>
      <c r="E87" s="100">
        <f>'Table 9.45'!AC6</f>
        <v>8.1031307550644582E-2</v>
      </c>
      <c r="F87" s="99">
        <f>'Table 9.45'!AE6</f>
        <v>-2.4916943521594681E-2</v>
      </c>
      <c r="G87" s="100">
        <f>'Table 9.45'!AE6</f>
        <v>-2.4916943521594681E-2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95</v>
      </c>
      <c r="Y87" s="117">
        <v>103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9.45'!AA7</f>
        <v>6,640</v>
      </c>
      <c r="D88" s="99">
        <f>'Table 9.45'!AC7</f>
        <v>4.3041156142004322E-2</v>
      </c>
      <c r="E88" s="100">
        <f>'Table 9.45'!AC7</f>
        <v>4.3041156142004322E-2</v>
      </c>
      <c r="F88" s="99">
        <f>'Table 9.45'!AE7</f>
        <v>3.6275695284160303E-3</v>
      </c>
      <c r="G88" s="100">
        <f>'Table 9.45'!AE7</f>
        <v>3.6275695284160303E-3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139</v>
      </c>
      <c r="Y88" s="117">
        <v>132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9.45'!AA37</f>
        <v>5,554</v>
      </c>
      <c r="D89" s="99">
        <f>'Table 9.45'!AC37</f>
        <v>1.8335166850018236E-2</v>
      </c>
      <c r="E89" s="100">
        <f>'Table 9.45'!AC37</f>
        <v>1.8335166850018236E-2</v>
      </c>
      <c r="F89" s="99">
        <f>'Table 9.45'!AE37</f>
        <v>5.4044316339396659E-4</v>
      </c>
      <c r="G89" s="100">
        <f>'Table 9.45'!AE37</f>
        <v>5.4044316339396659E-4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442</v>
      </c>
      <c r="Y89" s="117">
        <v>430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9.45'!AA38</f>
        <v>1,086</v>
      </c>
      <c r="D90" s="99">
        <f>'Table 9.45'!AC38</f>
        <v>0.19340659340659339</v>
      </c>
      <c r="E90" s="100">
        <f>'Table 9.45'!AC38</f>
        <v>0.19340659340659339</v>
      </c>
      <c r="F90" s="99">
        <f>'Table 9.45'!AE38</f>
        <v>1.7806935332708607E-2</v>
      </c>
      <c r="G90" s="100">
        <f>'Table 9.45'!AE38</f>
        <v>1.7806935332708607E-2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558</v>
      </c>
      <c r="Y90" s="117">
        <v>596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9.45'!AA114</f>
        <v>507</v>
      </c>
      <c r="D91" s="99">
        <f>'Table 9.45'!AC114</f>
        <v>0.12666666666666671</v>
      </c>
      <c r="E91" s="100">
        <f>'Table 9.45'!AC114</f>
        <v>0.12666666666666671</v>
      </c>
      <c r="F91" s="99">
        <f>'Table 9.45'!AE114</f>
        <v>2.0120724346076369E-2</v>
      </c>
      <c r="G91" s="100">
        <f>'Table 9.45'!AE114</f>
        <v>2.0120724346076369E-2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3376</v>
      </c>
      <c r="Y91" s="117">
        <v>3507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9.45'!AA115</f>
        <v>579</v>
      </c>
      <c r="D92" s="99">
        <f>'Table 9.45'!AC115</f>
        <v>0.25869565217391299</v>
      </c>
      <c r="E92" s="100">
        <f>'Table 9.45'!AC115</f>
        <v>0.25869565217391299</v>
      </c>
      <c r="F92" s="99">
        <f>'Table 9.45'!AE115</f>
        <v>2.2968197879858598E-2</v>
      </c>
      <c r="G92" s="100">
        <f>'Table 9.45'!AE115</f>
        <v>2.2968197879858598E-2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9.45'!AA8</f>
        <v>$41,428</v>
      </c>
      <c r="D93" s="99">
        <f>'Table 9.45'!AC8</f>
        <v>-1.6802734004176978E-2</v>
      </c>
      <c r="E93" s="100">
        <f>'Table 9.45'!AC8</f>
        <v>-1.6802734004176978E-2</v>
      </c>
      <c r="F93" s="99">
        <f>'Table 9.45'!AE8</f>
        <v>0.12463012731764267</v>
      </c>
      <c r="G93" s="100">
        <f>'Table 9.45'!AE8</f>
        <v>0.12463012731764267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210</v>
      </c>
      <c r="Y93" s="117">
        <v>210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9.45'!AA9</f>
        <v>$355.7 mil</v>
      </c>
      <c r="D94" s="99">
        <f>'Table 9.45'!AC9</f>
        <v>9.8188623378450579E-2</v>
      </c>
      <c r="E94" s="100">
        <f>'Table 9.45'!AC9</f>
        <v>9.8188623378450579E-2</v>
      </c>
      <c r="F94" s="99">
        <f>'Table 9.45'!AE9</f>
        <v>0.16732058938492678</v>
      </c>
      <c r="G94" s="100">
        <f>'Table 9.45'!AE9</f>
        <v>0.16732058938492678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457</v>
      </c>
      <c r="Y94" s="117">
        <v>507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77</v>
      </c>
      <c r="Y95" s="117">
        <v>86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334</v>
      </c>
      <c r="Y96" s="117">
        <v>368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576</v>
      </c>
      <c r="Y97" s="117">
        <v>640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270</v>
      </c>
      <c r="Y98" s="117">
        <v>264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30</v>
      </c>
      <c r="Y99" s="117">
        <v>31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270</v>
      </c>
      <c r="Y100" s="117">
        <v>295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2992</v>
      </c>
      <c r="Y101" s="117">
        <v>3133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5810</v>
      </c>
      <c r="Y104" s="115">
        <v>6520</v>
      </c>
      <c r="Z104" s="115"/>
      <c r="AA104" s="115" t="str">
        <f>TEXT(Y104,"###,###")</f>
        <v>6,520</v>
      </c>
      <c r="AB104" s="115"/>
      <c r="AC104" s="115">
        <f>Y104/($Y$4)*100</f>
        <v>65.501306007635122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1870</v>
      </c>
      <c r="Y105" s="115">
        <v>1962</v>
      </c>
      <c r="Z105" s="115"/>
      <c r="AA105" s="115" t="str">
        <f>TEXT(Y105,"###,###")</f>
        <v>1,962</v>
      </c>
      <c r="AB105" s="115"/>
      <c r="AC105" s="115">
        <f>Y105/($Y$4)*100</f>
        <v>19.710669077757686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7680</v>
      </c>
      <c r="Y106" s="115">
        <v>8482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1683</v>
      </c>
      <c r="Y108" s="115">
        <v>1808</v>
      </c>
      <c r="Z108" s="115"/>
      <c r="AA108" s="115" t="str">
        <f>TEXT(Y108,"###,###")</f>
        <v>1,808</v>
      </c>
      <c r="AB108" s="115"/>
      <c r="AC108" s="115">
        <f>Y108/($Y$4)*100</f>
        <v>18.163552340767531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1239</v>
      </c>
      <c r="Y109" s="115">
        <v>1656</v>
      </c>
      <c r="Z109" s="115"/>
      <c r="AA109" s="115" t="str">
        <f>TEXT(Y109,"###,###")</f>
        <v>1,656</v>
      </c>
      <c r="AB109" s="115"/>
      <c r="AC109" s="115">
        <f t="shared" ref="AC109:AC111" si="3">Y109/($Y$4)*100</f>
        <v>16.636528028933093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1532</v>
      </c>
      <c r="Y110" s="115">
        <v>1630</v>
      </c>
      <c r="Z110" s="115"/>
      <c r="AA110" s="115" t="str">
        <f>TEXT(Y110,"###,###")</f>
        <v>1,630</v>
      </c>
      <c r="AB110" s="115"/>
      <c r="AC110" s="115">
        <f t="shared" si="3"/>
        <v>16.375326501908781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3219</v>
      </c>
      <c r="Y111" s="115">
        <v>3388</v>
      </c>
      <c r="Z111" s="115"/>
      <c r="AA111" s="115" t="str">
        <f>TEXT(Y111,"###,###")</f>
        <v>3,388</v>
      </c>
      <c r="AB111" s="115"/>
      <c r="AC111" s="115">
        <f t="shared" si="3"/>
        <v>34.036568213783404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9231</v>
      </c>
      <c r="Y112" s="115">
        <v>9954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497</v>
      </c>
      <c r="U114" s="115">
        <v>565</v>
      </c>
      <c r="V114" s="115">
        <v>518</v>
      </c>
      <c r="W114" s="115">
        <v>489</v>
      </c>
      <c r="X114" s="115">
        <v>450</v>
      </c>
      <c r="Y114" s="115">
        <v>507</v>
      </c>
      <c r="Z114" s="115"/>
      <c r="AA114" s="115" t="str">
        <f>TEXT(Y114,"###,###")</f>
        <v>507</v>
      </c>
      <c r="AB114" s="115"/>
      <c r="AC114" s="115">
        <f>Y114/X114-1</f>
        <v>0.12666666666666671</v>
      </c>
      <c r="AD114" s="115"/>
      <c r="AE114" s="115">
        <f>Y114/T114-1</f>
        <v>2.0120724346076369E-2</v>
      </c>
      <c r="AF114" s="115"/>
    </row>
    <row r="115" spans="19:32" x14ac:dyDescent="0.25">
      <c r="S115" s="115" t="s">
        <v>104</v>
      </c>
      <c r="T115" s="115">
        <v>566</v>
      </c>
      <c r="U115" s="115">
        <v>658</v>
      </c>
      <c r="V115" s="115">
        <v>741</v>
      </c>
      <c r="W115" s="115">
        <v>614</v>
      </c>
      <c r="X115" s="115">
        <v>460</v>
      </c>
      <c r="Y115" s="115">
        <v>579</v>
      </c>
      <c r="Z115" s="115"/>
      <c r="AA115" s="115" t="str">
        <f>TEXT(Y115,"###,###")</f>
        <v>579</v>
      </c>
      <c r="AB115" s="115"/>
      <c r="AC115" s="115">
        <f>Y115/X115-1</f>
        <v>0.25869565217391299</v>
      </c>
      <c r="AD115" s="115"/>
      <c r="AE115" s="115">
        <f>Y115/T115-1</f>
        <v>2.2968197879858598E-2</v>
      </c>
      <c r="AF115" s="115"/>
    </row>
    <row r="116" spans="19:32" x14ac:dyDescent="0.25">
      <c r="S116" s="115" t="s">
        <v>56</v>
      </c>
      <c r="T116" s="115">
        <v>1063</v>
      </c>
      <c r="U116" s="115">
        <v>1223</v>
      </c>
      <c r="V116" s="115">
        <v>1259</v>
      </c>
      <c r="W116" s="115">
        <v>1103</v>
      </c>
      <c r="X116" s="115">
        <v>910</v>
      </c>
      <c r="Y116" s="115">
        <v>1086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38.17</v>
      </c>
      <c r="V118" s="115">
        <v>37.14</v>
      </c>
      <c r="W118" s="115">
        <v>38.840000000000003</v>
      </c>
      <c r="X118" s="115">
        <v>39.119999999999997</v>
      </c>
      <c r="Y118" s="115">
        <v>40.590000000000003</v>
      </c>
      <c r="Z118" s="115"/>
      <c r="AA118" s="115" t="str">
        <f>TEXT(Y118,"##.0")</f>
        <v>40.6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5156</v>
      </c>
      <c r="V120" s="115">
        <v>5312</v>
      </c>
      <c r="W120" s="115">
        <v>5054</v>
      </c>
      <c r="X120" s="115">
        <v>4707</v>
      </c>
      <c r="Y120" s="115">
        <v>4779</v>
      </c>
      <c r="Z120" s="115"/>
      <c r="AA120" s="115" t="str">
        <f>TEXT(Y120,"###,###")</f>
        <v>4,779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937</v>
      </c>
      <c r="V121" s="115">
        <v>902</v>
      </c>
      <c r="W121" s="115">
        <v>883</v>
      </c>
      <c r="X121" s="115">
        <v>849</v>
      </c>
      <c r="Y121" s="115">
        <v>930</v>
      </c>
      <c r="Z121" s="115"/>
      <c r="AA121" s="115" t="str">
        <f t="shared" ref="AA121:AA128" si="4">TEXT(Y121,"###,###")</f>
        <v>930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933</v>
      </c>
      <c r="V122" s="115">
        <v>887</v>
      </c>
      <c r="W122" s="115">
        <v>843</v>
      </c>
      <c r="X122" s="115">
        <v>812</v>
      </c>
      <c r="Y122" s="115">
        <v>931</v>
      </c>
      <c r="Z122" s="115"/>
      <c r="AA122" s="115" t="str">
        <f t="shared" si="4"/>
        <v>931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6089</v>
      </c>
      <c r="V124" s="115">
        <v>6199</v>
      </c>
      <c r="W124" s="115">
        <v>5897</v>
      </c>
      <c r="X124" s="115">
        <v>5519</v>
      </c>
      <c r="Y124" s="115">
        <v>5710</v>
      </c>
      <c r="Z124" s="115"/>
      <c r="AA124" s="115" t="str">
        <f t="shared" si="4"/>
        <v>5,710</v>
      </c>
      <c r="AB124" s="115"/>
      <c r="AC124" s="115">
        <f>Y124/$Y$7*100</f>
        <v>85.993975903614455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1870</v>
      </c>
      <c r="V125" s="115">
        <v>1789</v>
      </c>
      <c r="W125" s="115">
        <v>1726</v>
      </c>
      <c r="X125" s="115">
        <v>1661</v>
      </c>
      <c r="Y125" s="115">
        <v>1861</v>
      </c>
      <c r="Z125" s="115"/>
      <c r="AA125" s="115" t="str">
        <f t="shared" si="4"/>
        <v>1,861</v>
      </c>
      <c r="AB125" s="115"/>
      <c r="AC125" s="115">
        <f>Y125/$Y$7*100</f>
        <v>28.027108433734938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3761</v>
      </c>
      <c r="V127" s="115">
        <v>3755</v>
      </c>
      <c r="W127" s="115">
        <v>3598</v>
      </c>
      <c r="X127" s="115">
        <v>3376</v>
      </c>
      <c r="Y127" s="115">
        <v>3507</v>
      </c>
      <c r="Z127" s="115"/>
      <c r="AA127" s="115" t="str">
        <f t="shared" si="4"/>
        <v>3,507</v>
      </c>
      <c r="AB127" s="115"/>
      <c r="AC127" s="115">
        <f>Y127/$Y$7*100</f>
        <v>52.816265060240966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3267</v>
      </c>
      <c r="V128" s="115">
        <v>3338</v>
      </c>
      <c r="W128" s="115">
        <v>3173</v>
      </c>
      <c r="X128" s="115">
        <v>2989</v>
      </c>
      <c r="Y128" s="115">
        <v>3133</v>
      </c>
      <c r="Z128" s="115"/>
      <c r="AA128" s="115" t="str">
        <f t="shared" si="4"/>
        <v>3,133</v>
      </c>
      <c r="AB128" s="115"/>
      <c r="AC128" s="115">
        <f>Y128/$Y$7*100</f>
        <v>47.183734939759034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24CDF85-40F1-4B1E-AD20-D319CCF048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C37116F-DD17-4BFC-856C-B68023DFBD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432FD89-DD44-4998-9AF7-56D55770F5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922B622-2936-4E24-AF83-36F0CBDD5AF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Mareeba</v>
      </c>
      <c r="T1" s="115"/>
      <c r="U1" s="115"/>
      <c r="V1" s="115"/>
      <c r="W1" s="115"/>
      <c r="X1" s="115"/>
      <c r="Y1" s="115" t="str">
        <f>Y3</f>
        <v>9.46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157</v>
      </c>
      <c r="V3" s="115"/>
      <c r="W3" s="115"/>
      <c r="X3" s="115"/>
      <c r="Y3" s="115" t="s">
        <v>256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9.46'!$Y$3&amp;" "&amp;'Table 9.46'!$U$3&amp;", "&amp;'State data for spotlight'!$C$3&amp;", "&amp;'Table 9.46'!$Y$2</f>
        <v>Table 9.46 Mareeba,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16213</v>
      </c>
      <c r="U4" s="117">
        <v>16123</v>
      </c>
      <c r="V4" s="117">
        <v>16938</v>
      </c>
      <c r="W4" s="117">
        <v>17502</v>
      </c>
      <c r="X4" s="117">
        <v>17354</v>
      </c>
      <c r="Y4" s="117">
        <v>18479</v>
      </c>
      <c r="Z4" s="115"/>
      <c r="AA4" s="115" t="str">
        <f>TEXT(Y4,"###,###")</f>
        <v>18,479</v>
      </c>
      <c r="AB4" s="115"/>
      <c r="AC4" s="115">
        <f t="shared" ref="AC4:AC9" si="0">Y4/X4-1</f>
        <v>6.4826552956090744E-2</v>
      </c>
      <c r="AD4" s="115"/>
      <c r="AE4" s="115">
        <f>Y4/T4-1</f>
        <v>0.13976438660334289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8943</v>
      </c>
      <c r="U5" s="117">
        <v>8771</v>
      </c>
      <c r="V5" s="117">
        <v>9345</v>
      </c>
      <c r="W5" s="117">
        <v>9645</v>
      </c>
      <c r="X5" s="117">
        <v>9510</v>
      </c>
      <c r="Y5" s="117">
        <v>10169</v>
      </c>
      <c r="Z5" s="115"/>
      <c r="AA5" s="115" t="str">
        <f>TEXT(Y5,"###,###")</f>
        <v>10,169</v>
      </c>
      <c r="AB5" s="115"/>
      <c r="AC5" s="115">
        <f t="shared" si="0"/>
        <v>6.9295478443743397E-2</v>
      </c>
      <c r="AD5" s="115"/>
      <c r="AE5" s="115">
        <f t="shared" ref="AE5:AE9" si="1">Y5/T5-1</f>
        <v>0.13709046181370899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7268</v>
      </c>
      <c r="U6" s="117">
        <v>7356</v>
      </c>
      <c r="V6" s="117">
        <v>7595</v>
      </c>
      <c r="W6" s="117">
        <v>7852</v>
      </c>
      <c r="X6" s="117">
        <v>7845</v>
      </c>
      <c r="Y6" s="117">
        <v>8310</v>
      </c>
      <c r="Z6" s="115"/>
      <c r="AA6" s="115" t="str">
        <f>TEXT(Y6,"###,###")</f>
        <v>8,310</v>
      </c>
      <c r="AB6" s="115"/>
      <c r="AC6" s="115">
        <f t="shared" si="0"/>
        <v>5.9273422562141409E-2</v>
      </c>
      <c r="AD6" s="115"/>
      <c r="AE6" s="115">
        <f t="shared" si="1"/>
        <v>0.14336818932306006</v>
      </c>
      <c r="AF6" s="115"/>
    </row>
    <row r="7" spans="1:32" ht="16.5" customHeight="1" thickBot="1" x14ac:dyDescent="0.3">
      <c r="A7" s="46" t="str">
        <f>"QUICK STATS for "&amp;'Table 9.46'!Y2&amp;"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10422</v>
      </c>
      <c r="U7" s="117">
        <v>10608</v>
      </c>
      <c r="V7" s="117">
        <v>10795</v>
      </c>
      <c r="W7" s="117">
        <v>11123</v>
      </c>
      <c r="X7" s="117">
        <v>11168</v>
      </c>
      <c r="Y7" s="117">
        <v>11856</v>
      </c>
      <c r="Z7" s="115"/>
      <c r="AA7" s="115" t="str">
        <f>TEXT(Y7,"###,###")</f>
        <v>11,856</v>
      </c>
      <c r="AB7" s="115"/>
      <c r="AC7" s="115">
        <f t="shared" si="0"/>
        <v>6.1604584527220618E-2</v>
      </c>
      <c r="AD7" s="115"/>
      <c r="AE7" s="115">
        <f t="shared" si="1"/>
        <v>0.13759355210132407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18,479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9.46'!AA7</f>
        <v>11,856</v>
      </c>
      <c r="P8" s="51"/>
      <c r="S8" s="115" t="s">
        <v>96</v>
      </c>
      <c r="T8" s="115">
        <v>29308.84</v>
      </c>
      <c r="U8" s="115">
        <v>30872.3</v>
      </c>
      <c r="V8" s="115">
        <v>31481.25</v>
      </c>
      <c r="W8" s="115">
        <v>30854.11</v>
      </c>
      <c r="X8" s="115">
        <v>33306</v>
      </c>
      <c r="Y8" s="115">
        <v>32906</v>
      </c>
      <c r="Z8" s="115"/>
      <c r="AA8" s="115" t="str">
        <f>TEXT(Y8,"$###,###")</f>
        <v>$32,906</v>
      </c>
      <c r="AB8" s="115"/>
      <c r="AC8" s="115">
        <f t="shared" si="0"/>
        <v>-1.2009848075421825E-2</v>
      </c>
      <c r="AD8" s="115"/>
      <c r="AE8" s="115">
        <f t="shared" si="1"/>
        <v>0.12273293654747164</v>
      </c>
      <c r="AF8" s="115"/>
    </row>
    <row r="9" spans="1:32" x14ac:dyDescent="0.25">
      <c r="A9" s="55" t="s">
        <v>17</v>
      </c>
      <c r="B9" s="56"/>
      <c r="C9" s="57"/>
      <c r="D9" s="58">
        <f>'Table 9.46'!AC104</f>
        <v>73.158720709995123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53.829284750337379</v>
      </c>
      <c r="P9" s="59" t="s">
        <v>97</v>
      </c>
      <c r="S9" s="115" t="s">
        <v>9</v>
      </c>
      <c r="T9" s="115">
        <v>400123882</v>
      </c>
      <c r="U9" s="115">
        <v>425614656</v>
      </c>
      <c r="V9" s="115">
        <v>436540683</v>
      </c>
      <c r="W9" s="115">
        <v>458426175</v>
      </c>
      <c r="X9" s="115">
        <v>472970157</v>
      </c>
      <c r="Y9" s="115">
        <v>496761283</v>
      </c>
      <c r="Z9" s="115"/>
      <c r="AA9" s="115" t="str">
        <f>TEXT(Y9/1000000,"$#,###.0")&amp;" mil"</f>
        <v>$496.8 mil</v>
      </c>
      <c r="AB9" s="115"/>
      <c r="AC9" s="115">
        <f t="shared" si="0"/>
        <v>5.0301537312427147E-2</v>
      </c>
      <c r="AD9" s="115"/>
      <c r="AE9" s="115">
        <f t="shared" si="1"/>
        <v>0.24151870295010291</v>
      </c>
      <c r="AF9" s="115"/>
    </row>
    <row r="10" spans="1:32" x14ac:dyDescent="0.25">
      <c r="A10" s="55" t="s">
        <v>20</v>
      </c>
      <c r="B10" s="56"/>
      <c r="C10" s="57"/>
      <c r="D10" s="58">
        <f>'Table 9.46'!AC105</f>
        <v>16.099356025758972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46.170715249662621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88.326585695006742</v>
      </c>
      <c r="P11" s="59" t="s">
        <v>97</v>
      </c>
      <c r="S11" s="115" t="s">
        <v>32</v>
      </c>
      <c r="T11" s="117">
        <v>13703</v>
      </c>
      <c r="U11" s="117">
        <v>13601</v>
      </c>
      <c r="V11" s="117">
        <v>14485</v>
      </c>
      <c r="W11" s="117">
        <v>15063</v>
      </c>
      <c r="X11" s="117">
        <v>14962</v>
      </c>
      <c r="Y11" s="117">
        <v>15951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9.46'!AC108</f>
        <v>16.802857297472805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21.322537112010799</v>
      </c>
      <c r="P12" s="59" t="s">
        <v>97</v>
      </c>
      <c r="S12" s="115" t="s">
        <v>33</v>
      </c>
      <c r="T12" s="117">
        <v>2510</v>
      </c>
      <c r="U12" s="117">
        <v>2519</v>
      </c>
      <c r="V12" s="117">
        <v>2454</v>
      </c>
      <c r="W12" s="117">
        <v>2440</v>
      </c>
      <c r="X12" s="117">
        <v>2391</v>
      </c>
      <c r="Y12" s="117">
        <v>2528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9.46'!AC109</f>
        <v>18.33432545051139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9.46'!AA118</f>
        <v>41.6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9.46'!AC110</f>
        <v>25.131230044915849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19.146423751686907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9.46'!AC111</f>
        <v>28.989663942854051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80.85357624831309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3926</v>
      </c>
      <c r="Z15" s="115"/>
      <c r="AA15" s="118">
        <f t="shared" ref="AA15:AA34" si="2">IF(Y15="np",0,Y15/$Y$34)</f>
        <v>0.21245738405757889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275</v>
      </c>
      <c r="Z16" s="115"/>
      <c r="AA16" s="118">
        <f t="shared" si="2"/>
        <v>1.4881757670869637E-2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814</v>
      </c>
      <c r="Z17" s="115"/>
      <c r="AA17" s="118">
        <f t="shared" si="2"/>
        <v>4.4050002705774124E-2</v>
      </c>
      <c r="AB17" s="115"/>
      <c r="AC17" s="115"/>
      <c r="AD17" s="115"/>
      <c r="AE17" s="115"/>
      <c r="AF17" s="115"/>
    </row>
    <row r="18" spans="1:32" x14ac:dyDescent="0.25">
      <c r="A18" s="85" t="str">
        <f>'Table 9.46'!$S$1&amp;" ("&amp;'Table 9.46'!$T$2&amp;" to "&amp;'Table 9.46'!$Y$2&amp;")"</f>
        <v>Mareeba (2011-12 to 2016-17)</v>
      </c>
      <c r="B18" s="85"/>
      <c r="C18" s="85"/>
      <c r="D18" s="85"/>
      <c r="E18" s="85"/>
      <c r="F18" s="85"/>
      <c r="G18" s="85" t="str">
        <f>'Table 9.46'!$S$1&amp;" ("&amp;'Table 9.46'!$T$2&amp;" to "&amp;'Table 9.46'!$Y$2&amp;")"</f>
        <v>Mareeba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119</v>
      </c>
      <c r="Z18" s="115"/>
      <c r="AA18" s="118">
        <f t="shared" si="2"/>
        <v>6.439742410303588E-3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1071</v>
      </c>
      <c r="Z19" s="115"/>
      <c r="AA19" s="118">
        <f t="shared" si="2"/>
        <v>5.7957681692732292E-2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464</v>
      </c>
      <c r="Z20" s="115"/>
      <c r="AA20" s="118">
        <f t="shared" si="2"/>
        <v>2.5109583851940041E-2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1196</v>
      </c>
      <c r="Z21" s="115"/>
      <c r="AA21" s="118">
        <f t="shared" si="2"/>
        <v>6.4722116997673038E-2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1120</v>
      </c>
      <c r="Z22" s="115"/>
      <c r="AA22" s="118">
        <f t="shared" si="2"/>
        <v>6.0609340332269064E-2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584</v>
      </c>
      <c r="Z23" s="115"/>
      <c r="AA23" s="118">
        <f t="shared" si="2"/>
        <v>3.1603441744683151E-2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86</v>
      </c>
      <c r="Z24" s="115"/>
      <c r="AA24" s="118">
        <f t="shared" si="2"/>
        <v>4.6539314897992316E-3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325</v>
      </c>
      <c r="Z25" s="115"/>
      <c r="AA25" s="118">
        <f t="shared" si="2"/>
        <v>1.7587531792845935E-2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338</v>
      </c>
      <c r="Z26" s="115"/>
      <c r="AA26" s="118">
        <f t="shared" si="2"/>
        <v>1.8291033064559769E-2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521</v>
      </c>
      <c r="Z27" s="115"/>
      <c r="AA27" s="118">
        <f t="shared" si="2"/>
        <v>2.8194166350993019E-2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1368</v>
      </c>
      <c r="Z28" s="115"/>
      <c r="AA28" s="118">
        <f t="shared" si="2"/>
        <v>7.4029979977271496E-2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979</v>
      </c>
      <c r="Z29" s="115"/>
      <c r="AA29" s="118">
        <f t="shared" si="2"/>
        <v>5.2979057308295906E-2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1016</v>
      </c>
      <c r="Z30" s="115"/>
      <c r="AA30" s="118">
        <f t="shared" si="2"/>
        <v>5.4981330158558363E-2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1363</v>
      </c>
      <c r="Z31" s="115"/>
      <c r="AA31" s="118">
        <f t="shared" si="2"/>
        <v>7.3759402565073864E-2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250</v>
      </c>
      <c r="Z32" s="115"/>
      <c r="AA32" s="118">
        <f t="shared" si="2"/>
        <v>1.3528870609881487E-2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626</v>
      </c>
      <c r="Z33" s="115"/>
      <c r="AA33" s="118">
        <f t="shared" si="2"/>
        <v>3.3876292007143247E-2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18479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8590</v>
      </c>
      <c r="U37" s="115">
        <v>8778</v>
      </c>
      <c r="V37" s="115">
        <v>8747</v>
      </c>
      <c r="W37" s="115">
        <v>8911</v>
      </c>
      <c r="X37" s="115">
        <v>9077</v>
      </c>
      <c r="Y37" s="115">
        <v>9586</v>
      </c>
      <c r="Z37" s="115"/>
      <c r="AA37" s="115" t="str">
        <f>TEXT(Y37,"###,###")</f>
        <v>9,586</v>
      </c>
      <c r="AB37" s="115"/>
      <c r="AC37" s="115">
        <f>Y37/X37-1</f>
        <v>5.6075795967830855E-2</v>
      </c>
      <c r="AD37" s="115"/>
      <c r="AE37" s="115">
        <f>Y37/T37-1</f>
        <v>0.11594877764842848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1831</v>
      </c>
      <c r="U38" s="115">
        <v>1828</v>
      </c>
      <c r="V38" s="115">
        <v>2047</v>
      </c>
      <c r="W38" s="115">
        <v>2212</v>
      </c>
      <c r="X38" s="115">
        <v>2090</v>
      </c>
      <c r="Y38" s="115">
        <v>2270</v>
      </c>
      <c r="Z38" s="115"/>
      <c r="AA38" s="115" t="str">
        <f>TEXT(Y38,"###,###")</f>
        <v>2,270</v>
      </c>
      <c r="AB38" s="115"/>
      <c r="AC38" s="115">
        <f>Y38/X38-1</f>
        <v>8.6124401913875603E-2</v>
      </c>
      <c r="AD38" s="115"/>
      <c r="AE38" s="115">
        <f>Y38/T38-1</f>
        <v>0.2397596941561988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10421</v>
      </c>
      <c r="U40" s="115">
        <v>10606</v>
      </c>
      <c r="V40" s="115">
        <v>10794</v>
      </c>
      <c r="W40" s="115">
        <v>11123</v>
      </c>
      <c r="X40" s="115">
        <v>11167</v>
      </c>
      <c r="Y40" s="115">
        <v>11856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80.85357624831309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19.146423751686907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31</v>
      </c>
      <c r="Y44" s="117">
        <v>26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263</v>
      </c>
      <c r="Y45" s="117">
        <v>235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638</v>
      </c>
      <c r="Y46" s="117">
        <v>635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1045</v>
      </c>
      <c r="Y47" s="117">
        <v>1098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1395</v>
      </c>
      <c r="Y48" s="117">
        <v>1544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9.46'!S1&amp;" ("&amp;'Table 9.46'!Y2&amp;") *"</f>
        <v>Number of jobs by age and sex of job holders in Mareeba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888</v>
      </c>
      <c r="Y49" s="117">
        <v>1037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767</v>
      </c>
      <c r="Y50" s="117">
        <v>814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840</v>
      </c>
      <c r="Y51" s="117">
        <v>876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899</v>
      </c>
      <c r="Y52" s="117">
        <v>926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816</v>
      </c>
      <c r="Y53" s="117">
        <v>894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785</v>
      </c>
      <c r="Y54" s="117">
        <v>824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599</v>
      </c>
      <c r="Y55" s="117">
        <v>664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282</v>
      </c>
      <c r="Y56" s="117">
        <v>313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145</v>
      </c>
      <c r="Y57" s="117">
        <v>139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69</v>
      </c>
      <c r="Y58" s="117">
        <v>90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26</v>
      </c>
      <c r="Y59" s="117">
        <v>35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12</v>
      </c>
      <c r="Y60" s="117">
        <v>19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9509</v>
      </c>
      <c r="Y61" s="117">
        <v>10169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22</v>
      </c>
      <c r="Y63" s="117">
        <v>19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9.46'!S1&amp;" ("&amp;'Table 9.46'!Y2&amp;") *"</f>
        <v>Number of employed persons per occupation of main job by sex in Mareeba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268</v>
      </c>
      <c r="Y64" s="117">
        <v>296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514</v>
      </c>
      <c r="Y65" s="117">
        <v>540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760</v>
      </c>
      <c r="Y66" s="117">
        <v>844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1016</v>
      </c>
      <c r="Y67" s="117">
        <v>1079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656</v>
      </c>
      <c r="Y68" s="117">
        <v>687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608</v>
      </c>
      <c r="Y69" s="117">
        <v>619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754</v>
      </c>
      <c r="Y70" s="117">
        <v>787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859</v>
      </c>
      <c r="Y71" s="117">
        <v>908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853</v>
      </c>
      <c r="Y72" s="117">
        <v>845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668</v>
      </c>
      <c r="Y73" s="117">
        <v>726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474</v>
      </c>
      <c r="Y74" s="117">
        <v>559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222</v>
      </c>
      <c r="Y75" s="117">
        <v>224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111</v>
      </c>
      <c r="Y76" s="117">
        <v>101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36</v>
      </c>
      <c r="Y77" s="117">
        <v>55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8</v>
      </c>
      <c r="Y78" s="117">
        <v>13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7</v>
      </c>
      <c r="Y79" s="117">
        <v>10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7846</v>
      </c>
      <c r="Y80" s="117">
        <v>8310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9.46'!S1</f>
        <v>Mareeba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488</v>
      </c>
      <c r="Y83" s="117">
        <v>520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394</v>
      </c>
      <c r="Y84" s="117">
        <v>405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9.46'!AA4</f>
        <v>18,479</v>
      </c>
      <c r="D85" s="99">
        <f>'Table 9.46'!AC4</f>
        <v>6.4826552956090744E-2</v>
      </c>
      <c r="E85" s="100">
        <f>'Table 9.46'!AC4</f>
        <v>6.4826552956090744E-2</v>
      </c>
      <c r="F85" s="99">
        <f>'Table 9.46'!AE4</f>
        <v>0.13976438660334289</v>
      </c>
      <c r="G85" s="100">
        <f>'Table 9.46'!AE4</f>
        <v>0.13976438660334289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912</v>
      </c>
      <c r="Y85" s="117">
        <v>976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9.46'!AA5</f>
        <v>10,169</v>
      </c>
      <c r="D86" s="99">
        <f>'Table 9.46'!AC5</f>
        <v>6.9295478443743397E-2</v>
      </c>
      <c r="E86" s="100">
        <f>'Table 9.46'!AC5</f>
        <v>6.9295478443743397E-2</v>
      </c>
      <c r="F86" s="99">
        <f>'Table 9.46'!AE5</f>
        <v>0.13709046181370899</v>
      </c>
      <c r="G86" s="100">
        <f>'Table 9.46'!AE5</f>
        <v>0.13709046181370899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309</v>
      </c>
      <c r="Y86" s="117">
        <v>352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9.46'!AA6</f>
        <v>8,310</v>
      </c>
      <c r="D87" s="99">
        <f>'Table 9.46'!AC6</f>
        <v>5.9273422562141409E-2</v>
      </c>
      <c r="E87" s="100">
        <f>'Table 9.46'!AC6</f>
        <v>5.9273422562141409E-2</v>
      </c>
      <c r="F87" s="99">
        <f>'Table 9.46'!AE6</f>
        <v>0.14336818932306006</v>
      </c>
      <c r="G87" s="100">
        <f>'Table 9.46'!AE6</f>
        <v>0.14336818932306006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142</v>
      </c>
      <c r="Y87" s="117">
        <v>145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9.46'!AA7</f>
        <v>11,856</v>
      </c>
      <c r="D88" s="99">
        <f>'Table 9.46'!AC7</f>
        <v>6.1604584527220618E-2</v>
      </c>
      <c r="E88" s="100">
        <f>'Table 9.46'!AC7</f>
        <v>6.1604584527220618E-2</v>
      </c>
      <c r="F88" s="99">
        <f>'Table 9.46'!AE7</f>
        <v>0.13759355210132407</v>
      </c>
      <c r="G88" s="100">
        <f>'Table 9.46'!AE7</f>
        <v>0.13759355210132407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159</v>
      </c>
      <c r="Y88" s="117">
        <v>163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9.46'!AA37</f>
        <v>9,586</v>
      </c>
      <c r="D89" s="99">
        <f>'Table 9.46'!AC37</f>
        <v>5.6075795967830855E-2</v>
      </c>
      <c r="E89" s="100">
        <f>'Table 9.46'!AC37</f>
        <v>5.6075795967830855E-2</v>
      </c>
      <c r="F89" s="99">
        <f>'Table 9.46'!AE37</f>
        <v>0.11594877764842848</v>
      </c>
      <c r="G89" s="100">
        <f>'Table 9.46'!AE37</f>
        <v>0.11594877764842848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560</v>
      </c>
      <c r="Y89" s="117">
        <v>586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9.46'!AA38</f>
        <v>2,270</v>
      </c>
      <c r="D90" s="99">
        <f>'Table 9.46'!AC38</f>
        <v>8.6124401913875603E-2</v>
      </c>
      <c r="E90" s="100">
        <f>'Table 9.46'!AC38</f>
        <v>8.6124401913875603E-2</v>
      </c>
      <c r="F90" s="99">
        <f>'Table 9.46'!AE38</f>
        <v>0.2397596941561988</v>
      </c>
      <c r="G90" s="100">
        <f>'Table 9.46'!AE38</f>
        <v>0.2397596941561988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1351</v>
      </c>
      <c r="Y90" s="117">
        <v>1359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9.46'!AA114</f>
        <v>1,192</v>
      </c>
      <c r="D91" s="99">
        <f>'Table 9.46'!AC114</f>
        <v>8.0689029918404431E-2</v>
      </c>
      <c r="E91" s="100">
        <f>'Table 9.46'!AC114</f>
        <v>8.0689029918404431E-2</v>
      </c>
      <c r="F91" s="99">
        <f>'Table 9.46'!AE114</f>
        <v>0.22006141248720579</v>
      </c>
      <c r="G91" s="100">
        <f>'Table 9.46'!AE114</f>
        <v>0.22006141248720579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5956</v>
      </c>
      <c r="Y91" s="117">
        <v>6382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9.46'!AA115</f>
        <v>1,078</v>
      </c>
      <c r="D92" s="99">
        <f>'Table 9.46'!AC115</f>
        <v>8.6693548387096753E-2</v>
      </c>
      <c r="E92" s="100">
        <f>'Table 9.46'!AC115</f>
        <v>8.6693548387096753E-2</v>
      </c>
      <c r="F92" s="99">
        <f>'Table 9.46'!AE115</f>
        <v>0.25494761350407447</v>
      </c>
      <c r="G92" s="100">
        <f>'Table 9.46'!AE115</f>
        <v>0.25494761350407447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9.46'!AA8</f>
        <v>$32,906</v>
      </c>
      <c r="D93" s="99">
        <f>'Table 9.46'!AC8</f>
        <v>-1.2009848075421825E-2</v>
      </c>
      <c r="E93" s="100">
        <f>'Table 9.46'!AC8</f>
        <v>-1.2009848075421825E-2</v>
      </c>
      <c r="F93" s="99">
        <f>'Table 9.46'!AE8</f>
        <v>0.12273293654747164</v>
      </c>
      <c r="G93" s="100">
        <f>'Table 9.46'!AE8</f>
        <v>0.12273293654747164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338</v>
      </c>
      <c r="Y93" s="117">
        <v>379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9.46'!AA9</f>
        <v>$496.8 mil</v>
      </c>
      <c r="D94" s="99">
        <f>'Table 9.46'!AC9</f>
        <v>5.0301537312427147E-2</v>
      </c>
      <c r="E94" s="100">
        <f>'Table 9.46'!AC9</f>
        <v>5.0301537312427147E-2</v>
      </c>
      <c r="F94" s="99">
        <f>'Table 9.46'!AE9</f>
        <v>0.24151870295010291</v>
      </c>
      <c r="G94" s="100">
        <f>'Table 9.46'!AE9</f>
        <v>0.24151870295010291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747</v>
      </c>
      <c r="Y94" s="117">
        <v>807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159</v>
      </c>
      <c r="Y95" s="117">
        <v>165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712</v>
      </c>
      <c r="Y96" s="117">
        <v>783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705</v>
      </c>
      <c r="Y97" s="117">
        <v>776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408</v>
      </c>
      <c r="Y98" s="117">
        <v>420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51</v>
      </c>
      <c r="Y99" s="117">
        <v>46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836</v>
      </c>
      <c r="Y100" s="117">
        <v>838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5214</v>
      </c>
      <c r="Y101" s="117">
        <v>5474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12424</v>
      </c>
      <c r="Y104" s="115">
        <v>13519</v>
      </c>
      <c r="Z104" s="115"/>
      <c r="AA104" s="115" t="str">
        <f>TEXT(Y104,"###,###")</f>
        <v>13,519</v>
      </c>
      <c r="AB104" s="115"/>
      <c r="AC104" s="115">
        <f>Y104/($Y$4)*100</f>
        <v>73.158720709995123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2853</v>
      </c>
      <c r="Y105" s="115">
        <v>2975</v>
      </c>
      <c r="Z105" s="115"/>
      <c r="AA105" s="115" t="str">
        <f>TEXT(Y105,"###,###")</f>
        <v>2,975</v>
      </c>
      <c r="AB105" s="115"/>
      <c r="AC105" s="115">
        <f>Y105/($Y$4)*100</f>
        <v>16.099356025758972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15277</v>
      </c>
      <c r="Y106" s="115">
        <v>16494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2798</v>
      </c>
      <c r="Y108" s="115">
        <v>3105</v>
      </c>
      <c r="Z108" s="115"/>
      <c r="AA108" s="115" t="str">
        <f>TEXT(Y108,"###,###")</f>
        <v>3,105</v>
      </c>
      <c r="AB108" s="115"/>
      <c r="AC108" s="115">
        <f>Y108/($Y$4)*100</f>
        <v>16.802857297472805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3107</v>
      </c>
      <c r="Y109" s="115">
        <v>3388</v>
      </c>
      <c r="Z109" s="115"/>
      <c r="AA109" s="115" t="str">
        <f>TEXT(Y109,"###,###")</f>
        <v>3,388</v>
      </c>
      <c r="AB109" s="115"/>
      <c r="AC109" s="115">
        <f t="shared" ref="AC109:AC111" si="3">Y109/($Y$4)*100</f>
        <v>18.33432545051139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4576</v>
      </c>
      <c r="Y110" s="115">
        <v>4644</v>
      </c>
      <c r="Z110" s="115"/>
      <c r="AA110" s="115" t="str">
        <f>TEXT(Y110,"###,###")</f>
        <v>4,644</v>
      </c>
      <c r="AB110" s="115"/>
      <c r="AC110" s="115">
        <f t="shared" si="3"/>
        <v>25.131230044915849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4789</v>
      </c>
      <c r="Y111" s="115">
        <v>5357</v>
      </c>
      <c r="Z111" s="115"/>
      <c r="AA111" s="115" t="str">
        <f>TEXT(Y111,"###,###")</f>
        <v>5,357</v>
      </c>
      <c r="AB111" s="115"/>
      <c r="AC111" s="115">
        <f t="shared" si="3"/>
        <v>28.989663942854051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17354</v>
      </c>
      <c r="Y112" s="115">
        <v>18479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977</v>
      </c>
      <c r="U114" s="115">
        <v>935</v>
      </c>
      <c r="V114" s="115">
        <v>1056</v>
      </c>
      <c r="W114" s="115">
        <v>1189</v>
      </c>
      <c r="X114" s="115">
        <v>1103</v>
      </c>
      <c r="Y114" s="115">
        <v>1192</v>
      </c>
      <c r="Z114" s="115"/>
      <c r="AA114" s="115" t="str">
        <f>TEXT(Y114,"###,###")</f>
        <v>1,192</v>
      </c>
      <c r="AB114" s="115"/>
      <c r="AC114" s="115">
        <f>Y114/X114-1</f>
        <v>8.0689029918404431E-2</v>
      </c>
      <c r="AD114" s="115"/>
      <c r="AE114" s="115">
        <f>Y114/T114-1</f>
        <v>0.22006141248720579</v>
      </c>
      <c r="AF114" s="115"/>
    </row>
    <row r="115" spans="19:32" x14ac:dyDescent="0.25">
      <c r="S115" s="115" t="s">
        <v>104</v>
      </c>
      <c r="T115" s="115">
        <v>859</v>
      </c>
      <c r="U115" s="115">
        <v>891</v>
      </c>
      <c r="V115" s="115">
        <v>989</v>
      </c>
      <c r="W115" s="115">
        <v>1027</v>
      </c>
      <c r="X115" s="115">
        <v>992</v>
      </c>
      <c r="Y115" s="115">
        <v>1078</v>
      </c>
      <c r="Z115" s="115"/>
      <c r="AA115" s="115" t="str">
        <f>TEXT(Y115,"###,###")</f>
        <v>1,078</v>
      </c>
      <c r="AB115" s="115"/>
      <c r="AC115" s="115">
        <f>Y115/X115-1</f>
        <v>8.6693548387096753E-2</v>
      </c>
      <c r="AD115" s="115"/>
      <c r="AE115" s="115">
        <f>Y115/T115-1</f>
        <v>0.25494761350407447</v>
      </c>
      <c r="AF115" s="115"/>
    </row>
    <row r="116" spans="19:32" x14ac:dyDescent="0.25">
      <c r="S116" s="115" t="s">
        <v>56</v>
      </c>
      <c r="T116" s="115">
        <v>1836</v>
      </c>
      <c r="U116" s="115">
        <v>1826</v>
      </c>
      <c r="V116" s="115">
        <v>2045</v>
      </c>
      <c r="W116" s="115">
        <v>2216</v>
      </c>
      <c r="X116" s="115">
        <v>2095</v>
      </c>
      <c r="Y116" s="115">
        <v>2270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43.13</v>
      </c>
      <c r="V118" s="115">
        <v>41.9</v>
      </c>
      <c r="W118" s="115">
        <v>38.700000000000003</v>
      </c>
      <c r="X118" s="115">
        <v>38.33</v>
      </c>
      <c r="Y118" s="115">
        <v>41.59</v>
      </c>
      <c r="Z118" s="115"/>
      <c r="AA118" s="115" t="str">
        <f>TEXT(Y118,"##.0")</f>
        <v>41.6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8084</v>
      </c>
      <c r="V120" s="115">
        <v>8339</v>
      </c>
      <c r="W120" s="115">
        <v>8681</v>
      </c>
      <c r="X120" s="115">
        <v>8773</v>
      </c>
      <c r="Y120" s="115">
        <v>9328</v>
      </c>
      <c r="Z120" s="115"/>
      <c r="AA120" s="115" t="str">
        <f>TEXT(Y120,"###,###")</f>
        <v>9,328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1410</v>
      </c>
      <c r="V121" s="115">
        <v>1377</v>
      </c>
      <c r="W121" s="115">
        <v>1372</v>
      </c>
      <c r="X121" s="115">
        <v>1311</v>
      </c>
      <c r="Y121" s="115">
        <v>1384</v>
      </c>
      <c r="Z121" s="115"/>
      <c r="AA121" s="115" t="str">
        <f t="shared" ref="AA121:AA128" si="4">TEXT(Y121,"###,###")</f>
        <v>1,384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1109</v>
      </c>
      <c r="V122" s="115">
        <v>1080</v>
      </c>
      <c r="W122" s="115">
        <v>1071</v>
      </c>
      <c r="X122" s="115">
        <v>1082</v>
      </c>
      <c r="Y122" s="115">
        <v>1144</v>
      </c>
      <c r="Z122" s="115"/>
      <c r="AA122" s="115" t="str">
        <f t="shared" si="4"/>
        <v>1,144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9193</v>
      </c>
      <c r="V124" s="115">
        <v>9419</v>
      </c>
      <c r="W124" s="115">
        <v>9752</v>
      </c>
      <c r="X124" s="115">
        <v>9855</v>
      </c>
      <c r="Y124" s="115">
        <v>10472</v>
      </c>
      <c r="Z124" s="115"/>
      <c r="AA124" s="115" t="str">
        <f t="shared" si="4"/>
        <v>10,472</v>
      </c>
      <c r="AB124" s="115"/>
      <c r="AC124" s="115">
        <f>Y124/$Y$7*100</f>
        <v>88.326585695006742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2519</v>
      </c>
      <c r="V125" s="115">
        <v>2457</v>
      </c>
      <c r="W125" s="115">
        <v>2443</v>
      </c>
      <c r="X125" s="115">
        <v>2393</v>
      </c>
      <c r="Y125" s="115">
        <v>2528</v>
      </c>
      <c r="Z125" s="115"/>
      <c r="AA125" s="115" t="str">
        <f t="shared" si="4"/>
        <v>2,528</v>
      </c>
      <c r="AB125" s="115"/>
      <c r="AC125" s="115">
        <f>Y125/$Y$7*100</f>
        <v>21.322537112010799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5694</v>
      </c>
      <c r="V127" s="115">
        <v>5855</v>
      </c>
      <c r="W127" s="115">
        <v>6004</v>
      </c>
      <c r="X127" s="115">
        <v>5958</v>
      </c>
      <c r="Y127" s="115">
        <v>6382</v>
      </c>
      <c r="Z127" s="115"/>
      <c r="AA127" s="115" t="str">
        <f t="shared" si="4"/>
        <v>6,382</v>
      </c>
      <c r="AB127" s="115"/>
      <c r="AC127" s="115">
        <f>Y127/$Y$7*100</f>
        <v>53.829284750337379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4913</v>
      </c>
      <c r="V128" s="115">
        <v>4936</v>
      </c>
      <c r="W128" s="115">
        <v>5117</v>
      </c>
      <c r="X128" s="115">
        <v>5211</v>
      </c>
      <c r="Y128" s="115">
        <v>5474</v>
      </c>
      <c r="Z128" s="115"/>
      <c r="AA128" s="115" t="str">
        <f t="shared" si="4"/>
        <v>5,474</v>
      </c>
      <c r="AB128" s="115"/>
      <c r="AC128" s="115">
        <f>Y128/$Y$7*100</f>
        <v>46.170715249662621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E6FE811-7F45-4725-B5D4-BBAFD35467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7583764-CB58-4C3A-B5CC-95B7231DD0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29C576CB-A292-4D28-9E4C-9A1C6F9C5B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D6E757F-834F-42B8-A665-E24C61236A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Moreton Bay</v>
      </c>
      <c r="T1" s="115"/>
      <c r="U1" s="115"/>
      <c r="V1" s="115"/>
      <c r="W1" s="115"/>
      <c r="X1" s="115"/>
      <c r="Y1" s="115" t="str">
        <f>Y3</f>
        <v>9.47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158</v>
      </c>
      <c r="V3" s="115"/>
      <c r="W3" s="115"/>
      <c r="X3" s="115"/>
      <c r="Y3" s="115" t="s">
        <v>257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9.47'!$Y$3&amp;" "&amp;'Table 9.47'!$U$3&amp;", "&amp;'State data for spotlight'!$C$3&amp;", "&amp;'Table 9.47'!$Y$2</f>
        <v>Table 9.47 Moreton Bay,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298305</v>
      </c>
      <c r="U4" s="117">
        <v>302086</v>
      </c>
      <c r="V4" s="117">
        <v>303711</v>
      </c>
      <c r="W4" s="117">
        <v>309840</v>
      </c>
      <c r="X4" s="117">
        <v>312800</v>
      </c>
      <c r="Y4" s="117">
        <v>326949</v>
      </c>
      <c r="Z4" s="115"/>
      <c r="AA4" s="115" t="str">
        <f>TEXT(Y4,"###,###")</f>
        <v>326,949</v>
      </c>
      <c r="AB4" s="115"/>
      <c r="AC4" s="115">
        <f t="shared" ref="AC4:AC9" si="0">Y4/X4-1</f>
        <v>4.5233375959079281E-2</v>
      </c>
      <c r="AD4" s="115"/>
      <c r="AE4" s="115">
        <f>Y4/T4-1</f>
        <v>9.6022527279127079E-2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157672</v>
      </c>
      <c r="U5" s="117">
        <v>160526</v>
      </c>
      <c r="V5" s="117">
        <v>160305</v>
      </c>
      <c r="W5" s="117">
        <v>162900</v>
      </c>
      <c r="X5" s="117">
        <v>163427</v>
      </c>
      <c r="Y5" s="117">
        <v>170715</v>
      </c>
      <c r="Z5" s="115"/>
      <c r="AA5" s="115" t="str">
        <f>TEXT(Y5,"###,###")</f>
        <v>170,715</v>
      </c>
      <c r="AB5" s="115"/>
      <c r="AC5" s="115">
        <f t="shared" si="0"/>
        <v>4.4594834390890181E-2</v>
      </c>
      <c r="AD5" s="115"/>
      <c r="AE5" s="115">
        <f t="shared" ref="AE5:AE9" si="1">Y5/T5-1</f>
        <v>8.272236034299052E-2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140633</v>
      </c>
      <c r="U6" s="117">
        <v>141559</v>
      </c>
      <c r="V6" s="117">
        <v>143406</v>
      </c>
      <c r="W6" s="117">
        <v>146940</v>
      </c>
      <c r="X6" s="117">
        <v>149372</v>
      </c>
      <c r="Y6" s="117">
        <v>156234</v>
      </c>
      <c r="Z6" s="115"/>
      <c r="AA6" s="115" t="str">
        <f>TEXT(Y6,"###,###")</f>
        <v>156,234</v>
      </c>
      <c r="AB6" s="115"/>
      <c r="AC6" s="115">
        <f t="shared" si="0"/>
        <v>4.5938997938033799E-2</v>
      </c>
      <c r="AD6" s="115"/>
      <c r="AE6" s="115">
        <f t="shared" si="1"/>
        <v>0.11093413352484838</v>
      </c>
      <c r="AF6" s="115"/>
    </row>
    <row r="7" spans="1:32" ht="16.5" customHeight="1" thickBot="1" x14ac:dyDescent="0.3">
      <c r="A7" s="46" t="str">
        <f>"QUICK STATS for "&amp;'Table 9.47'!Y2&amp;"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215351</v>
      </c>
      <c r="U7" s="117">
        <v>218030</v>
      </c>
      <c r="V7" s="117">
        <v>220075</v>
      </c>
      <c r="W7" s="117">
        <v>222132</v>
      </c>
      <c r="X7" s="117">
        <v>226448</v>
      </c>
      <c r="Y7" s="117">
        <v>234110</v>
      </c>
      <c r="Z7" s="115"/>
      <c r="AA7" s="115" t="str">
        <f>TEXT(Y7,"###,###")</f>
        <v>234,110</v>
      </c>
      <c r="AB7" s="115"/>
      <c r="AC7" s="115">
        <f t="shared" si="0"/>
        <v>3.3835582562000921E-2</v>
      </c>
      <c r="AD7" s="115"/>
      <c r="AE7" s="115">
        <f t="shared" si="1"/>
        <v>8.710895236149363E-2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326,949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9.47'!AA7</f>
        <v>234,110</v>
      </c>
      <c r="P8" s="51"/>
      <c r="S8" s="115" t="s">
        <v>96</v>
      </c>
      <c r="T8" s="115">
        <v>39889</v>
      </c>
      <c r="U8" s="115">
        <v>41300</v>
      </c>
      <c r="V8" s="115">
        <v>41636</v>
      </c>
      <c r="W8" s="115">
        <v>42674.03</v>
      </c>
      <c r="X8" s="115">
        <v>44207</v>
      </c>
      <c r="Y8" s="115">
        <v>44517</v>
      </c>
      <c r="Z8" s="115"/>
      <c r="AA8" s="115" t="str">
        <f>TEXT(Y8,"$###,###")</f>
        <v>$44,517</v>
      </c>
      <c r="AB8" s="115"/>
      <c r="AC8" s="115">
        <f t="shared" si="0"/>
        <v>7.0124640893975965E-3</v>
      </c>
      <c r="AD8" s="115"/>
      <c r="AE8" s="115">
        <f t="shared" si="1"/>
        <v>0.11602196094161288</v>
      </c>
      <c r="AF8" s="115"/>
    </row>
    <row r="9" spans="1:32" x14ac:dyDescent="0.25">
      <c r="A9" s="55" t="s">
        <v>17</v>
      </c>
      <c r="B9" s="56"/>
      <c r="C9" s="57"/>
      <c r="D9" s="58">
        <f>'Table 9.47'!AC104</f>
        <v>75.064918381765963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51.746187689547654</v>
      </c>
      <c r="P9" s="59" t="s">
        <v>97</v>
      </c>
      <c r="S9" s="115" t="s">
        <v>9</v>
      </c>
      <c r="T9" s="115">
        <v>10629519599</v>
      </c>
      <c r="U9" s="115">
        <v>11127837814</v>
      </c>
      <c r="V9" s="115">
        <v>11538712074</v>
      </c>
      <c r="W9" s="115">
        <v>11868761018</v>
      </c>
      <c r="X9" s="115">
        <v>12391931117</v>
      </c>
      <c r="Y9" s="115">
        <v>13002660678</v>
      </c>
      <c r="Z9" s="115"/>
      <c r="AA9" s="115" t="str">
        <f>TEXT(Y9/1000000,"$#,###.0")&amp;" mil"</f>
        <v>$13,002.7 mil</v>
      </c>
      <c r="AB9" s="115"/>
      <c r="AC9" s="115">
        <f t="shared" si="0"/>
        <v>4.928445415276439E-2</v>
      </c>
      <c r="AD9" s="115"/>
      <c r="AE9" s="115">
        <f t="shared" si="1"/>
        <v>0.22325948570839071</v>
      </c>
      <c r="AF9" s="115"/>
    </row>
    <row r="10" spans="1:32" x14ac:dyDescent="0.25">
      <c r="A10" s="55" t="s">
        <v>20</v>
      </c>
      <c r="B10" s="56"/>
      <c r="C10" s="57"/>
      <c r="D10" s="58">
        <f>'Table 9.47'!AC105</f>
        <v>18.2505528385161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48.253812310452354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94.180086284225368</v>
      </c>
      <c r="P11" s="59" t="s">
        <v>97</v>
      </c>
      <c r="S11" s="115" t="s">
        <v>32</v>
      </c>
      <c r="T11" s="117">
        <v>270778</v>
      </c>
      <c r="U11" s="117">
        <v>275608</v>
      </c>
      <c r="V11" s="117">
        <v>277699</v>
      </c>
      <c r="W11" s="117">
        <v>284382</v>
      </c>
      <c r="X11" s="117">
        <v>286726</v>
      </c>
      <c r="Y11" s="117">
        <v>300140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9.47'!AC108</f>
        <v>13.21735194174015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11.451454444491906</v>
      </c>
      <c r="P12" s="59" t="s">
        <v>97</v>
      </c>
      <c r="S12" s="115" t="s">
        <v>33</v>
      </c>
      <c r="T12" s="117">
        <v>27527</v>
      </c>
      <c r="U12" s="117">
        <v>26478</v>
      </c>
      <c r="V12" s="117">
        <v>26012</v>
      </c>
      <c r="W12" s="117">
        <v>25458</v>
      </c>
      <c r="X12" s="117">
        <v>26074</v>
      </c>
      <c r="Y12" s="117">
        <v>26809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9.47'!AC109</f>
        <v>14.336486730346323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9.47'!AA118</f>
        <v>40.3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9.47'!AC110</f>
        <v>21.901580980519896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14.392379650591602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9.47'!AC111</f>
        <v>43.860051567675697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85.607620349408393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4969</v>
      </c>
      <c r="Z15" s="115"/>
      <c r="AA15" s="118">
        <f t="shared" ref="AA15:AA34" si="2">IF(Y15="np",0,Y15/$Y$34)</f>
        <v>1.5198088998589994E-2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2291</v>
      </c>
      <c r="Z16" s="115"/>
      <c r="AA16" s="118">
        <f t="shared" si="2"/>
        <v>7.0072090754215487E-3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20430</v>
      </c>
      <c r="Z17" s="115"/>
      <c r="AA17" s="118">
        <f t="shared" si="2"/>
        <v>6.2486809869429179E-2</v>
      </c>
      <c r="AB17" s="115"/>
      <c r="AC17" s="115"/>
      <c r="AD17" s="115"/>
      <c r="AE17" s="115"/>
      <c r="AF17" s="115"/>
    </row>
    <row r="18" spans="1:32" x14ac:dyDescent="0.25">
      <c r="A18" s="85" t="str">
        <f>'Table 9.47'!$S$1&amp;" ("&amp;'Table 9.47'!$T$2&amp;" to "&amp;'Table 9.47'!$Y$2&amp;")"</f>
        <v>Moreton Bay (2011-12 to 2016-17)</v>
      </c>
      <c r="B18" s="85"/>
      <c r="C18" s="85"/>
      <c r="D18" s="85"/>
      <c r="E18" s="85"/>
      <c r="F18" s="85"/>
      <c r="G18" s="85" t="str">
        <f>'Table 9.47'!$S$1&amp;" ("&amp;'Table 9.47'!$T$2&amp;" to "&amp;'Table 9.47'!$Y$2&amp;")"</f>
        <v>Moreton Bay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2538</v>
      </c>
      <c r="Z18" s="115"/>
      <c r="AA18" s="118">
        <f t="shared" si="2"/>
        <v>7.7626785828982499E-3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29932</v>
      </c>
      <c r="Z19" s="115"/>
      <c r="AA19" s="118">
        <f t="shared" si="2"/>
        <v>9.1549446549767696E-2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12482</v>
      </c>
      <c r="Z20" s="115"/>
      <c r="AA20" s="118">
        <f t="shared" si="2"/>
        <v>3.8177208066089818E-2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31812</v>
      </c>
      <c r="Z21" s="115"/>
      <c r="AA21" s="118">
        <f t="shared" si="2"/>
        <v>9.729957883339603E-2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21422</v>
      </c>
      <c r="Z22" s="115"/>
      <c r="AA22" s="118">
        <f t="shared" si="2"/>
        <v>6.55209222233437E-2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14385</v>
      </c>
      <c r="Z23" s="115"/>
      <c r="AA23" s="118">
        <f t="shared" si="2"/>
        <v>4.3997687712762544E-2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2672</v>
      </c>
      <c r="Z24" s="115"/>
      <c r="AA24" s="118">
        <f t="shared" si="2"/>
        <v>8.1725284371568646E-3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11606</v>
      </c>
      <c r="Z25" s="115"/>
      <c r="AA25" s="118">
        <f t="shared" si="2"/>
        <v>3.5497891108399168E-2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6406</v>
      </c>
      <c r="Z26" s="115"/>
      <c r="AA26" s="118">
        <f t="shared" si="2"/>
        <v>1.9593269898363352E-2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19129</v>
      </c>
      <c r="Z27" s="115"/>
      <c r="AA27" s="118">
        <f t="shared" si="2"/>
        <v>5.8507595985918294E-2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28295</v>
      </c>
      <c r="Z28" s="115"/>
      <c r="AA28" s="118">
        <f t="shared" si="2"/>
        <v>8.6542549449608347E-2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18343</v>
      </c>
      <c r="Z29" s="115"/>
      <c r="AA29" s="118">
        <f t="shared" si="2"/>
        <v>5.6103551318401342E-2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22834</v>
      </c>
      <c r="Z30" s="115"/>
      <c r="AA30" s="118">
        <f t="shared" si="2"/>
        <v>6.9839638598068812E-2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36947</v>
      </c>
      <c r="Z31" s="115"/>
      <c r="AA31" s="118">
        <f t="shared" si="2"/>
        <v>0.1130053922783064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4562</v>
      </c>
      <c r="Z32" s="115"/>
      <c r="AA32" s="118">
        <f t="shared" si="2"/>
        <v>1.3953246530804498E-2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12762</v>
      </c>
      <c r="Z33" s="115"/>
      <c r="AA33" s="118">
        <f t="shared" si="2"/>
        <v>3.9033610746630205E-2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326949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187176</v>
      </c>
      <c r="U37" s="115">
        <v>187951</v>
      </c>
      <c r="V37" s="115">
        <v>189455</v>
      </c>
      <c r="W37" s="115">
        <v>189489</v>
      </c>
      <c r="X37" s="115">
        <v>195730</v>
      </c>
      <c r="Y37" s="115">
        <v>200416</v>
      </c>
      <c r="Z37" s="115"/>
      <c r="AA37" s="115" t="str">
        <f>TEXT(Y37,"###,###")</f>
        <v>200,416</v>
      </c>
      <c r="AB37" s="115"/>
      <c r="AC37" s="115">
        <f>Y37/X37-1</f>
        <v>2.3941143411842836E-2</v>
      </c>
      <c r="AD37" s="115"/>
      <c r="AE37" s="115">
        <f>Y37/T37-1</f>
        <v>7.0735564388596739E-2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28175</v>
      </c>
      <c r="U38" s="115">
        <v>30079</v>
      </c>
      <c r="V38" s="115">
        <v>30620</v>
      </c>
      <c r="W38" s="115">
        <v>32643</v>
      </c>
      <c r="X38" s="115">
        <v>30718</v>
      </c>
      <c r="Y38" s="115">
        <v>33694</v>
      </c>
      <c r="Z38" s="115"/>
      <c r="AA38" s="115" t="str">
        <f>TEXT(Y38,"###,###")</f>
        <v>33,694</v>
      </c>
      <c r="AB38" s="115"/>
      <c r="AC38" s="115">
        <f>Y38/X38-1</f>
        <v>9.6881307376782244E-2</v>
      </c>
      <c r="AD38" s="115"/>
      <c r="AE38" s="115">
        <f>Y38/T38-1</f>
        <v>0.19588287488908618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215351</v>
      </c>
      <c r="U40" s="115">
        <v>218030</v>
      </c>
      <c r="V40" s="115">
        <v>220075</v>
      </c>
      <c r="W40" s="115">
        <v>222132</v>
      </c>
      <c r="X40" s="115">
        <v>226448</v>
      </c>
      <c r="Y40" s="115">
        <v>234110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85.607620349408393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14.392379650591602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167</v>
      </c>
      <c r="Y44" s="117">
        <v>176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3843</v>
      </c>
      <c r="Y45" s="117">
        <v>4114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10643</v>
      </c>
      <c r="Y46" s="117">
        <v>11297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15700</v>
      </c>
      <c r="Y47" s="117">
        <v>16079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19141</v>
      </c>
      <c r="Y48" s="117">
        <v>20249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9.47'!S1&amp;" ("&amp;'Table 9.47'!Y2&amp;") *"</f>
        <v>Number of jobs by age and sex of job holders in Moreton Bay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18304</v>
      </c>
      <c r="Y49" s="117">
        <v>19037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17421</v>
      </c>
      <c r="Y50" s="117">
        <v>18351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18385</v>
      </c>
      <c r="Y51" s="117">
        <v>18213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17403</v>
      </c>
      <c r="Y52" s="117">
        <v>18418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14952</v>
      </c>
      <c r="Y53" s="117">
        <v>15455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12288</v>
      </c>
      <c r="Y54" s="117">
        <v>13173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8650</v>
      </c>
      <c r="Y55" s="117">
        <v>9208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4280</v>
      </c>
      <c r="Y56" s="117">
        <v>4389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1376</v>
      </c>
      <c r="Y57" s="117">
        <v>1643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512</v>
      </c>
      <c r="Y58" s="117">
        <v>533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233</v>
      </c>
      <c r="Y59" s="117">
        <v>251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138</v>
      </c>
      <c r="Y60" s="117">
        <v>126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163427</v>
      </c>
      <c r="Y61" s="117">
        <v>170715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248</v>
      </c>
      <c r="Y63" s="117">
        <v>248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9.47'!S1&amp;" ("&amp;'Table 9.47'!Y2&amp;") *"</f>
        <v>Number of employed persons per occupation of main job by sex in Moreton Bay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4936</v>
      </c>
      <c r="Y64" s="117">
        <v>5300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10988</v>
      </c>
      <c r="Y65" s="117">
        <v>11505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14368</v>
      </c>
      <c r="Y66" s="117">
        <v>15111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16192</v>
      </c>
      <c r="Y67" s="117">
        <v>17423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15658</v>
      </c>
      <c r="Y68" s="117">
        <v>16117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14825</v>
      </c>
      <c r="Y69" s="117">
        <v>15655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16640</v>
      </c>
      <c r="Y70" s="117">
        <v>16710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16701</v>
      </c>
      <c r="Y71" s="117">
        <v>17464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14593</v>
      </c>
      <c r="Y72" s="117">
        <v>15005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11716</v>
      </c>
      <c r="Y73" s="117">
        <v>12360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7441</v>
      </c>
      <c r="Y74" s="117">
        <v>7923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3282</v>
      </c>
      <c r="Y75" s="117">
        <v>3478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933</v>
      </c>
      <c r="Y76" s="117">
        <v>1087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412</v>
      </c>
      <c r="Y77" s="117">
        <v>432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231</v>
      </c>
      <c r="Y78" s="117">
        <v>209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206</v>
      </c>
      <c r="Y79" s="117">
        <v>207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149372</v>
      </c>
      <c r="Y80" s="117">
        <v>156234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9.47'!S1</f>
        <v>Moreton Bay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13430</v>
      </c>
      <c r="Y83" s="117">
        <v>14010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12896</v>
      </c>
      <c r="Y84" s="117">
        <v>13374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9.47'!AA4</f>
        <v>326,949</v>
      </c>
      <c r="D85" s="99">
        <f>'Table 9.47'!AC4</f>
        <v>4.5233375959079281E-2</v>
      </c>
      <c r="E85" s="100">
        <f>'Table 9.47'!AC4</f>
        <v>4.5233375959079281E-2</v>
      </c>
      <c r="F85" s="99">
        <f>'Table 9.47'!AE4</f>
        <v>9.6022527279127079E-2</v>
      </c>
      <c r="G85" s="100">
        <f>'Table 9.47'!AE4</f>
        <v>9.6022527279127079E-2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23427</v>
      </c>
      <c r="Y85" s="117">
        <v>24601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9.47'!AA5</f>
        <v>170,715</v>
      </c>
      <c r="D86" s="99">
        <f>'Table 9.47'!AC5</f>
        <v>4.4594834390890181E-2</v>
      </c>
      <c r="E86" s="100">
        <f>'Table 9.47'!AC5</f>
        <v>4.4594834390890181E-2</v>
      </c>
      <c r="F86" s="99">
        <f>'Table 9.47'!AE5</f>
        <v>8.272236034299052E-2</v>
      </c>
      <c r="G86" s="100">
        <f>'Table 9.47'!AE5</f>
        <v>8.272236034299052E-2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6903</v>
      </c>
      <c r="Y86" s="117">
        <v>7235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9.47'!AA6</f>
        <v>156,234</v>
      </c>
      <c r="D87" s="99">
        <f>'Table 9.47'!AC6</f>
        <v>4.5938997938033799E-2</v>
      </c>
      <c r="E87" s="100">
        <f>'Table 9.47'!AC6</f>
        <v>4.5938997938033799E-2</v>
      </c>
      <c r="F87" s="99">
        <f>'Table 9.47'!AE6</f>
        <v>0.11093413352484838</v>
      </c>
      <c r="G87" s="100">
        <f>'Table 9.47'!AE6</f>
        <v>0.11093413352484838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5998</v>
      </c>
      <c r="Y87" s="117">
        <v>6359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9.47'!AA7</f>
        <v>234,110</v>
      </c>
      <c r="D88" s="99">
        <f>'Table 9.47'!AC7</f>
        <v>3.3835582562000921E-2</v>
      </c>
      <c r="E88" s="100">
        <f>'Table 9.47'!AC7</f>
        <v>3.3835582562000921E-2</v>
      </c>
      <c r="F88" s="99">
        <f>'Table 9.47'!AE7</f>
        <v>8.710895236149363E-2</v>
      </c>
      <c r="G88" s="100">
        <f>'Table 9.47'!AE7</f>
        <v>8.710895236149363E-2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5985</v>
      </c>
      <c r="Y88" s="117">
        <v>6265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9.47'!AA37</f>
        <v>200,416</v>
      </c>
      <c r="D89" s="99">
        <f>'Table 9.47'!AC37</f>
        <v>2.3941143411842836E-2</v>
      </c>
      <c r="E89" s="100">
        <f>'Table 9.47'!AC37</f>
        <v>2.3941143411842836E-2</v>
      </c>
      <c r="F89" s="99">
        <f>'Table 9.47'!AE37</f>
        <v>7.0735564388596739E-2</v>
      </c>
      <c r="G89" s="100">
        <f>'Table 9.47'!AE37</f>
        <v>7.0735564388596739E-2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11678</v>
      </c>
      <c r="Y89" s="117">
        <v>12115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9.47'!AA38</f>
        <v>33,694</v>
      </c>
      <c r="D90" s="99">
        <f>'Table 9.47'!AC38</f>
        <v>9.6881307376782244E-2</v>
      </c>
      <c r="E90" s="100">
        <f>'Table 9.47'!AC38</f>
        <v>9.6881307376782244E-2</v>
      </c>
      <c r="F90" s="99">
        <f>'Table 9.47'!AE38</f>
        <v>0.19588287488908618</v>
      </c>
      <c r="G90" s="100">
        <f>'Table 9.47'!AE38</f>
        <v>0.19588287488908618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14188</v>
      </c>
      <c r="Y90" s="117">
        <v>14640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9.47'!AA114</f>
        <v>16,031</v>
      </c>
      <c r="D91" s="99">
        <f>'Table 9.47'!AC114</f>
        <v>9.8239364252928674E-2</v>
      </c>
      <c r="E91" s="100">
        <f>'Table 9.47'!AC114</f>
        <v>9.8239364252928674E-2</v>
      </c>
      <c r="F91" s="99">
        <f>'Table 9.47'!AE114</f>
        <v>0.21281585716447271</v>
      </c>
      <c r="G91" s="100">
        <f>'Table 9.47'!AE114</f>
        <v>0.21281585716447271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117532</v>
      </c>
      <c r="Y91" s="117">
        <v>121143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9.47'!AA115</f>
        <v>17,663</v>
      </c>
      <c r="D92" s="99">
        <f>'Table 9.47'!AC115</f>
        <v>9.5651634513987949E-2</v>
      </c>
      <c r="E92" s="100">
        <f>'Table 9.47'!AC115</f>
        <v>9.5651634513987949E-2</v>
      </c>
      <c r="F92" s="99">
        <f>'Table 9.47'!AE115</f>
        <v>0.18091863341579195</v>
      </c>
      <c r="G92" s="100">
        <f>'Table 9.47'!AE115</f>
        <v>0.18091863341579195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9.47'!AA8</f>
        <v>$44,517</v>
      </c>
      <c r="D93" s="99">
        <f>'Table 9.47'!AC8</f>
        <v>7.0124640893975965E-3</v>
      </c>
      <c r="E93" s="100">
        <f>'Table 9.47'!AC8</f>
        <v>7.0124640893975965E-3</v>
      </c>
      <c r="F93" s="99">
        <f>'Table 9.47'!AE8</f>
        <v>0.11602196094161288</v>
      </c>
      <c r="G93" s="100">
        <f>'Table 9.47'!AE8</f>
        <v>0.11602196094161288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8801</v>
      </c>
      <c r="Y93" s="117">
        <v>9688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9.47'!AA9</f>
        <v>$13,002.7 mil</v>
      </c>
      <c r="D94" s="99">
        <f>'Table 9.47'!AC9</f>
        <v>4.928445415276439E-2</v>
      </c>
      <c r="E94" s="100">
        <f>'Table 9.47'!AC9</f>
        <v>4.928445415276439E-2</v>
      </c>
      <c r="F94" s="99">
        <f>'Table 9.47'!AE9</f>
        <v>0.22325948570839071</v>
      </c>
      <c r="G94" s="100">
        <f>'Table 9.47'!AE9</f>
        <v>0.22325948570839071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18494</v>
      </c>
      <c r="Y94" s="117">
        <v>19527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3546</v>
      </c>
      <c r="Y95" s="117">
        <v>3632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16352</v>
      </c>
      <c r="Y96" s="117">
        <v>17907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21679</v>
      </c>
      <c r="Y97" s="117">
        <v>23643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11671</v>
      </c>
      <c r="Y98" s="117">
        <v>12362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1222</v>
      </c>
      <c r="Y99" s="117">
        <v>1320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6946</v>
      </c>
      <c r="Y100" s="117">
        <v>7187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108915</v>
      </c>
      <c r="Y101" s="117">
        <v>112967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226435</v>
      </c>
      <c r="Y104" s="115">
        <v>245424</v>
      </c>
      <c r="Z104" s="115"/>
      <c r="AA104" s="115" t="str">
        <f>TEXT(Y104,"###,###")</f>
        <v>245,424</v>
      </c>
      <c r="AB104" s="115"/>
      <c r="AC104" s="115">
        <f>Y104/($Y$4)*100</f>
        <v>75.064918381765963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59947</v>
      </c>
      <c r="Y105" s="115">
        <v>59670</v>
      </c>
      <c r="Z105" s="115"/>
      <c r="AA105" s="115" t="str">
        <f>TEXT(Y105,"###,###")</f>
        <v>59,670</v>
      </c>
      <c r="AB105" s="115"/>
      <c r="AC105" s="115">
        <f>Y105/($Y$4)*100</f>
        <v>18.2505528385161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286382</v>
      </c>
      <c r="Y106" s="115">
        <v>305094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38593</v>
      </c>
      <c r="Y108" s="115">
        <v>43214</v>
      </c>
      <c r="Z108" s="115"/>
      <c r="AA108" s="115" t="str">
        <f>TEXT(Y108,"###,###")</f>
        <v>43,214</v>
      </c>
      <c r="AB108" s="115"/>
      <c r="AC108" s="115">
        <f>Y108/($Y$4)*100</f>
        <v>13.21735194174015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44129</v>
      </c>
      <c r="Y109" s="115">
        <v>46873</v>
      </c>
      <c r="Z109" s="115"/>
      <c r="AA109" s="115" t="str">
        <f>TEXT(Y109,"###,###")</f>
        <v>46,873</v>
      </c>
      <c r="AB109" s="115"/>
      <c r="AC109" s="115">
        <f t="shared" ref="AC109:AC111" si="3">Y109/($Y$4)*100</f>
        <v>14.336486730346323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68767</v>
      </c>
      <c r="Y110" s="115">
        <v>71607</v>
      </c>
      <c r="Z110" s="115"/>
      <c r="AA110" s="115" t="str">
        <f>TEXT(Y110,"###,###")</f>
        <v>71,607</v>
      </c>
      <c r="AB110" s="115"/>
      <c r="AC110" s="115">
        <f t="shared" si="3"/>
        <v>21.901580980519896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134893</v>
      </c>
      <c r="Y111" s="115">
        <v>143400</v>
      </c>
      <c r="Z111" s="115"/>
      <c r="AA111" s="115" t="str">
        <f>TEXT(Y111,"###,###")</f>
        <v>143,400</v>
      </c>
      <c r="AB111" s="115"/>
      <c r="AC111" s="115">
        <f t="shared" si="3"/>
        <v>43.860051567675697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312800</v>
      </c>
      <c r="Y112" s="115">
        <v>326949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13218</v>
      </c>
      <c r="U114" s="115">
        <v>14387</v>
      </c>
      <c r="V114" s="115">
        <v>14597</v>
      </c>
      <c r="W114" s="115">
        <v>15919</v>
      </c>
      <c r="X114" s="115">
        <v>14597</v>
      </c>
      <c r="Y114" s="115">
        <v>16031</v>
      </c>
      <c r="Z114" s="115"/>
      <c r="AA114" s="115" t="str">
        <f>TEXT(Y114,"###,###")</f>
        <v>16,031</v>
      </c>
      <c r="AB114" s="115"/>
      <c r="AC114" s="115">
        <f>Y114/X114-1</f>
        <v>9.8239364252928674E-2</v>
      </c>
      <c r="AD114" s="115"/>
      <c r="AE114" s="115">
        <f>Y114/T114-1</f>
        <v>0.21281585716447271</v>
      </c>
      <c r="AF114" s="115"/>
    </row>
    <row r="115" spans="19:32" x14ac:dyDescent="0.25">
      <c r="S115" s="115" t="s">
        <v>104</v>
      </c>
      <c r="T115" s="115">
        <v>14957</v>
      </c>
      <c r="U115" s="115">
        <v>15692</v>
      </c>
      <c r="V115" s="115">
        <v>16023</v>
      </c>
      <c r="W115" s="115">
        <v>16724</v>
      </c>
      <c r="X115" s="115">
        <v>16121</v>
      </c>
      <c r="Y115" s="115">
        <v>17663</v>
      </c>
      <c r="Z115" s="115"/>
      <c r="AA115" s="115" t="str">
        <f>TEXT(Y115,"###,###")</f>
        <v>17,663</v>
      </c>
      <c r="AB115" s="115"/>
      <c r="AC115" s="115">
        <f>Y115/X115-1</f>
        <v>9.5651634513987949E-2</v>
      </c>
      <c r="AD115" s="115"/>
      <c r="AE115" s="115">
        <f>Y115/T115-1</f>
        <v>0.18091863341579195</v>
      </c>
      <c r="AF115" s="115"/>
    </row>
    <row r="116" spans="19:32" x14ac:dyDescent="0.25">
      <c r="S116" s="115" t="s">
        <v>56</v>
      </c>
      <c r="T116" s="115">
        <v>28175</v>
      </c>
      <c r="U116" s="115">
        <v>30079</v>
      </c>
      <c r="V116" s="115">
        <v>30620</v>
      </c>
      <c r="W116" s="115">
        <v>32643</v>
      </c>
      <c r="X116" s="115">
        <v>30718</v>
      </c>
      <c r="Y116" s="115">
        <v>33694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39.9</v>
      </c>
      <c r="V118" s="115">
        <v>42.09</v>
      </c>
      <c r="W118" s="115">
        <v>38.17</v>
      </c>
      <c r="X118" s="115">
        <v>42.24</v>
      </c>
      <c r="Y118" s="115">
        <v>40.299999999999997</v>
      </c>
      <c r="Z118" s="115"/>
      <c r="AA118" s="115" t="str">
        <f>TEXT(Y118,"##.0")</f>
        <v>40.3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191565</v>
      </c>
      <c r="V120" s="115">
        <v>194063</v>
      </c>
      <c r="W120" s="115">
        <v>196674</v>
      </c>
      <c r="X120" s="115">
        <v>200374</v>
      </c>
      <c r="Y120" s="115">
        <v>207301</v>
      </c>
      <c r="Z120" s="115"/>
      <c r="AA120" s="115" t="str">
        <f>TEXT(Y120,"###,###")</f>
        <v>207,301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14047</v>
      </c>
      <c r="V121" s="115">
        <v>13740</v>
      </c>
      <c r="W121" s="115">
        <v>13172</v>
      </c>
      <c r="X121" s="115">
        <v>13293</v>
      </c>
      <c r="Y121" s="115">
        <v>13625</v>
      </c>
      <c r="Z121" s="115"/>
      <c r="AA121" s="115" t="str">
        <f t="shared" ref="AA121:AA128" si="4">TEXT(Y121,"###,###")</f>
        <v>13,625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12418</v>
      </c>
      <c r="V122" s="115">
        <v>12272</v>
      </c>
      <c r="W122" s="115">
        <v>12286</v>
      </c>
      <c r="X122" s="115">
        <v>12781</v>
      </c>
      <c r="Y122" s="115">
        <v>13184</v>
      </c>
      <c r="Z122" s="115"/>
      <c r="AA122" s="115" t="str">
        <f t="shared" si="4"/>
        <v>13,184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203983</v>
      </c>
      <c r="V124" s="115">
        <v>206335</v>
      </c>
      <c r="W124" s="115">
        <v>208960</v>
      </c>
      <c r="X124" s="115">
        <v>213155</v>
      </c>
      <c r="Y124" s="115">
        <v>220485</v>
      </c>
      <c r="Z124" s="115"/>
      <c r="AA124" s="115" t="str">
        <f t="shared" si="4"/>
        <v>220,485</v>
      </c>
      <c r="AB124" s="115"/>
      <c r="AC124" s="115">
        <f>Y124/$Y$7*100</f>
        <v>94.180086284225368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26465</v>
      </c>
      <c r="V125" s="115">
        <v>26012</v>
      </c>
      <c r="W125" s="115">
        <v>25458</v>
      </c>
      <c r="X125" s="115">
        <v>26074</v>
      </c>
      <c r="Y125" s="115">
        <v>26809</v>
      </c>
      <c r="Z125" s="115"/>
      <c r="AA125" s="115" t="str">
        <f t="shared" si="4"/>
        <v>26,809</v>
      </c>
      <c r="AB125" s="115"/>
      <c r="AC125" s="115">
        <f>Y125/$Y$7*100</f>
        <v>11.451454444491906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114581</v>
      </c>
      <c r="V127" s="115">
        <v>115310</v>
      </c>
      <c r="W127" s="115">
        <v>115810</v>
      </c>
      <c r="X127" s="115">
        <v>117532</v>
      </c>
      <c r="Y127" s="115">
        <v>121143</v>
      </c>
      <c r="Z127" s="115"/>
      <c r="AA127" s="115" t="str">
        <f t="shared" si="4"/>
        <v>121,143</v>
      </c>
      <c r="AB127" s="115"/>
      <c r="AC127" s="115">
        <f>Y127/$Y$7*100</f>
        <v>51.746187689547654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103448</v>
      </c>
      <c r="V128" s="115">
        <v>104765</v>
      </c>
      <c r="W128" s="115">
        <v>106322</v>
      </c>
      <c r="X128" s="115">
        <v>108915</v>
      </c>
      <c r="Y128" s="115">
        <v>112967</v>
      </c>
      <c r="Z128" s="115"/>
      <c r="AA128" s="115" t="str">
        <f t="shared" si="4"/>
        <v>112,967</v>
      </c>
      <c r="AB128" s="115"/>
      <c r="AC128" s="115">
        <f>Y128/$Y$7*100</f>
        <v>48.253812310452354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3C34AA6-2BA7-4684-B805-8843A63BD2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82E31EE-18D6-41FD-80ED-7CB449CEBA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4CD7776-954A-4F8B-B200-5464E3E3C8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F16D95F-CC9C-43F3-9029-9A205338CC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Mornington</v>
      </c>
      <c r="T1" s="115"/>
      <c r="U1" s="115"/>
      <c r="V1" s="115"/>
      <c r="W1" s="115"/>
      <c r="X1" s="115"/>
      <c r="Y1" s="115" t="str">
        <f>Y3</f>
        <v>9.48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159</v>
      </c>
      <c r="V3" s="115"/>
      <c r="W3" s="115"/>
      <c r="X3" s="115"/>
      <c r="Y3" s="115" t="s">
        <v>258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9.48'!$Y$3&amp;" "&amp;'Table 9.48'!$U$3&amp;", "&amp;'State data for spotlight'!$C$3&amp;", "&amp;'Table 9.48'!$Y$2</f>
        <v>Table 9.48 Mornington,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570</v>
      </c>
      <c r="U4" s="117">
        <v>755</v>
      </c>
      <c r="V4" s="117">
        <v>494</v>
      </c>
      <c r="W4" s="117">
        <v>455</v>
      </c>
      <c r="X4" s="117">
        <v>340</v>
      </c>
      <c r="Y4" s="117">
        <v>493</v>
      </c>
      <c r="Z4" s="115"/>
      <c r="AA4" s="115" t="str">
        <f>TEXT(Y4,"###,###")</f>
        <v>493</v>
      </c>
      <c r="AB4" s="115"/>
      <c r="AC4" s="115">
        <f t="shared" ref="AC4:AC9" si="0">Y4/X4-1</f>
        <v>0.44999999999999996</v>
      </c>
      <c r="AD4" s="115"/>
      <c r="AE4" s="115">
        <f>Y4/T4-1</f>
        <v>-0.13508771929824559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326</v>
      </c>
      <c r="U5" s="117">
        <v>437</v>
      </c>
      <c r="V5" s="117">
        <v>265</v>
      </c>
      <c r="W5" s="117">
        <v>240</v>
      </c>
      <c r="X5" s="117">
        <v>165</v>
      </c>
      <c r="Y5" s="117">
        <v>233</v>
      </c>
      <c r="Z5" s="115"/>
      <c r="AA5" s="115" t="str">
        <f>TEXT(Y5,"###,###")</f>
        <v>233</v>
      </c>
      <c r="AB5" s="115"/>
      <c r="AC5" s="115">
        <f t="shared" si="0"/>
        <v>0.41212121212121211</v>
      </c>
      <c r="AD5" s="115"/>
      <c r="AE5" s="115">
        <f t="shared" ref="AE5:AE9" si="1">Y5/T5-1</f>
        <v>-0.28527607361963192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245</v>
      </c>
      <c r="U6" s="117">
        <v>321</v>
      </c>
      <c r="V6" s="117">
        <v>225</v>
      </c>
      <c r="W6" s="117">
        <v>219</v>
      </c>
      <c r="X6" s="117">
        <v>174</v>
      </c>
      <c r="Y6" s="117">
        <v>260</v>
      </c>
      <c r="Z6" s="115"/>
      <c r="AA6" s="115" t="str">
        <f>TEXT(Y6,"###,###")</f>
        <v>260</v>
      </c>
      <c r="AB6" s="115"/>
      <c r="AC6" s="115">
        <f t="shared" si="0"/>
        <v>0.49425287356321834</v>
      </c>
      <c r="AD6" s="115"/>
      <c r="AE6" s="115">
        <f t="shared" si="1"/>
        <v>6.1224489795918435E-2</v>
      </c>
      <c r="AF6" s="115"/>
    </row>
    <row r="7" spans="1:32" ht="16.5" customHeight="1" thickBot="1" x14ac:dyDescent="0.3">
      <c r="A7" s="46" t="str">
        <f>"QUICK STATS for "&amp;'Table 9.48'!Y2&amp;"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389</v>
      </c>
      <c r="U7" s="117">
        <v>522</v>
      </c>
      <c r="V7" s="117">
        <v>379</v>
      </c>
      <c r="W7" s="117">
        <v>347</v>
      </c>
      <c r="X7" s="117">
        <v>245</v>
      </c>
      <c r="Y7" s="117">
        <v>372</v>
      </c>
      <c r="Z7" s="115"/>
      <c r="AA7" s="115" t="str">
        <f>TEXT(Y7,"###,###")</f>
        <v>372</v>
      </c>
      <c r="AB7" s="115"/>
      <c r="AC7" s="115">
        <f t="shared" si="0"/>
        <v>0.51836734693877551</v>
      </c>
      <c r="AD7" s="115"/>
      <c r="AE7" s="115">
        <f t="shared" si="1"/>
        <v>-4.370179948586117E-2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493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9.48'!AA7</f>
        <v>372</v>
      </c>
      <c r="P8" s="51"/>
      <c r="S8" s="115" t="s">
        <v>96</v>
      </c>
      <c r="T8" s="115">
        <v>19541.439999999999</v>
      </c>
      <c r="U8" s="115">
        <v>22197.41</v>
      </c>
      <c r="V8" s="115">
        <v>23864</v>
      </c>
      <c r="W8" s="115">
        <v>26605</v>
      </c>
      <c r="X8" s="115">
        <v>30241.279999999999</v>
      </c>
      <c r="Y8" s="115">
        <v>30038</v>
      </c>
      <c r="Z8" s="115"/>
      <c r="AA8" s="115" t="str">
        <f>TEXT(Y8,"$###,###")</f>
        <v>$30,038</v>
      </c>
      <c r="AB8" s="115"/>
      <c r="AC8" s="115">
        <f t="shared" si="0"/>
        <v>-6.7219376957589061E-3</v>
      </c>
      <c r="AD8" s="115"/>
      <c r="AE8" s="115">
        <f t="shared" si="1"/>
        <v>0.53714362912866198</v>
      </c>
      <c r="AF8" s="115"/>
    </row>
    <row r="9" spans="1:32" x14ac:dyDescent="0.25">
      <c r="A9" s="55" t="s">
        <v>17</v>
      </c>
      <c r="B9" s="56"/>
      <c r="C9" s="57"/>
      <c r="D9" s="58">
        <f>'Table 9.48'!AC104</f>
        <v>39.148073022312374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49.462365591397848</v>
      </c>
      <c r="P9" s="59" t="s">
        <v>97</v>
      </c>
      <c r="S9" s="115" t="s">
        <v>9</v>
      </c>
      <c r="T9" s="115">
        <v>12088996</v>
      </c>
      <c r="U9" s="115">
        <v>15935898</v>
      </c>
      <c r="V9" s="115">
        <v>13220155</v>
      </c>
      <c r="W9" s="115">
        <v>13232687</v>
      </c>
      <c r="X9" s="115">
        <v>9591275</v>
      </c>
      <c r="Y9" s="115">
        <v>15082921</v>
      </c>
      <c r="Z9" s="115"/>
      <c r="AA9" s="115" t="str">
        <f>TEXT(Y9/1000000,"$#,###.0")&amp;" mil"</f>
        <v>$15.1 mil</v>
      </c>
      <c r="AB9" s="115"/>
      <c r="AC9" s="115">
        <f t="shared" si="0"/>
        <v>0.57256683808982634</v>
      </c>
      <c r="AD9" s="115"/>
      <c r="AE9" s="115">
        <f t="shared" si="1"/>
        <v>0.24765704281811329</v>
      </c>
      <c r="AF9" s="115"/>
    </row>
    <row r="10" spans="1:32" x14ac:dyDescent="0.25">
      <c r="A10" s="55" t="s">
        <v>20</v>
      </c>
      <c r="B10" s="56"/>
      <c r="C10" s="57"/>
      <c r="D10" s="58">
        <f>'Table 9.48'!AC105</f>
        <v>55.375253549695735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50.537634408602152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100</v>
      </c>
      <c r="P11" s="59" t="s">
        <v>97</v>
      </c>
      <c r="S11" s="115" t="s">
        <v>32</v>
      </c>
      <c r="T11" s="117">
        <v>558</v>
      </c>
      <c r="U11" s="117">
        <v>743</v>
      </c>
      <c r="V11" s="117">
        <v>483</v>
      </c>
      <c r="W11" s="117">
        <v>450</v>
      </c>
      <c r="X11" s="117">
        <v>333</v>
      </c>
      <c r="Y11" s="117">
        <v>484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9.48'!AC108</f>
        <v>9.5334685598377273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3.763440860215054</v>
      </c>
      <c r="P12" s="59" t="s">
        <v>97</v>
      </c>
      <c r="S12" s="115" t="s">
        <v>33</v>
      </c>
      <c r="T12" s="117">
        <v>10</v>
      </c>
      <c r="U12" s="117">
        <v>10</v>
      </c>
      <c r="V12" s="117">
        <v>12</v>
      </c>
      <c r="W12" s="117">
        <v>8</v>
      </c>
      <c r="X12" s="117">
        <v>5</v>
      </c>
      <c r="Y12" s="117">
        <v>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9.48'!AC109</f>
        <v>9.1277890466531435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9.48'!AA118</f>
        <v>39.9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9.48'!AC110</f>
        <v>36.105476673427994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16.397849462365592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9.48'!AC111</f>
        <v>39.756592292089252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83.602150537634415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</v>
      </c>
      <c r="Z15" s="115"/>
      <c r="AA15" s="118">
        <f t="shared" ref="AA15:AA34" si="2">IF(Y15="np",0,Y15/$Y$34)</f>
        <v>1.2170385395537525E-2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9.48'!$S$1&amp;" ("&amp;'Table 9.48'!$T$2&amp;" to "&amp;'Table 9.48'!$Y$2&amp;")"</f>
        <v>Mornington (2011-12 to 2016-17)</v>
      </c>
      <c r="B18" s="85"/>
      <c r="C18" s="85"/>
      <c r="D18" s="85"/>
      <c r="E18" s="85"/>
      <c r="F18" s="85"/>
      <c r="G18" s="85" t="str">
        <f>'Table 9.48'!$S$1&amp;" ("&amp;'Table 9.48'!$T$2&amp;" to "&amp;'Table 9.48'!$Y$2&amp;")"</f>
        <v>Mornington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</v>
      </c>
      <c r="Z18" s="115"/>
      <c r="AA18" s="118">
        <f t="shared" si="2"/>
        <v>1.0141987829614604E-2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6</v>
      </c>
      <c r="Z19" s="115"/>
      <c r="AA19" s="118">
        <f t="shared" si="2"/>
        <v>1.2170385395537525E-2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0</v>
      </c>
      <c r="Z21" s="115"/>
      <c r="AA21" s="118">
        <f t="shared" si="2"/>
        <v>0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0</v>
      </c>
      <c r="Z22" s="115"/>
      <c r="AA22" s="118">
        <f t="shared" si="2"/>
        <v>0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</v>
      </c>
      <c r="Z26" s="115"/>
      <c r="AA26" s="118">
        <f t="shared" si="2"/>
        <v>1.0141987829614604E-2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</v>
      </c>
      <c r="Z27" s="115"/>
      <c r="AA27" s="118">
        <f t="shared" si="2"/>
        <v>2.434077079107505E-2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26</v>
      </c>
      <c r="Z28" s="115"/>
      <c r="AA28" s="118">
        <f t="shared" si="2"/>
        <v>5.2738336713995942E-2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146</v>
      </c>
      <c r="Z29" s="115"/>
      <c r="AA29" s="118">
        <f t="shared" si="2"/>
        <v>0.29614604462474647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86</v>
      </c>
      <c r="Z30" s="115"/>
      <c r="AA30" s="118">
        <f t="shared" si="2"/>
        <v>0.17444219066937119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80</v>
      </c>
      <c r="Z31" s="115"/>
      <c r="AA31" s="118">
        <f t="shared" si="2"/>
        <v>0.16227180527383367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33</v>
      </c>
      <c r="Z32" s="115"/>
      <c r="AA32" s="118">
        <f t="shared" si="2"/>
        <v>6.6937119675456389E-2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49</v>
      </c>
      <c r="Z33" s="115"/>
      <c r="AA33" s="118">
        <f t="shared" si="2"/>
        <v>9.9391480730223122E-2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493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296</v>
      </c>
      <c r="U37" s="115">
        <v>409</v>
      </c>
      <c r="V37" s="115">
        <v>333</v>
      </c>
      <c r="W37" s="115">
        <v>294</v>
      </c>
      <c r="X37" s="115">
        <v>193</v>
      </c>
      <c r="Y37" s="115">
        <v>311</v>
      </c>
      <c r="Z37" s="115"/>
      <c r="AA37" s="115" t="str">
        <f>TEXT(Y37,"###,###")</f>
        <v>311</v>
      </c>
      <c r="AB37" s="115"/>
      <c r="AC37" s="115">
        <f>Y37/X37-1</f>
        <v>0.6113989637305699</v>
      </c>
      <c r="AD37" s="115"/>
      <c r="AE37" s="115">
        <f>Y37/T37-1</f>
        <v>5.0675675675675658E-2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91</v>
      </c>
      <c r="U38" s="115">
        <v>114</v>
      </c>
      <c r="V38" s="115">
        <v>47</v>
      </c>
      <c r="W38" s="115">
        <v>51</v>
      </c>
      <c r="X38" s="115">
        <v>51</v>
      </c>
      <c r="Y38" s="115">
        <v>61</v>
      </c>
      <c r="Z38" s="115"/>
      <c r="AA38" s="115" t="str">
        <f>TEXT(Y38,"###,###")</f>
        <v>61</v>
      </c>
      <c r="AB38" s="115"/>
      <c r="AC38" s="115">
        <f>Y38/X38-1</f>
        <v>0.19607843137254899</v>
      </c>
      <c r="AD38" s="115"/>
      <c r="AE38" s="115">
        <f>Y38/T38-1</f>
        <v>-0.32967032967032972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387</v>
      </c>
      <c r="U40" s="115">
        <v>523</v>
      </c>
      <c r="V40" s="115">
        <v>380</v>
      </c>
      <c r="W40" s="115">
        <v>345</v>
      </c>
      <c r="X40" s="115">
        <v>244</v>
      </c>
      <c r="Y40" s="115">
        <v>372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83.602150537634415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16.397849462365592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</v>
      </c>
      <c r="Y46" s="117">
        <v>12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12</v>
      </c>
      <c r="Y47" s="117">
        <v>18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27</v>
      </c>
      <c r="Y48" s="117">
        <v>26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9.48'!S1&amp;" ("&amp;'Table 9.48'!Y2&amp;") *"</f>
        <v>Number of jobs by age and sex of job holders in Mornington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14</v>
      </c>
      <c r="Y49" s="117">
        <v>25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27</v>
      </c>
      <c r="Y50" s="117">
        <v>44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17</v>
      </c>
      <c r="Y51" s="117">
        <v>22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20</v>
      </c>
      <c r="Y52" s="117">
        <v>23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0</v>
      </c>
      <c r="Y53" s="117">
        <v>21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15</v>
      </c>
      <c r="Y54" s="117">
        <v>20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0</v>
      </c>
      <c r="Y55" s="117">
        <v>10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</v>
      </c>
      <c r="Y56" s="117">
        <v>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3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161</v>
      </c>
      <c r="Y61" s="117">
        <v>233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9.48'!S1&amp;" ("&amp;'Table 9.48'!Y2&amp;") *"</f>
        <v>Number of employed persons per occupation of main job by sex in Mornington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</v>
      </c>
      <c r="Y65" s="117">
        <v>15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20</v>
      </c>
      <c r="Y66" s="117">
        <v>21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30</v>
      </c>
      <c r="Y67" s="117">
        <v>39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25</v>
      </c>
      <c r="Y68" s="117">
        <v>35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24</v>
      </c>
      <c r="Y69" s="117">
        <v>43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18</v>
      </c>
      <c r="Y70" s="117">
        <v>22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14</v>
      </c>
      <c r="Y71" s="117">
        <v>22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14</v>
      </c>
      <c r="Y72" s="117">
        <v>23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18</v>
      </c>
      <c r="Y73" s="117">
        <v>19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0</v>
      </c>
      <c r="Y74" s="117">
        <v>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4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177</v>
      </c>
      <c r="Y80" s="117">
        <v>260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9.48'!S1</f>
        <v>Mornington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</v>
      </c>
      <c r="Y83" s="117">
        <v>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19</v>
      </c>
      <c r="Y84" s="117">
        <v>18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9.48'!AA4</f>
        <v>493</v>
      </c>
      <c r="D85" s="99">
        <f>'Table 9.48'!AC4</f>
        <v>0.44999999999999996</v>
      </c>
      <c r="E85" s="100">
        <f>'Table 9.48'!AC4</f>
        <v>0.44999999999999996</v>
      </c>
      <c r="F85" s="99">
        <f>'Table 9.48'!AE4</f>
        <v>-0.13508771929824559</v>
      </c>
      <c r="G85" s="100">
        <f>'Table 9.48'!AE4</f>
        <v>-0.13508771929824559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16</v>
      </c>
      <c r="Y85" s="117">
        <v>27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9.48'!AA5</f>
        <v>233</v>
      </c>
      <c r="D86" s="99">
        <f>'Table 9.48'!AC5</f>
        <v>0.41212121212121211</v>
      </c>
      <c r="E86" s="100">
        <f>'Table 9.48'!AC5</f>
        <v>0.41212121212121211</v>
      </c>
      <c r="F86" s="99">
        <f>'Table 9.48'!AE5</f>
        <v>-0.28527607361963192</v>
      </c>
      <c r="G86" s="100">
        <f>'Table 9.48'!AE5</f>
        <v>-0.28527607361963192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14</v>
      </c>
      <c r="Y86" s="117">
        <v>23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9.48'!AA6</f>
        <v>260</v>
      </c>
      <c r="D87" s="99">
        <f>'Table 9.48'!AC6</f>
        <v>0.49425287356321834</v>
      </c>
      <c r="E87" s="100">
        <f>'Table 9.48'!AC6</f>
        <v>0.49425287356321834</v>
      </c>
      <c r="F87" s="99">
        <f>'Table 9.48'!AE6</f>
        <v>6.1224489795918435E-2</v>
      </c>
      <c r="G87" s="100">
        <f>'Table 9.48'!AE6</f>
        <v>6.1224489795918435E-2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8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9.48'!AA7</f>
        <v>372</v>
      </c>
      <c r="D88" s="99">
        <f>'Table 9.48'!AC7</f>
        <v>0.51836734693877551</v>
      </c>
      <c r="E88" s="100">
        <f>'Table 9.48'!AC7</f>
        <v>0.51836734693877551</v>
      </c>
      <c r="F88" s="99">
        <f>'Table 9.48'!AE7</f>
        <v>-4.370179948586117E-2</v>
      </c>
      <c r="G88" s="100">
        <f>'Table 9.48'!AE7</f>
        <v>-4.370179948586117E-2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9.48'!AA37</f>
        <v>311</v>
      </c>
      <c r="D89" s="99">
        <f>'Table 9.48'!AC37</f>
        <v>0.6113989637305699</v>
      </c>
      <c r="E89" s="100">
        <f>'Table 9.48'!AC37</f>
        <v>0.6113989637305699</v>
      </c>
      <c r="F89" s="99">
        <f>'Table 9.48'!AE37</f>
        <v>5.0675675675675658E-2</v>
      </c>
      <c r="G89" s="100">
        <f>'Table 9.48'!AE37</f>
        <v>5.0675675675675658E-2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</v>
      </c>
      <c r="Y89" s="117">
        <v>11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9.48'!AA38</f>
        <v>61</v>
      </c>
      <c r="D90" s="99">
        <f>'Table 9.48'!AC38</f>
        <v>0.19607843137254899</v>
      </c>
      <c r="E90" s="100">
        <f>'Table 9.48'!AC38</f>
        <v>0.19607843137254899</v>
      </c>
      <c r="F90" s="99">
        <f>'Table 9.48'!AE38</f>
        <v>-0.32967032967032972</v>
      </c>
      <c r="G90" s="100">
        <f>'Table 9.48'!AE38</f>
        <v>-0.32967032967032972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38</v>
      </c>
      <c r="Y90" s="117">
        <v>42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9.48'!AA114</f>
        <v>24</v>
      </c>
      <c r="D91" s="99">
        <f>'Table 9.48'!AC114</f>
        <v>4.3478260869565188E-2</v>
      </c>
      <c r="E91" s="100">
        <f>'Table 9.48'!AC114</f>
        <v>4.3478260869565188E-2</v>
      </c>
      <c r="F91" s="99">
        <f>'Table 9.48'!AE114</f>
        <v>-0.52</v>
      </c>
      <c r="G91" s="100">
        <f>'Table 9.48'!AE114</f>
        <v>-0.52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122</v>
      </c>
      <c r="Y91" s="117">
        <v>184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9.48'!AA115</f>
        <v>37</v>
      </c>
      <c r="D92" s="99">
        <f>'Table 9.48'!AC115</f>
        <v>0.15625</v>
      </c>
      <c r="E92" s="100">
        <f>'Table 9.48'!AC115</f>
        <v>0.15625</v>
      </c>
      <c r="F92" s="99">
        <f>'Table 9.48'!AE115</f>
        <v>-2.6315789473684181E-2</v>
      </c>
      <c r="G92" s="100">
        <f>'Table 9.48'!AE115</f>
        <v>-2.6315789473684181E-2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9.48'!AA8</f>
        <v>$30,038</v>
      </c>
      <c r="D93" s="99">
        <f>'Table 9.48'!AC8</f>
        <v>-6.7219376957589061E-3</v>
      </c>
      <c r="E93" s="100">
        <f>'Table 9.48'!AC8</f>
        <v>-6.7219376957589061E-3</v>
      </c>
      <c r="F93" s="99">
        <f>'Table 9.48'!AE8</f>
        <v>0.53714362912866198</v>
      </c>
      <c r="G93" s="100">
        <f>'Table 9.48'!AE8</f>
        <v>0.53714362912866198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</v>
      </c>
      <c r="Y93" s="117">
        <v>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9.48'!AA9</f>
        <v>$15.1 mil</v>
      </c>
      <c r="D94" s="99">
        <f>'Table 9.48'!AC9</f>
        <v>0.57256683808982634</v>
      </c>
      <c r="E94" s="100">
        <f>'Table 9.48'!AC9</f>
        <v>0.57256683808982634</v>
      </c>
      <c r="F94" s="99">
        <f>'Table 9.48'!AE9</f>
        <v>0.24765704281811329</v>
      </c>
      <c r="G94" s="100">
        <f>'Table 9.48'!AE9</f>
        <v>0.24765704281811329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22</v>
      </c>
      <c r="Y94" s="117">
        <v>32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41</v>
      </c>
      <c r="Y96" s="117">
        <v>61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19</v>
      </c>
      <c r="Y97" s="117">
        <v>22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5</v>
      </c>
      <c r="Y98" s="117">
        <v>10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4</v>
      </c>
      <c r="Y100" s="117">
        <v>13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119</v>
      </c>
      <c r="Y101" s="117">
        <v>188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133</v>
      </c>
      <c r="Y104" s="115">
        <v>193</v>
      </c>
      <c r="Z104" s="115"/>
      <c r="AA104" s="115" t="str">
        <f>TEXT(Y104,"###,###")</f>
        <v>193</v>
      </c>
      <c r="AB104" s="115"/>
      <c r="AC104" s="115">
        <f>Y104/($Y$4)*100</f>
        <v>39.148073022312374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187</v>
      </c>
      <c r="Y105" s="115">
        <v>273</v>
      </c>
      <c r="Z105" s="115"/>
      <c r="AA105" s="115" t="str">
        <f>TEXT(Y105,"###,###")</f>
        <v>273</v>
      </c>
      <c r="AB105" s="115"/>
      <c r="AC105" s="115">
        <f>Y105/($Y$4)*100</f>
        <v>55.375253549695735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320</v>
      </c>
      <c r="Y106" s="115">
        <v>466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30</v>
      </c>
      <c r="Y108" s="115">
        <v>47</v>
      </c>
      <c r="Z108" s="115"/>
      <c r="AA108" s="115" t="str">
        <f>TEXT(Y108,"###,###")</f>
        <v>47</v>
      </c>
      <c r="AB108" s="115"/>
      <c r="AC108" s="115">
        <f>Y108/($Y$4)*100</f>
        <v>9.5334685598377273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12</v>
      </c>
      <c r="Y109" s="115">
        <v>45</v>
      </c>
      <c r="Z109" s="115"/>
      <c r="AA109" s="115" t="str">
        <f>TEXT(Y109,"###,###")</f>
        <v>45</v>
      </c>
      <c r="AB109" s="115"/>
      <c r="AC109" s="115">
        <f t="shared" ref="AC109:AC111" si="3">Y109/($Y$4)*100</f>
        <v>9.1277890466531435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125</v>
      </c>
      <c r="Y110" s="115">
        <v>178</v>
      </c>
      <c r="Z110" s="115"/>
      <c r="AA110" s="115" t="str">
        <f>TEXT(Y110,"###,###")</f>
        <v>178</v>
      </c>
      <c r="AB110" s="115"/>
      <c r="AC110" s="115">
        <f t="shared" si="3"/>
        <v>36.105476673427994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157</v>
      </c>
      <c r="Y111" s="115">
        <v>196</v>
      </c>
      <c r="Z111" s="115"/>
      <c r="AA111" s="115" t="str">
        <f>TEXT(Y111,"###,###")</f>
        <v>196</v>
      </c>
      <c r="AB111" s="115"/>
      <c r="AC111" s="115">
        <f t="shared" si="3"/>
        <v>39.756592292089252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339</v>
      </c>
      <c r="Y112" s="115">
        <v>493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50</v>
      </c>
      <c r="U114" s="115">
        <v>64</v>
      </c>
      <c r="V114" s="115">
        <v>22</v>
      </c>
      <c r="W114" s="115">
        <v>28</v>
      </c>
      <c r="X114" s="115">
        <v>23</v>
      </c>
      <c r="Y114" s="115">
        <v>24</v>
      </c>
      <c r="Z114" s="115"/>
      <c r="AA114" s="115" t="str">
        <f>TEXT(Y114,"###,###")</f>
        <v>24</v>
      </c>
      <c r="AB114" s="115"/>
      <c r="AC114" s="115">
        <f>Y114/X114-1</f>
        <v>4.3478260869565188E-2</v>
      </c>
      <c r="AD114" s="115"/>
      <c r="AE114" s="115">
        <f>Y114/T114-1</f>
        <v>-0.52</v>
      </c>
      <c r="AF114" s="115"/>
    </row>
    <row r="115" spans="19:32" x14ac:dyDescent="0.25">
      <c r="S115" s="115" t="s">
        <v>104</v>
      </c>
      <c r="T115" s="115">
        <v>38</v>
      </c>
      <c r="U115" s="115">
        <v>49</v>
      </c>
      <c r="V115" s="115">
        <v>29</v>
      </c>
      <c r="W115" s="115">
        <v>27</v>
      </c>
      <c r="X115" s="115">
        <v>32</v>
      </c>
      <c r="Y115" s="115">
        <v>37</v>
      </c>
      <c r="Z115" s="115"/>
      <c r="AA115" s="115" t="str">
        <f>TEXT(Y115,"###,###")</f>
        <v>37</v>
      </c>
      <c r="AB115" s="115"/>
      <c r="AC115" s="115">
        <f>Y115/X115-1</f>
        <v>0.15625</v>
      </c>
      <c r="AD115" s="115"/>
      <c r="AE115" s="115">
        <f>Y115/T115-1</f>
        <v>-2.6315789473684181E-2</v>
      </c>
      <c r="AF115" s="115"/>
    </row>
    <row r="116" spans="19:32" x14ac:dyDescent="0.25">
      <c r="S116" s="115" t="s">
        <v>56</v>
      </c>
      <c r="T116" s="115">
        <v>88</v>
      </c>
      <c r="U116" s="115">
        <v>113</v>
      </c>
      <c r="V116" s="115">
        <v>51</v>
      </c>
      <c r="W116" s="115">
        <v>55</v>
      </c>
      <c r="X116" s="115">
        <v>55</v>
      </c>
      <c r="Y116" s="115">
        <v>61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38.909999999999997</v>
      </c>
      <c r="V118" s="115">
        <v>41.5</v>
      </c>
      <c r="W118" s="115">
        <v>42.86</v>
      </c>
      <c r="X118" s="115">
        <v>38.76</v>
      </c>
      <c r="Y118" s="115">
        <v>39.880000000000003</v>
      </c>
      <c r="Z118" s="115"/>
      <c r="AA118" s="115" t="str">
        <f>TEXT(Y118,"##.0")</f>
        <v>39.9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509</v>
      </c>
      <c r="V120" s="115">
        <v>369</v>
      </c>
      <c r="W120" s="115">
        <v>338</v>
      </c>
      <c r="X120" s="115">
        <v>236</v>
      </c>
      <c r="Y120" s="115">
        <v>363</v>
      </c>
      <c r="Z120" s="115"/>
      <c r="AA120" s="115" t="str">
        <f>TEXT(Y120,"###,###")</f>
        <v>363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5</v>
      </c>
      <c r="Z121" s="115"/>
      <c r="AA121" s="115" t="str">
        <f t="shared" ref="AA121:AA128" si="4">TEXT(Y121,"###,###")</f>
        <v>5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12</v>
      </c>
      <c r="V122" s="115">
        <v>10</v>
      </c>
      <c r="W122" s="115">
        <v>4</v>
      </c>
      <c r="X122" s="115">
        <v>7</v>
      </c>
      <c r="Y122" s="115">
        <v>9</v>
      </c>
      <c r="Z122" s="115"/>
      <c r="AA122" s="115" t="str">
        <f t="shared" si="4"/>
        <v>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521</v>
      </c>
      <c r="V124" s="115">
        <v>379</v>
      </c>
      <c r="W124" s="115">
        <v>342</v>
      </c>
      <c r="X124" s="115">
        <v>243</v>
      </c>
      <c r="Y124" s="115">
        <v>372</v>
      </c>
      <c r="Z124" s="115"/>
      <c r="AA124" s="115" t="str">
        <f t="shared" si="4"/>
        <v>372</v>
      </c>
      <c r="AB124" s="115"/>
      <c r="AC124" s="115">
        <f>Y124/$Y$7*100</f>
        <v>100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12</v>
      </c>
      <c r="V125" s="115">
        <v>10</v>
      </c>
      <c r="W125" s="115">
        <v>4</v>
      </c>
      <c r="X125" s="115">
        <v>7</v>
      </c>
      <c r="Y125" s="115">
        <v>14</v>
      </c>
      <c r="Z125" s="115"/>
      <c r="AA125" s="115" t="str">
        <f t="shared" si="4"/>
        <v>14</v>
      </c>
      <c r="AB125" s="115"/>
      <c r="AC125" s="115">
        <f>Y125/$Y$7*100</f>
        <v>3.763440860215054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291</v>
      </c>
      <c r="V127" s="115">
        <v>206</v>
      </c>
      <c r="W127" s="115">
        <v>181</v>
      </c>
      <c r="X127" s="115">
        <v>119</v>
      </c>
      <c r="Y127" s="115">
        <v>184</v>
      </c>
      <c r="Z127" s="115"/>
      <c r="AA127" s="115" t="str">
        <f t="shared" si="4"/>
        <v>184</v>
      </c>
      <c r="AB127" s="115"/>
      <c r="AC127" s="115">
        <f>Y127/$Y$7*100</f>
        <v>49.462365591397848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224</v>
      </c>
      <c r="V128" s="115">
        <v>172</v>
      </c>
      <c r="W128" s="115">
        <v>165</v>
      </c>
      <c r="X128" s="115">
        <v>124</v>
      </c>
      <c r="Y128" s="115">
        <v>188</v>
      </c>
      <c r="Z128" s="115"/>
      <c r="AA128" s="115" t="str">
        <f t="shared" si="4"/>
        <v>188</v>
      </c>
      <c r="AB128" s="115"/>
      <c r="AC128" s="115">
        <f>Y128/$Y$7*100</f>
        <v>50.537634408602152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9216DE6-6C73-4684-A98D-287471175C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616BA75-B38C-46CD-A63F-E8A9694FFD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B470406-8D35-44CB-881B-2B73632519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06BE93F-F426-4C56-9307-C5A162D2C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Barcaldine</v>
      </c>
      <c r="T1" s="115"/>
      <c r="U1" s="115"/>
      <c r="V1" s="115"/>
      <c r="W1" s="115"/>
      <c r="X1" s="115"/>
      <c r="Y1" s="115" t="str">
        <f>Y3</f>
        <v>9.4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115</v>
      </c>
      <c r="V3" s="115"/>
      <c r="W3" s="115"/>
      <c r="X3" s="115"/>
      <c r="Y3" s="115" t="s">
        <v>218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9.4'!$Y$3&amp;" "&amp;'Table 9.4'!$U$3&amp;", "&amp;'State data for spotlight'!$C$3&amp;", "&amp;'Table 9.4'!$Y$2</f>
        <v>Table 9.4 Barcaldine,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2195</v>
      </c>
      <c r="U4" s="117">
        <v>2186</v>
      </c>
      <c r="V4" s="117">
        <v>2050</v>
      </c>
      <c r="W4" s="117">
        <v>1952</v>
      </c>
      <c r="X4" s="117">
        <v>1859</v>
      </c>
      <c r="Y4" s="117">
        <v>2009</v>
      </c>
      <c r="Z4" s="115"/>
      <c r="AA4" s="115" t="str">
        <f>TEXT(Y4,"###,###")</f>
        <v>2,009</v>
      </c>
      <c r="AB4" s="115"/>
      <c r="AC4" s="115">
        <f t="shared" ref="AC4:AC9" si="0">Y4/X4-1</f>
        <v>8.0688542227003834E-2</v>
      </c>
      <c r="AD4" s="115"/>
      <c r="AE4" s="115">
        <f>Y4/T4-1</f>
        <v>-8.4738041002277886E-2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1169</v>
      </c>
      <c r="U5" s="117">
        <v>1180</v>
      </c>
      <c r="V5" s="117">
        <v>1061</v>
      </c>
      <c r="W5" s="117">
        <v>975</v>
      </c>
      <c r="X5" s="117">
        <v>956</v>
      </c>
      <c r="Y5" s="117">
        <v>1048</v>
      </c>
      <c r="Z5" s="115"/>
      <c r="AA5" s="115" t="str">
        <f>TEXT(Y5,"###,###")</f>
        <v>1,048</v>
      </c>
      <c r="AB5" s="115"/>
      <c r="AC5" s="115">
        <f t="shared" si="0"/>
        <v>9.6234309623431047E-2</v>
      </c>
      <c r="AD5" s="115"/>
      <c r="AE5" s="115">
        <f t="shared" ref="AE5:AE9" si="1">Y5/T5-1</f>
        <v>-0.10350727117194181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1023</v>
      </c>
      <c r="U6" s="117">
        <v>1001</v>
      </c>
      <c r="V6" s="117">
        <v>986</v>
      </c>
      <c r="W6" s="117">
        <v>974</v>
      </c>
      <c r="X6" s="117">
        <v>897</v>
      </c>
      <c r="Y6" s="117">
        <v>961</v>
      </c>
      <c r="Z6" s="115"/>
      <c r="AA6" s="115" t="str">
        <f>TEXT(Y6,"###,###")</f>
        <v>961</v>
      </c>
      <c r="AB6" s="115"/>
      <c r="AC6" s="115">
        <f t="shared" si="0"/>
        <v>7.1348940914158332E-2</v>
      </c>
      <c r="AD6" s="115"/>
      <c r="AE6" s="115">
        <f t="shared" si="1"/>
        <v>-6.0606060606060552E-2</v>
      </c>
      <c r="AF6" s="115"/>
    </row>
    <row r="7" spans="1:32" ht="16.5" customHeight="1" thickBot="1" x14ac:dyDescent="0.3">
      <c r="A7" s="46" t="str">
        <f>"QUICK STATS for "&amp;'Table 9.4'!Y2&amp;"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1436</v>
      </c>
      <c r="U7" s="117">
        <v>1427</v>
      </c>
      <c r="V7" s="117">
        <v>1404</v>
      </c>
      <c r="W7" s="117">
        <v>1345</v>
      </c>
      <c r="X7" s="117">
        <v>1285</v>
      </c>
      <c r="Y7" s="117">
        <v>1360</v>
      </c>
      <c r="Z7" s="115"/>
      <c r="AA7" s="115" t="str">
        <f>TEXT(Y7,"###,###")</f>
        <v>1,360</v>
      </c>
      <c r="AB7" s="115"/>
      <c r="AC7" s="115">
        <f t="shared" si="0"/>
        <v>5.8365758754863828E-2</v>
      </c>
      <c r="AD7" s="115"/>
      <c r="AE7" s="115">
        <f t="shared" si="1"/>
        <v>-5.2924791086350953E-2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2,009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9.4'!AA7</f>
        <v>1,360</v>
      </c>
      <c r="P8" s="51"/>
      <c r="S8" s="115" t="s">
        <v>96</v>
      </c>
      <c r="T8" s="115">
        <v>31527.93</v>
      </c>
      <c r="U8" s="115">
        <v>35994</v>
      </c>
      <c r="V8" s="115">
        <v>35186</v>
      </c>
      <c r="W8" s="115">
        <v>36500</v>
      </c>
      <c r="X8" s="115">
        <v>38252.379999999997</v>
      </c>
      <c r="Y8" s="115">
        <v>39137</v>
      </c>
      <c r="Z8" s="115"/>
      <c r="AA8" s="115" t="str">
        <f>TEXT(Y8,"$###,###")</f>
        <v>$39,137</v>
      </c>
      <c r="AB8" s="115"/>
      <c r="AC8" s="115">
        <f t="shared" si="0"/>
        <v>2.3125881317711539E-2</v>
      </c>
      <c r="AD8" s="115"/>
      <c r="AE8" s="115">
        <f t="shared" si="1"/>
        <v>0.24134378628726982</v>
      </c>
      <c r="AF8" s="115"/>
    </row>
    <row r="9" spans="1:32" x14ac:dyDescent="0.25">
      <c r="A9" s="55" t="s">
        <v>17</v>
      </c>
      <c r="B9" s="56"/>
      <c r="C9" s="57"/>
      <c r="D9" s="58">
        <f>'Table 9.4'!AC104</f>
        <v>52.862120457939277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51.911764705882355</v>
      </c>
      <c r="P9" s="59" t="s">
        <v>97</v>
      </c>
      <c r="S9" s="115" t="s">
        <v>9</v>
      </c>
      <c r="T9" s="115">
        <v>59910384</v>
      </c>
      <c r="U9" s="115">
        <v>63365552</v>
      </c>
      <c r="V9" s="115">
        <v>62285660</v>
      </c>
      <c r="W9" s="115">
        <v>63460261</v>
      </c>
      <c r="X9" s="115">
        <v>65070831</v>
      </c>
      <c r="Y9" s="115">
        <v>73661382</v>
      </c>
      <c r="Z9" s="115"/>
      <c r="AA9" s="115" t="str">
        <f>TEXT(Y9/1000000,"$#,###.0")&amp;" mil"</f>
        <v>$73.7 mil</v>
      </c>
      <c r="AB9" s="115"/>
      <c r="AC9" s="115">
        <f t="shared" si="0"/>
        <v>0.13201846154385222</v>
      </c>
      <c r="AD9" s="115"/>
      <c r="AE9" s="115">
        <f t="shared" si="1"/>
        <v>0.22952612021315044</v>
      </c>
      <c r="AF9" s="115"/>
    </row>
    <row r="10" spans="1:32" x14ac:dyDescent="0.25">
      <c r="A10" s="55" t="s">
        <v>20</v>
      </c>
      <c r="B10" s="56"/>
      <c r="C10" s="57"/>
      <c r="D10" s="58">
        <f>'Table 9.4'!AC105</f>
        <v>32.702837232453959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48.088235294117645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83.75</v>
      </c>
      <c r="P11" s="59" t="s">
        <v>97</v>
      </c>
      <c r="S11" s="115" t="s">
        <v>32</v>
      </c>
      <c r="T11" s="117">
        <v>1753</v>
      </c>
      <c r="U11" s="117">
        <v>1760</v>
      </c>
      <c r="V11" s="117">
        <v>1642</v>
      </c>
      <c r="W11" s="117">
        <v>1568</v>
      </c>
      <c r="X11" s="117">
        <v>1516</v>
      </c>
      <c r="Y11" s="117">
        <v>1608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9.4'!AC108</f>
        <v>22.349427575908411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29.485294117647058</v>
      </c>
      <c r="P12" s="59" t="s">
        <v>97</v>
      </c>
      <c r="S12" s="115" t="s">
        <v>33</v>
      </c>
      <c r="T12" s="117">
        <v>436</v>
      </c>
      <c r="U12" s="117">
        <v>423</v>
      </c>
      <c r="V12" s="117">
        <v>407</v>
      </c>
      <c r="W12" s="117">
        <v>377</v>
      </c>
      <c r="X12" s="117">
        <v>341</v>
      </c>
      <c r="Y12" s="117">
        <v>401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9.4'!AC109</f>
        <v>14.285714285714285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9.4'!AA118</f>
        <v>42.6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9.4'!AC110</f>
        <v>18.218018914883029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16.838235294117649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9.4'!AC111</f>
        <v>30.711796913887508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83.161764705882362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323</v>
      </c>
      <c r="Z15" s="115"/>
      <c r="AA15" s="118">
        <f t="shared" ref="AA15:AA34" si="2">IF(Y15="np",0,Y15/$Y$34)</f>
        <v>0.1607765057242409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</v>
      </c>
      <c r="Z16" s="115"/>
      <c r="AA16" s="118">
        <f t="shared" si="2"/>
        <v>3.9820806371329018E-3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65</v>
      </c>
      <c r="Z17" s="115"/>
      <c r="AA17" s="118">
        <f t="shared" si="2"/>
        <v>3.2354405176704827E-2</v>
      </c>
      <c r="AB17" s="115"/>
      <c r="AC17" s="115"/>
      <c r="AD17" s="115"/>
      <c r="AE17" s="115"/>
      <c r="AF17" s="115"/>
    </row>
    <row r="18" spans="1:32" x14ac:dyDescent="0.25">
      <c r="A18" s="85" t="str">
        <f>'Table 9.4'!$S$1&amp;" ("&amp;'Table 9.4'!$T$2&amp;" to "&amp;'Table 9.4'!$Y$2&amp;")"</f>
        <v>Barcaldine (2011-12 to 2016-17)</v>
      </c>
      <c r="B18" s="85"/>
      <c r="C18" s="85"/>
      <c r="D18" s="85"/>
      <c r="E18" s="85"/>
      <c r="F18" s="85"/>
      <c r="G18" s="85" t="str">
        <f>'Table 9.4'!$S$1&amp;" ("&amp;'Table 9.4'!$T$2&amp;" to "&amp;'Table 9.4'!$Y$2&amp;")"</f>
        <v>Barcaldine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20</v>
      </c>
      <c r="Z18" s="115"/>
      <c r="AA18" s="118">
        <f t="shared" si="2"/>
        <v>9.9552015928322541E-3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117</v>
      </c>
      <c r="Z19" s="115"/>
      <c r="AA19" s="118">
        <f t="shared" si="2"/>
        <v>5.823792931806869E-2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18</v>
      </c>
      <c r="Z20" s="115"/>
      <c r="AA20" s="118">
        <f t="shared" si="2"/>
        <v>8.9596814335490289E-3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112</v>
      </c>
      <c r="Z21" s="115"/>
      <c r="AA21" s="118">
        <f t="shared" si="2"/>
        <v>5.5749128919860627E-2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71</v>
      </c>
      <c r="Z22" s="115"/>
      <c r="AA22" s="118">
        <f t="shared" si="2"/>
        <v>3.5340965654554503E-2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66</v>
      </c>
      <c r="Z23" s="115"/>
      <c r="AA23" s="118">
        <f t="shared" si="2"/>
        <v>3.285216525634644E-2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</v>
      </c>
      <c r="Z24" s="115"/>
      <c r="AA24" s="118">
        <f t="shared" si="2"/>
        <v>1.4932802389248383E-3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26</v>
      </c>
      <c r="Z25" s="115"/>
      <c r="AA25" s="118">
        <f t="shared" si="2"/>
        <v>1.2941762070681932E-2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36</v>
      </c>
      <c r="Z26" s="115"/>
      <c r="AA26" s="118">
        <f t="shared" si="2"/>
        <v>1.7919362867098058E-2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82</v>
      </c>
      <c r="Z27" s="115"/>
      <c r="AA27" s="118">
        <f t="shared" si="2"/>
        <v>4.0816326530612242E-2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87</v>
      </c>
      <c r="Z28" s="115"/>
      <c r="AA28" s="118">
        <f t="shared" si="2"/>
        <v>4.3305126928820312E-2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289</v>
      </c>
      <c r="Z29" s="115"/>
      <c r="AA29" s="118">
        <f t="shared" si="2"/>
        <v>0.14385266301642607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148</v>
      </c>
      <c r="Z30" s="115"/>
      <c r="AA30" s="118">
        <f t="shared" si="2"/>
        <v>7.3668491786958681E-2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169</v>
      </c>
      <c r="Z31" s="115"/>
      <c r="AA31" s="118">
        <f t="shared" si="2"/>
        <v>8.412145345943256E-2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35</v>
      </c>
      <c r="Z32" s="115"/>
      <c r="AA32" s="118">
        <f t="shared" si="2"/>
        <v>1.7421602787456445E-2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43</v>
      </c>
      <c r="Z33" s="115"/>
      <c r="AA33" s="118">
        <f t="shared" si="2"/>
        <v>2.140368342458935E-2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2009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1198</v>
      </c>
      <c r="U37" s="115">
        <v>1165</v>
      </c>
      <c r="V37" s="115">
        <v>1191</v>
      </c>
      <c r="W37" s="115">
        <v>1143</v>
      </c>
      <c r="X37" s="115">
        <v>1079</v>
      </c>
      <c r="Y37" s="115">
        <v>1131</v>
      </c>
      <c r="Z37" s="115"/>
      <c r="AA37" s="115" t="str">
        <f>TEXT(Y37,"###,###")</f>
        <v>1,131</v>
      </c>
      <c r="AB37" s="115"/>
      <c r="AC37" s="115">
        <f>Y37/X37-1</f>
        <v>4.8192771084337283E-2</v>
      </c>
      <c r="AD37" s="115"/>
      <c r="AE37" s="115">
        <f>Y37/T37-1</f>
        <v>-5.5926544240400666E-2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244</v>
      </c>
      <c r="U38" s="115">
        <v>260</v>
      </c>
      <c r="V38" s="115">
        <v>214</v>
      </c>
      <c r="W38" s="115">
        <v>200</v>
      </c>
      <c r="X38" s="115">
        <v>203</v>
      </c>
      <c r="Y38" s="115">
        <v>229</v>
      </c>
      <c r="Z38" s="115"/>
      <c r="AA38" s="115" t="str">
        <f>TEXT(Y38,"###,###")</f>
        <v>229</v>
      </c>
      <c r="AB38" s="115"/>
      <c r="AC38" s="115">
        <f>Y38/X38-1</f>
        <v>0.12807881773399021</v>
      </c>
      <c r="AD38" s="115"/>
      <c r="AE38" s="115">
        <f>Y38/T38-1</f>
        <v>-6.1475409836065587E-2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1442</v>
      </c>
      <c r="U40" s="115">
        <v>1425</v>
      </c>
      <c r="V40" s="115">
        <v>1405</v>
      </c>
      <c r="W40" s="115">
        <v>1343</v>
      </c>
      <c r="X40" s="115">
        <v>1282</v>
      </c>
      <c r="Y40" s="115">
        <v>1360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83.161764705882362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16.838235294117649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3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23</v>
      </c>
      <c r="Y45" s="117">
        <v>24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72</v>
      </c>
      <c r="Y46" s="117">
        <v>61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111</v>
      </c>
      <c r="Y47" s="117">
        <v>132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118</v>
      </c>
      <c r="Y48" s="117">
        <v>124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9.4'!S1&amp;" ("&amp;'Table 9.4'!Y2&amp;") *"</f>
        <v>Number of jobs by age and sex of job holders in Barcaldine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71</v>
      </c>
      <c r="Y49" s="117">
        <v>90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78</v>
      </c>
      <c r="Y50" s="117">
        <v>90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72</v>
      </c>
      <c r="Y51" s="117">
        <v>84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96</v>
      </c>
      <c r="Y52" s="117">
        <v>94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101</v>
      </c>
      <c r="Y53" s="117">
        <v>100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72</v>
      </c>
      <c r="Y54" s="117">
        <v>98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83</v>
      </c>
      <c r="Y55" s="117">
        <v>81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29</v>
      </c>
      <c r="Y56" s="117">
        <v>30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18</v>
      </c>
      <c r="Y57" s="117">
        <v>24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5</v>
      </c>
      <c r="Y58" s="117">
        <v>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7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961</v>
      </c>
      <c r="Y61" s="117">
        <v>1048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9.4'!S1&amp;" ("&amp;'Table 9.4'!Y2&amp;") *"</f>
        <v>Number of employed persons per occupation of main job by sex in Barcaldine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32</v>
      </c>
      <c r="Y64" s="117">
        <v>27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57</v>
      </c>
      <c r="Y65" s="117">
        <v>93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85</v>
      </c>
      <c r="Y66" s="117">
        <v>87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94</v>
      </c>
      <c r="Y67" s="117">
        <v>84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99</v>
      </c>
      <c r="Y68" s="117">
        <v>103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74</v>
      </c>
      <c r="Y69" s="117">
        <v>74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84</v>
      </c>
      <c r="Y70" s="117">
        <v>87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89</v>
      </c>
      <c r="Y71" s="117">
        <v>75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85</v>
      </c>
      <c r="Y72" s="117">
        <v>118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85</v>
      </c>
      <c r="Y73" s="117">
        <v>82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51</v>
      </c>
      <c r="Y74" s="117">
        <v>60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27</v>
      </c>
      <c r="Y75" s="117">
        <v>32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14</v>
      </c>
      <c r="Y76" s="117">
        <v>16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4</v>
      </c>
      <c r="Y77" s="117">
        <v>11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7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5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899</v>
      </c>
      <c r="Y80" s="117">
        <v>961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9.4'!S1</f>
        <v>Barcaldine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45</v>
      </c>
      <c r="Y83" s="117">
        <v>53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56</v>
      </c>
      <c r="Y84" s="117">
        <v>59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9.4'!AA4</f>
        <v>2,009</v>
      </c>
      <c r="D85" s="99">
        <f>'Table 9.4'!AC4</f>
        <v>8.0688542227003834E-2</v>
      </c>
      <c r="E85" s="100">
        <f>'Table 9.4'!AC4</f>
        <v>8.0688542227003834E-2</v>
      </c>
      <c r="F85" s="99">
        <f>'Table 9.4'!AE4</f>
        <v>-8.4738041002277886E-2</v>
      </c>
      <c r="G85" s="100">
        <f>'Table 9.4'!AE4</f>
        <v>-8.4738041002277886E-2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116</v>
      </c>
      <c r="Y85" s="117">
        <v>124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9.4'!AA5</f>
        <v>1,048</v>
      </c>
      <c r="D86" s="99">
        <f>'Table 9.4'!AC5</f>
        <v>9.6234309623431047E-2</v>
      </c>
      <c r="E86" s="100">
        <f>'Table 9.4'!AC5</f>
        <v>9.6234309623431047E-2</v>
      </c>
      <c r="F86" s="99">
        <f>'Table 9.4'!AE5</f>
        <v>-0.10350727117194181</v>
      </c>
      <c r="G86" s="100">
        <f>'Table 9.4'!AE5</f>
        <v>-0.10350727117194181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25</v>
      </c>
      <c r="Y86" s="117">
        <v>27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9.4'!AA6</f>
        <v>961</v>
      </c>
      <c r="D87" s="99">
        <f>'Table 9.4'!AC6</f>
        <v>7.1348940914158332E-2</v>
      </c>
      <c r="E87" s="100">
        <f>'Table 9.4'!AC6</f>
        <v>7.1348940914158332E-2</v>
      </c>
      <c r="F87" s="99">
        <f>'Table 9.4'!AE6</f>
        <v>-6.0606060606060552E-2</v>
      </c>
      <c r="G87" s="100">
        <f>'Table 9.4'!AE6</f>
        <v>-6.0606060606060552E-2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26</v>
      </c>
      <c r="Y87" s="117">
        <v>24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9.4'!AA7</f>
        <v>1,360</v>
      </c>
      <c r="D88" s="99">
        <f>'Table 9.4'!AC7</f>
        <v>5.8365758754863828E-2</v>
      </c>
      <c r="E88" s="100">
        <f>'Table 9.4'!AC7</f>
        <v>5.8365758754863828E-2</v>
      </c>
      <c r="F88" s="99">
        <f>'Table 9.4'!AE7</f>
        <v>-5.2924791086350953E-2</v>
      </c>
      <c r="G88" s="100">
        <f>'Table 9.4'!AE7</f>
        <v>-5.2924791086350953E-2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6</v>
      </c>
      <c r="Y88" s="117">
        <v>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9.4'!AA37</f>
        <v>1,131</v>
      </c>
      <c r="D89" s="99">
        <f>'Table 9.4'!AC37</f>
        <v>4.8192771084337283E-2</v>
      </c>
      <c r="E89" s="100">
        <f>'Table 9.4'!AC37</f>
        <v>4.8192771084337283E-2</v>
      </c>
      <c r="F89" s="99">
        <f>'Table 9.4'!AE37</f>
        <v>-5.5926544240400666E-2</v>
      </c>
      <c r="G89" s="100">
        <f>'Table 9.4'!AE37</f>
        <v>-5.5926544240400666E-2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71</v>
      </c>
      <c r="Y89" s="117">
        <v>65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9.4'!AA38</f>
        <v>229</v>
      </c>
      <c r="D90" s="99">
        <f>'Table 9.4'!AC38</f>
        <v>0.12807881773399021</v>
      </c>
      <c r="E90" s="100">
        <f>'Table 9.4'!AC38</f>
        <v>0.12807881773399021</v>
      </c>
      <c r="F90" s="99">
        <f>'Table 9.4'!AE38</f>
        <v>-6.1475409836065587E-2</v>
      </c>
      <c r="G90" s="100">
        <f>'Table 9.4'!AE38</f>
        <v>-6.1475409836065587E-2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121</v>
      </c>
      <c r="Y90" s="117">
        <v>144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9.4'!AA114</f>
        <v>96</v>
      </c>
      <c r="D91" s="99">
        <f>'Table 9.4'!AC114</f>
        <v>5.4945054945054972E-2</v>
      </c>
      <c r="E91" s="100">
        <f>'Table 9.4'!AC114</f>
        <v>5.4945054945054972E-2</v>
      </c>
      <c r="F91" s="99">
        <f>'Table 9.4'!AE114</f>
        <v>-0.18644067796610164</v>
      </c>
      <c r="G91" s="100">
        <f>'Table 9.4'!AE114</f>
        <v>-0.18644067796610164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670</v>
      </c>
      <c r="Y91" s="117">
        <v>706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9.4'!AA115</f>
        <v>133</v>
      </c>
      <c r="D92" s="99">
        <f>'Table 9.4'!AC115</f>
        <v>0.19819819819819817</v>
      </c>
      <c r="E92" s="100">
        <f>'Table 9.4'!AC115</f>
        <v>0.19819819819819817</v>
      </c>
      <c r="F92" s="99">
        <f>'Table 9.4'!AE115</f>
        <v>7.2580645161290258E-2</v>
      </c>
      <c r="G92" s="100">
        <f>'Table 9.4'!AE115</f>
        <v>7.2580645161290258E-2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9.4'!AA8</f>
        <v>$39,137</v>
      </c>
      <c r="D93" s="99">
        <f>'Table 9.4'!AC8</f>
        <v>2.3125881317711539E-2</v>
      </c>
      <c r="E93" s="100">
        <f>'Table 9.4'!AC8</f>
        <v>2.3125881317711539E-2</v>
      </c>
      <c r="F93" s="99">
        <f>'Table 9.4'!AE8</f>
        <v>0.24134378628726982</v>
      </c>
      <c r="G93" s="100">
        <f>'Table 9.4'!AE8</f>
        <v>0.24134378628726982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33</v>
      </c>
      <c r="Y93" s="117">
        <v>46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9.4'!AA9</f>
        <v>$73.7 mil</v>
      </c>
      <c r="D94" s="99">
        <f>'Table 9.4'!AC9</f>
        <v>0.13201846154385222</v>
      </c>
      <c r="E94" s="100">
        <f>'Table 9.4'!AC9</f>
        <v>0.13201846154385222</v>
      </c>
      <c r="F94" s="99">
        <f>'Table 9.4'!AE9</f>
        <v>0.22952612021315044</v>
      </c>
      <c r="G94" s="100">
        <f>'Table 9.4'!AE9</f>
        <v>0.22952612021315044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94</v>
      </c>
      <c r="Y94" s="117">
        <v>99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20</v>
      </c>
      <c r="Y95" s="117">
        <v>19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82</v>
      </c>
      <c r="Y96" s="117">
        <v>90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91</v>
      </c>
      <c r="Y97" s="117">
        <v>101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46</v>
      </c>
      <c r="Y98" s="117">
        <v>52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5</v>
      </c>
      <c r="Y99" s="117">
        <v>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75</v>
      </c>
      <c r="Y100" s="117">
        <v>86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616</v>
      </c>
      <c r="Y101" s="117">
        <v>654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946</v>
      </c>
      <c r="Y104" s="115">
        <v>1062</v>
      </c>
      <c r="Z104" s="115"/>
      <c r="AA104" s="115" t="str">
        <f>TEXT(Y104,"###,###")</f>
        <v>1,062</v>
      </c>
      <c r="AB104" s="115"/>
      <c r="AC104" s="115">
        <f>Y104/($Y$4)*100</f>
        <v>52.862120457939277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646</v>
      </c>
      <c r="Y105" s="115">
        <v>657</v>
      </c>
      <c r="Z105" s="115"/>
      <c r="AA105" s="115" t="str">
        <f>TEXT(Y105,"###,###")</f>
        <v>657</v>
      </c>
      <c r="AB105" s="115"/>
      <c r="AC105" s="115">
        <f>Y105/($Y$4)*100</f>
        <v>32.702837232453959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1592</v>
      </c>
      <c r="Y106" s="115">
        <v>1719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374</v>
      </c>
      <c r="Y108" s="115">
        <v>449</v>
      </c>
      <c r="Z108" s="115"/>
      <c r="AA108" s="115" t="str">
        <f>TEXT(Y108,"###,###")</f>
        <v>449</v>
      </c>
      <c r="AB108" s="115"/>
      <c r="AC108" s="115">
        <f>Y108/($Y$4)*100</f>
        <v>22.349427575908411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278</v>
      </c>
      <c r="Y109" s="115">
        <v>287</v>
      </c>
      <c r="Z109" s="115"/>
      <c r="AA109" s="115" t="str">
        <f>TEXT(Y109,"###,###")</f>
        <v>287</v>
      </c>
      <c r="AB109" s="115"/>
      <c r="AC109" s="115">
        <f t="shared" ref="AC109:AC111" si="3">Y109/($Y$4)*100</f>
        <v>14.285714285714285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387</v>
      </c>
      <c r="Y110" s="115">
        <v>366</v>
      </c>
      <c r="Z110" s="115"/>
      <c r="AA110" s="115" t="str">
        <f>TEXT(Y110,"###,###")</f>
        <v>366</v>
      </c>
      <c r="AB110" s="115"/>
      <c r="AC110" s="115">
        <f t="shared" si="3"/>
        <v>18.218018914883029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554</v>
      </c>
      <c r="Y111" s="115">
        <v>617</v>
      </c>
      <c r="Z111" s="115"/>
      <c r="AA111" s="115" t="str">
        <f>TEXT(Y111,"###,###")</f>
        <v>617</v>
      </c>
      <c r="AB111" s="115"/>
      <c r="AC111" s="115">
        <f t="shared" si="3"/>
        <v>30.711796913887508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1854</v>
      </c>
      <c r="Y112" s="115">
        <v>2009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118</v>
      </c>
      <c r="U114" s="115">
        <v>124</v>
      </c>
      <c r="V114" s="115">
        <v>89</v>
      </c>
      <c r="W114" s="115">
        <v>96</v>
      </c>
      <c r="X114" s="115">
        <v>91</v>
      </c>
      <c r="Y114" s="115">
        <v>96</v>
      </c>
      <c r="Z114" s="115"/>
      <c r="AA114" s="115" t="str">
        <f>TEXT(Y114,"###,###")</f>
        <v>96</v>
      </c>
      <c r="AB114" s="115"/>
      <c r="AC114" s="115">
        <f>Y114/X114-1</f>
        <v>5.4945054945054972E-2</v>
      </c>
      <c r="AD114" s="115"/>
      <c r="AE114" s="115">
        <f>Y114/T114-1</f>
        <v>-0.18644067796610164</v>
      </c>
      <c r="AF114" s="115"/>
    </row>
    <row r="115" spans="19:32" x14ac:dyDescent="0.25">
      <c r="S115" s="115" t="s">
        <v>104</v>
      </c>
      <c r="T115" s="115">
        <v>124</v>
      </c>
      <c r="U115" s="115">
        <v>136</v>
      </c>
      <c r="V115" s="115">
        <v>122</v>
      </c>
      <c r="W115" s="115">
        <v>109</v>
      </c>
      <c r="X115" s="115">
        <v>111</v>
      </c>
      <c r="Y115" s="115">
        <v>133</v>
      </c>
      <c r="Z115" s="115"/>
      <c r="AA115" s="115" t="str">
        <f>TEXT(Y115,"###,###")</f>
        <v>133</v>
      </c>
      <c r="AB115" s="115"/>
      <c r="AC115" s="115">
        <f>Y115/X115-1</f>
        <v>0.19819819819819817</v>
      </c>
      <c r="AD115" s="115"/>
      <c r="AE115" s="115">
        <f>Y115/T115-1</f>
        <v>7.2580645161290258E-2</v>
      </c>
      <c r="AF115" s="115"/>
    </row>
    <row r="116" spans="19:32" x14ac:dyDescent="0.25">
      <c r="S116" s="115" t="s">
        <v>56</v>
      </c>
      <c r="T116" s="115">
        <v>242</v>
      </c>
      <c r="U116" s="115">
        <v>260</v>
      </c>
      <c r="V116" s="115">
        <v>211</v>
      </c>
      <c r="W116" s="115">
        <v>205</v>
      </c>
      <c r="X116" s="115">
        <v>202</v>
      </c>
      <c r="Y116" s="115">
        <v>229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42.14</v>
      </c>
      <c r="V118" s="115">
        <v>43.84</v>
      </c>
      <c r="W118" s="115">
        <v>41.62</v>
      </c>
      <c r="X118" s="115">
        <v>42.47</v>
      </c>
      <c r="Y118" s="115">
        <v>42.57</v>
      </c>
      <c r="Z118" s="115"/>
      <c r="AA118" s="115" t="str">
        <f>TEXT(Y118,"##.0")</f>
        <v>42.6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999</v>
      </c>
      <c r="V120" s="115">
        <v>997</v>
      </c>
      <c r="W120" s="115">
        <v>969</v>
      </c>
      <c r="X120" s="115">
        <v>942</v>
      </c>
      <c r="Y120" s="115">
        <v>959</v>
      </c>
      <c r="Z120" s="115"/>
      <c r="AA120" s="115" t="str">
        <f>TEXT(Y120,"###,###")</f>
        <v>959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240</v>
      </c>
      <c r="V121" s="115">
        <v>222</v>
      </c>
      <c r="W121" s="115">
        <v>221</v>
      </c>
      <c r="X121" s="115">
        <v>191</v>
      </c>
      <c r="Y121" s="115">
        <v>221</v>
      </c>
      <c r="Z121" s="115"/>
      <c r="AA121" s="115" t="str">
        <f t="shared" ref="AA121:AA128" si="4">TEXT(Y121,"###,###")</f>
        <v>221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184</v>
      </c>
      <c r="V122" s="115">
        <v>183</v>
      </c>
      <c r="W122" s="115">
        <v>158</v>
      </c>
      <c r="X122" s="115">
        <v>151</v>
      </c>
      <c r="Y122" s="115">
        <v>180</v>
      </c>
      <c r="Z122" s="115"/>
      <c r="AA122" s="115" t="str">
        <f t="shared" si="4"/>
        <v>180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1183</v>
      </c>
      <c r="V124" s="115">
        <v>1180</v>
      </c>
      <c r="W124" s="115">
        <v>1127</v>
      </c>
      <c r="X124" s="115">
        <v>1093</v>
      </c>
      <c r="Y124" s="115">
        <v>1139</v>
      </c>
      <c r="Z124" s="115"/>
      <c r="AA124" s="115" t="str">
        <f t="shared" si="4"/>
        <v>1,139</v>
      </c>
      <c r="AB124" s="115"/>
      <c r="AC124" s="115">
        <f>Y124/$Y$7*100</f>
        <v>83.75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424</v>
      </c>
      <c r="V125" s="115">
        <v>405</v>
      </c>
      <c r="W125" s="115">
        <v>379</v>
      </c>
      <c r="X125" s="115">
        <v>342</v>
      </c>
      <c r="Y125" s="115">
        <v>401</v>
      </c>
      <c r="Z125" s="115"/>
      <c r="AA125" s="115" t="str">
        <f t="shared" si="4"/>
        <v>401</v>
      </c>
      <c r="AB125" s="115"/>
      <c r="AC125" s="115">
        <f>Y125/$Y$7*100</f>
        <v>29.485294117647058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764</v>
      </c>
      <c r="V127" s="115">
        <v>732</v>
      </c>
      <c r="W127" s="115">
        <v>688</v>
      </c>
      <c r="X127" s="115">
        <v>669</v>
      </c>
      <c r="Y127" s="115">
        <v>706</v>
      </c>
      <c r="Z127" s="115"/>
      <c r="AA127" s="115" t="str">
        <f t="shared" si="4"/>
        <v>706</v>
      </c>
      <c r="AB127" s="115"/>
      <c r="AC127" s="115">
        <f>Y127/$Y$7*100</f>
        <v>51.911764705882355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664</v>
      </c>
      <c r="V128" s="115">
        <v>677</v>
      </c>
      <c r="W128" s="115">
        <v>660</v>
      </c>
      <c r="X128" s="115">
        <v>615</v>
      </c>
      <c r="Y128" s="115">
        <v>654</v>
      </c>
      <c r="Z128" s="115"/>
      <c r="AA128" s="115" t="str">
        <f t="shared" si="4"/>
        <v>654</v>
      </c>
      <c r="AB128" s="115"/>
      <c r="AC128" s="115">
        <f>Y128/$Y$7*100</f>
        <v>48.088235294117645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D6F2CFC-FAA8-48B0-A4DF-1C14D31884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5D13359-334F-43AE-834E-4E579981A8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DA872B3-D165-4529-BA10-A9701E5B1A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4629A3B-FCE1-4841-963B-725E35DB8F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Mount Isa</v>
      </c>
      <c r="T1" s="115"/>
      <c r="U1" s="115"/>
      <c r="V1" s="115"/>
      <c r="W1" s="115"/>
      <c r="X1" s="115"/>
      <c r="Y1" s="115" t="str">
        <f>Y3</f>
        <v>9.49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160</v>
      </c>
      <c r="V3" s="115"/>
      <c r="W3" s="115"/>
      <c r="X3" s="115"/>
      <c r="Y3" s="115" t="s">
        <v>259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9.49'!$Y$3&amp;" "&amp;'Table 9.49'!$U$3&amp;", "&amp;'State data for spotlight'!$C$3&amp;", "&amp;'Table 9.49'!$Y$2</f>
        <v>Table 9.49 Mount Isa,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20031</v>
      </c>
      <c r="U4" s="117">
        <v>18697</v>
      </c>
      <c r="V4" s="117">
        <v>17784</v>
      </c>
      <c r="W4" s="117">
        <v>17109</v>
      </c>
      <c r="X4" s="117">
        <v>15975</v>
      </c>
      <c r="Y4" s="117">
        <v>16779</v>
      </c>
      <c r="Z4" s="115"/>
      <c r="AA4" s="115" t="str">
        <f>TEXT(Y4,"###,###")</f>
        <v>16,779</v>
      </c>
      <c r="AB4" s="115"/>
      <c r="AC4" s="115">
        <f t="shared" ref="AC4:AC9" si="0">Y4/X4-1</f>
        <v>5.0328638497652678E-2</v>
      </c>
      <c r="AD4" s="115"/>
      <c r="AE4" s="115">
        <f>Y4/T4-1</f>
        <v>-0.16234836004193498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11199</v>
      </c>
      <c r="U5" s="117">
        <v>10476</v>
      </c>
      <c r="V5" s="117">
        <v>9933</v>
      </c>
      <c r="W5" s="117">
        <v>9553</v>
      </c>
      <c r="X5" s="117">
        <v>8713</v>
      </c>
      <c r="Y5" s="117">
        <v>9128</v>
      </c>
      <c r="Z5" s="115"/>
      <c r="AA5" s="115" t="str">
        <f>TEXT(Y5,"###,###")</f>
        <v>9,128</v>
      </c>
      <c r="AB5" s="115"/>
      <c r="AC5" s="115">
        <f t="shared" si="0"/>
        <v>4.7629978193503897E-2</v>
      </c>
      <c r="AD5" s="115"/>
      <c r="AE5" s="115">
        <f t="shared" ref="AE5:AE9" si="1">Y5/T5-1</f>
        <v>-0.18492722564514685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8834</v>
      </c>
      <c r="U6" s="117">
        <v>8212</v>
      </c>
      <c r="V6" s="117">
        <v>7853</v>
      </c>
      <c r="W6" s="117">
        <v>7558</v>
      </c>
      <c r="X6" s="117">
        <v>7267</v>
      </c>
      <c r="Y6" s="117">
        <v>7651</v>
      </c>
      <c r="Z6" s="115"/>
      <c r="AA6" s="115" t="str">
        <f>TEXT(Y6,"###,###")</f>
        <v>7,651</v>
      </c>
      <c r="AB6" s="115"/>
      <c r="AC6" s="115">
        <f t="shared" si="0"/>
        <v>5.284161277005639E-2</v>
      </c>
      <c r="AD6" s="115"/>
      <c r="AE6" s="115">
        <f t="shared" si="1"/>
        <v>-0.1339144215530903</v>
      </c>
      <c r="AF6" s="115"/>
    </row>
    <row r="7" spans="1:32" ht="16.5" customHeight="1" thickBot="1" x14ac:dyDescent="0.3">
      <c r="A7" s="46" t="str">
        <f>"QUICK STATS for "&amp;'Table 9.49'!Y2&amp;"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13380</v>
      </c>
      <c r="U7" s="117">
        <v>13114</v>
      </c>
      <c r="V7" s="117">
        <v>12503</v>
      </c>
      <c r="W7" s="117">
        <v>12060</v>
      </c>
      <c r="X7" s="117">
        <v>11391</v>
      </c>
      <c r="Y7" s="117">
        <v>11470</v>
      </c>
      <c r="Z7" s="115"/>
      <c r="AA7" s="115" t="str">
        <f>TEXT(Y7,"###,###")</f>
        <v>11,470</v>
      </c>
      <c r="AB7" s="115"/>
      <c r="AC7" s="115">
        <f t="shared" si="0"/>
        <v>6.9352997980862696E-3</v>
      </c>
      <c r="AD7" s="115"/>
      <c r="AE7" s="115">
        <f t="shared" si="1"/>
        <v>-0.14275037369207777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16,779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9.49'!AA7</f>
        <v>11,470</v>
      </c>
      <c r="P8" s="51"/>
      <c r="S8" s="115" t="s">
        <v>96</v>
      </c>
      <c r="T8" s="115">
        <v>52446.43</v>
      </c>
      <c r="U8" s="115">
        <v>56907.71</v>
      </c>
      <c r="V8" s="115">
        <v>57115.13</v>
      </c>
      <c r="W8" s="115">
        <v>58594.36</v>
      </c>
      <c r="X8" s="115">
        <v>59215</v>
      </c>
      <c r="Y8" s="115">
        <v>55855</v>
      </c>
      <c r="Z8" s="115"/>
      <c r="AA8" s="115" t="str">
        <f>TEXT(Y8,"$###,###")</f>
        <v>$55,855</v>
      </c>
      <c r="AB8" s="115"/>
      <c r="AC8" s="115">
        <f t="shared" si="0"/>
        <v>-5.6742379464662651E-2</v>
      </c>
      <c r="AD8" s="115"/>
      <c r="AE8" s="115">
        <f t="shared" si="1"/>
        <v>6.4991458903875809E-2</v>
      </c>
      <c r="AF8" s="115"/>
    </row>
    <row r="9" spans="1:32" x14ac:dyDescent="0.25">
      <c r="A9" s="55" t="s">
        <v>17</v>
      </c>
      <c r="B9" s="56"/>
      <c r="C9" s="57"/>
      <c r="D9" s="58">
        <f>'Table 9.49'!AC104</f>
        <v>74.855474104535432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55.013077593722755</v>
      </c>
      <c r="P9" s="59" t="s">
        <v>97</v>
      </c>
      <c r="S9" s="115" t="s">
        <v>9</v>
      </c>
      <c r="T9" s="115">
        <v>899306475</v>
      </c>
      <c r="U9" s="115">
        <v>934863540</v>
      </c>
      <c r="V9" s="115">
        <v>904588085</v>
      </c>
      <c r="W9" s="115">
        <v>911869543</v>
      </c>
      <c r="X9" s="115">
        <v>862015483</v>
      </c>
      <c r="Y9" s="115">
        <v>863294234</v>
      </c>
      <c r="Z9" s="115"/>
      <c r="AA9" s="115" t="str">
        <f>TEXT(Y9/1000000,"$#,###.0")&amp;" mil"</f>
        <v>$863.3 mil</v>
      </c>
      <c r="AB9" s="115"/>
      <c r="AC9" s="115">
        <f t="shared" si="0"/>
        <v>1.4834431924002356E-3</v>
      </c>
      <c r="AD9" s="115"/>
      <c r="AE9" s="115">
        <f t="shared" si="1"/>
        <v>-4.0044458703580421E-2</v>
      </c>
      <c r="AF9" s="115"/>
    </row>
    <row r="10" spans="1:32" x14ac:dyDescent="0.25">
      <c r="A10" s="55" t="s">
        <v>20</v>
      </c>
      <c r="B10" s="56"/>
      <c r="C10" s="57"/>
      <c r="D10" s="58">
        <f>'Table 9.49'!AC105</f>
        <v>19.911794505036056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44.986922406277245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97.672188317349608</v>
      </c>
      <c r="P11" s="59" t="s">
        <v>97</v>
      </c>
      <c r="S11" s="115" t="s">
        <v>32</v>
      </c>
      <c r="T11" s="117">
        <v>19061</v>
      </c>
      <c r="U11" s="117">
        <v>17756</v>
      </c>
      <c r="V11" s="117">
        <v>16831</v>
      </c>
      <c r="W11" s="117">
        <v>16202</v>
      </c>
      <c r="X11" s="117">
        <v>15044</v>
      </c>
      <c r="Y11" s="117">
        <v>15807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9.49'!AC108</f>
        <v>8.6179152512068669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8.4742807323452496</v>
      </c>
      <c r="P12" s="59" t="s">
        <v>97</v>
      </c>
      <c r="S12" s="115" t="s">
        <v>33</v>
      </c>
      <c r="T12" s="117">
        <v>971</v>
      </c>
      <c r="U12" s="117">
        <v>943</v>
      </c>
      <c r="V12" s="117">
        <v>950</v>
      </c>
      <c r="W12" s="117">
        <v>904</v>
      </c>
      <c r="X12" s="117">
        <v>934</v>
      </c>
      <c r="Y12" s="117">
        <v>972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9.49'!AC109</f>
        <v>12.503724894213002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9.49'!AA118</f>
        <v>38.3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9.49'!AC110</f>
        <v>24.167113653972226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16.495204882301657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9.49'!AC111</f>
        <v>49.478514810179391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83.504795117698336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278</v>
      </c>
      <c r="Z15" s="115"/>
      <c r="AA15" s="118">
        <f t="shared" ref="AA15:AA34" si="2">IF(Y15="np",0,Y15/$Y$34)</f>
        <v>1.6568329459443351E-2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2670</v>
      </c>
      <c r="Z16" s="115"/>
      <c r="AA16" s="118">
        <f t="shared" si="2"/>
        <v>0.15912748077954586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680</v>
      </c>
      <c r="Z17" s="115"/>
      <c r="AA17" s="118">
        <f t="shared" si="2"/>
        <v>4.0526849037487336E-2</v>
      </c>
      <c r="AB17" s="115"/>
      <c r="AC17" s="115"/>
      <c r="AD17" s="115"/>
      <c r="AE17" s="115"/>
      <c r="AF17" s="115"/>
    </row>
    <row r="18" spans="1:32" x14ac:dyDescent="0.25">
      <c r="A18" s="85" t="str">
        <f>'Table 9.49'!$S$1&amp;" ("&amp;'Table 9.49'!$T$2&amp;" to "&amp;'Table 9.49'!$Y$2&amp;")"</f>
        <v>Mount Isa (2011-12 to 2016-17)</v>
      </c>
      <c r="B18" s="85"/>
      <c r="C18" s="85"/>
      <c r="D18" s="85"/>
      <c r="E18" s="85"/>
      <c r="F18" s="85"/>
      <c r="G18" s="85" t="str">
        <f>'Table 9.49'!$S$1&amp;" ("&amp;'Table 9.49'!$T$2&amp;" to "&amp;'Table 9.49'!$Y$2&amp;")"</f>
        <v>Mount Isa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84</v>
      </c>
      <c r="Z18" s="115"/>
      <c r="AA18" s="118">
        <f t="shared" si="2"/>
        <v>5.0062578222778474E-3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812</v>
      </c>
      <c r="Z19" s="115"/>
      <c r="AA19" s="118">
        <f t="shared" si="2"/>
        <v>4.8393825615352527E-2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428</v>
      </c>
      <c r="Z20" s="115"/>
      <c r="AA20" s="118">
        <f t="shared" si="2"/>
        <v>2.5508075570653793E-2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1325</v>
      </c>
      <c r="Z21" s="115"/>
      <c r="AA21" s="118">
        <f t="shared" si="2"/>
        <v>7.8967757315692236E-2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1483</v>
      </c>
      <c r="Z22" s="115"/>
      <c r="AA22" s="118">
        <f t="shared" si="2"/>
        <v>8.8384289886167228E-2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433</v>
      </c>
      <c r="Z23" s="115"/>
      <c r="AA23" s="118">
        <f t="shared" si="2"/>
        <v>2.580606710769414E-2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47</v>
      </c>
      <c r="Z24" s="115"/>
      <c r="AA24" s="118">
        <f t="shared" si="2"/>
        <v>2.8011204481792717E-3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271</v>
      </c>
      <c r="Z25" s="115"/>
      <c r="AA25" s="118">
        <f t="shared" si="2"/>
        <v>1.6151141307586863E-2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271</v>
      </c>
      <c r="Z26" s="115"/>
      <c r="AA26" s="118">
        <f t="shared" si="2"/>
        <v>1.6151141307586863E-2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546</v>
      </c>
      <c r="Z27" s="115"/>
      <c r="AA27" s="118">
        <f t="shared" si="2"/>
        <v>3.2540675844806008E-2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1954</v>
      </c>
      <c r="Z28" s="115"/>
      <c r="AA28" s="118">
        <f t="shared" si="2"/>
        <v>0.11645509267536802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930</v>
      </c>
      <c r="Z29" s="115"/>
      <c r="AA29" s="118">
        <f t="shared" si="2"/>
        <v>5.5426425889504735E-2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1142</v>
      </c>
      <c r="Z30" s="115"/>
      <c r="AA30" s="118">
        <f t="shared" si="2"/>
        <v>6.8061267060015501E-2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9.49'!Y2&amp;")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1660</v>
      </c>
      <c r="Z31" s="115"/>
      <c r="AA31" s="118">
        <f t="shared" si="2"/>
        <v>9.8933190297395557E-2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155</v>
      </c>
      <c r="Z32" s="115"/>
      <c r="AA32" s="118">
        <f t="shared" si="2"/>
        <v>9.2377376482507892E-3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660</v>
      </c>
      <c r="Z33" s="115"/>
      <c r="AA33" s="118">
        <f t="shared" si="2"/>
        <v>3.9334882889325941E-2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16779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11272</v>
      </c>
      <c r="U37" s="115">
        <v>11299</v>
      </c>
      <c r="V37" s="115">
        <v>10592</v>
      </c>
      <c r="W37" s="115">
        <v>10324</v>
      </c>
      <c r="X37" s="115">
        <v>9889</v>
      </c>
      <c r="Y37" s="115">
        <v>9578</v>
      </c>
      <c r="Z37" s="115"/>
      <c r="AA37" s="115" t="str">
        <f>TEXT(Y37,"###,###")</f>
        <v>9,578</v>
      </c>
      <c r="AB37" s="115"/>
      <c r="AC37" s="115">
        <f>Y37/X37-1</f>
        <v>-3.1449084841743358E-2</v>
      </c>
      <c r="AD37" s="115"/>
      <c r="AE37" s="115">
        <f>Y37/T37-1</f>
        <v>-0.15028388928317959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2108</v>
      </c>
      <c r="U38" s="115">
        <v>1814</v>
      </c>
      <c r="V38" s="115">
        <v>1913</v>
      </c>
      <c r="W38" s="115">
        <v>1734</v>
      </c>
      <c r="X38" s="115">
        <v>1507</v>
      </c>
      <c r="Y38" s="115">
        <v>1892</v>
      </c>
      <c r="Z38" s="115"/>
      <c r="AA38" s="115" t="str">
        <f>TEXT(Y38,"###,###")</f>
        <v>1,892</v>
      </c>
      <c r="AB38" s="115"/>
      <c r="AC38" s="115">
        <f>Y38/X38-1</f>
        <v>0.25547445255474455</v>
      </c>
      <c r="AD38" s="115"/>
      <c r="AE38" s="115">
        <f>Y38/T38-1</f>
        <v>-0.10246679316888041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13380</v>
      </c>
      <c r="U40" s="115">
        <v>13113</v>
      </c>
      <c r="V40" s="115">
        <v>12505</v>
      </c>
      <c r="W40" s="115">
        <v>12058</v>
      </c>
      <c r="X40" s="115">
        <v>11396</v>
      </c>
      <c r="Y40" s="115">
        <v>11470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83.504795117698336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16.495204882301657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18</v>
      </c>
      <c r="Y44" s="117">
        <v>17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204</v>
      </c>
      <c r="Y45" s="117">
        <v>258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551</v>
      </c>
      <c r="Y46" s="117">
        <v>521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989</v>
      </c>
      <c r="Y47" s="117">
        <v>1074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1321</v>
      </c>
      <c r="Y48" s="117">
        <v>1343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9.49'!S1&amp;" ("&amp;'Table 9.49'!Y2&amp;") *"</f>
        <v>Number of jobs by age and sex of job holders in Mount Isa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1120</v>
      </c>
      <c r="Y49" s="117">
        <v>1160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897</v>
      </c>
      <c r="Y50" s="117">
        <v>922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821</v>
      </c>
      <c r="Y51" s="117">
        <v>824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770</v>
      </c>
      <c r="Y52" s="117">
        <v>837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789</v>
      </c>
      <c r="Y53" s="117">
        <v>805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589</v>
      </c>
      <c r="Y54" s="117">
        <v>664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365</v>
      </c>
      <c r="Y55" s="117">
        <v>401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184</v>
      </c>
      <c r="Y56" s="117">
        <v>183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69</v>
      </c>
      <c r="Y57" s="117">
        <v>89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20</v>
      </c>
      <c r="Y58" s="117">
        <v>23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4</v>
      </c>
      <c r="Y59" s="117">
        <v>8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8713</v>
      </c>
      <c r="Y61" s="117">
        <v>9128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21</v>
      </c>
      <c r="Y63" s="117">
        <v>37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9.49'!S1&amp;" ("&amp;'Table 9.49'!Y2&amp;") *"</f>
        <v>Number of employed persons per occupation of main job by sex in Mount Isa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224</v>
      </c>
      <c r="Y64" s="117">
        <v>243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507</v>
      </c>
      <c r="Y65" s="117">
        <v>560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795</v>
      </c>
      <c r="Y66" s="117">
        <v>839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1146</v>
      </c>
      <c r="Y67" s="117">
        <v>1103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950</v>
      </c>
      <c r="Y68" s="117">
        <v>1002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749</v>
      </c>
      <c r="Y69" s="117">
        <v>804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669</v>
      </c>
      <c r="Y70" s="117">
        <v>708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701</v>
      </c>
      <c r="Y71" s="117">
        <v>765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649</v>
      </c>
      <c r="Y72" s="117">
        <v>678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448</v>
      </c>
      <c r="Y73" s="117">
        <v>474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242</v>
      </c>
      <c r="Y74" s="117">
        <v>251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103</v>
      </c>
      <c r="Y75" s="117">
        <v>121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36</v>
      </c>
      <c r="Y76" s="117">
        <v>47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14</v>
      </c>
      <c r="Y77" s="117">
        <v>13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7267</v>
      </c>
      <c r="Y80" s="117">
        <v>7651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9.49'!S1</f>
        <v>Mount Isa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372</v>
      </c>
      <c r="Y83" s="117">
        <v>370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469</v>
      </c>
      <c r="Y84" s="117">
        <v>462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9.49'!AA4</f>
        <v>16,779</v>
      </c>
      <c r="D85" s="99">
        <f>'Table 9.49'!AC4</f>
        <v>5.0328638497652678E-2</v>
      </c>
      <c r="E85" s="100">
        <f>'Table 9.49'!AC4</f>
        <v>5.0328638497652678E-2</v>
      </c>
      <c r="F85" s="99">
        <f>'Table 9.49'!AE4</f>
        <v>-0.16234836004193498</v>
      </c>
      <c r="G85" s="100">
        <f>'Table 9.49'!AE4</f>
        <v>-0.16234836004193498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1892</v>
      </c>
      <c r="Y85" s="117">
        <v>1894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9.49'!AA5</f>
        <v>9,128</v>
      </c>
      <c r="D86" s="99">
        <f>'Table 9.49'!AC5</f>
        <v>4.7629978193503897E-2</v>
      </c>
      <c r="E86" s="100">
        <f>'Table 9.49'!AC5</f>
        <v>4.7629978193503897E-2</v>
      </c>
      <c r="F86" s="99">
        <f>'Table 9.49'!AE5</f>
        <v>-0.18492722564514685</v>
      </c>
      <c r="G86" s="100">
        <f>'Table 9.49'!AE5</f>
        <v>-0.18492722564514685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268</v>
      </c>
      <c r="Y86" s="117">
        <v>280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9.49'!AA6</f>
        <v>7,651</v>
      </c>
      <c r="D87" s="99">
        <f>'Table 9.49'!AC6</f>
        <v>5.284161277005639E-2</v>
      </c>
      <c r="E87" s="100">
        <f>'Table 9.49'!AC6</f>
        <v>5.284161277005639E-2</v>
      </c>
      <c r="F87" s="99">
        <f>'Table 9.49'!AE6</f>
        <v>-0.1339144215530903</v>
      </c>
      <c r="G87" s="100">
        <f>'Table 9.49'!AE6</f>
        <v>-0.1339144215530903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92</v>
      </c>
      <c r="Y87" s="117">
        <v>89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9.49'!AA7</f>
        <v>11,470</v>
      </c>
      <c r="D88" s="99">
        <f>'Table 9.49'!AC7</f>
        <v>6.9352997980862696E-3</v>
      </c>
      <c r="E88" s="100">
        <f>'Table 9.49'!AC7</f>
        <v>6.9352997980862696E-3</v>
      </c>
      <c r="F88" s="99">
        <f>'Table 9.49'!AE7</f>
        <v>-0.14275037369207777</v>
      </c>
      <c r="G88" s="100">
        <f>'Table 9.49'!AE7</f>
        <v>-0.14275037369207777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136</v>
      </c>
      <c r="Y88" s="117">
        <v>154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9.49'!AA37</f>
        <v>9,578</v>
      </c>
      <c r="D89" s="99">
        <f>'Table 9.49'!AC37</f>
        <v>-3.1449084841743358E-2</v>
      </c>
      <c r="E89" s="100">
        <f>'Table 9.49'!AC37</f>
        <v>-3.1449084841743358E-2</v>
      </c>
      <c r="F89" s="99">
        <f>'Table 9.49'!AE37</f>
        <v>-0.15028388928317959</v>
      </c>
      <c r="G89" s="100">
        <f>'Table 9.49'!AE37</f>
        <v>-0.15028388928317959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1261</v>
      </c>
      <c r="Y89" s="117">
        <v>1203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9.49'!AA38</f>
        <v>1,892</v>
      </c>
      <c r="D90" s="99">
        <f>'Table 9.49'!AC38</f>
        <v>0.25547445255474455</v>
      </c>
      <c r="E90" s="100">
        <f>'Table 9.49'!AC38</f>
        <v>0.25547445255474455</v>
      </c>
      <c r="F90" s="99">
        <f>'Table 9.49'!AE38</f>
        <v>-0.10246679316888041</v>
      </c>
      <c r="G90" s="100">
        <f>'Table 9.49'!AE38</f>
        <v>-0.10246679316888041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777</v>
      </c>
      <c r="Y90" s="117">
        <v>863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9.49'!AA114</f>
        <v>867</v>
      </c>
      <c r="D91" s="99">
        <f>'Table 9.49'!AC114</f>
        <v>0.26754385964912286</v>
      </c>
      <c r="E91" s="100">
        <f>'Table 9.49'!AC114</f>
        <v>0.26754385964912286</v>
      </c>
      <c r="F91" s="99">
        <f>'Table 9.49'!AE114</f>
        <v>-0.13817097415506963</v>
      </c>
      <c r="G91" s="100">
        <f>'Table 9.49'!AE114</f>
        <v>-0.13817097415506963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6320</v>
      </c>
      <c r="Y91" s="117">
        <v>6310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9.49'!AA115</f>
        <v>1,025</v>
      </c>
      <c r="D92" s="99">
        <f>'Table 9.49'!AC115</f>
        <v>0.25152625152625152</v>
      </c>
      <c r="E92" s="100">
        <f>'Table 9.49'!AC115</f>
        <v>0.25152625152625152</v>
      </c>
      <c r="F92" s="99">
        <f>'Table 9.49'!AE115</f>
        <v>-6.6484517304189472E-2</v>
      </c>
      <c r="G92" s="100">
        <f>'Table 9.49'!AE115</f>
        <v>-6.6484517304189472E-2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9.49'!AA8</f>
        <v>$55,855</v>
      </c>
      <c r="D93" s="99">
        <f>'Table 9.49'!AC8</f>
        <v>-5.6742379464662651E-2</v>
      </c>
      <c r="E93" s="100">
        <f>'Table 9.49'!AC8</f>
        <v>-5.6742379464662651E-2</v>
      </c>
      <c r="F93" s="99">
        <f>'Table 9.49'!AE8</f>
        <v>6.4991458903875809E-2</v>
      </c>
      <c r="G93" s="100">
        <f>'Table 9.49'!AE8</f>
        <v>6.4991458903875809E-2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374</v>
      </c>
      <c r="Y93" s="117">
        <v>403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9.49'!AA9</f>
        <v>$863.3 mil</v>
      </c>
      <c r="D94" s="99">
        <f>'Table 9.49'!AC9</f>
        <v>1.4834431924002356E-3</v>
      </c>
      <c r="E94" s="100">
        <f>'Table 9.49'!AC9</f>
        <v>1.4834431924002356E-3</v>
      </c>
      <c r="F94" s="99">
        <f>'Table 9.49'!AE9</f>
        <v>-4.0044458703580421E-2</v>
      </c>
      <c r="G94" s="100">
        <f>'Table 9.49'!AE9</f>
        <v>-4.0044458703580421E-2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912</v>
      </c>
      <c r="Y94" s="117">
        <v>914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229</v>
      </c>
      <c r="Y95" s="117">
        <v>222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764</v>
      </c>
      <c r="Y96" s="117">
        <v>837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919</v>
      </c>
      <c r="Y97" s="117">
        <v>928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449</v>
      </c>
      <c r="Y98" s="117">
        <v>479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195</v>
      </c>
      <c r="Y99" s="117">
        <v>180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419</v>
      </c>
      <c r="Y100" s="117">
        <v>445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5069</v>
      </c>
      <c r="Y101" s="117">
        <v>5160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11663</v>
      </c>
      <c r="Y104" s="115">
        <v>12560</v>
      </c>
      <c r="Z104" s="115"/>
      <c r="AA104" s="115" t="str">
        <f>TEXT(Y104,"###,###")</f>
        <v>12,560</v>
      </c>
      <c r="AB104" s="115"/>
      <c r="AC104" s="115">
        <f>Y104/($Y$4)*100</f>
        <v>74.855474104535432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3234</v>
      </c>
      <c r="Y105" s="115">
        <v>3341</v>
      </c>
      <c r="Z105" s="115"/>
      <c r="AA105" s="115" t="str">
        <f>TEXT(Y105,"###,###")</f>
        <v>3,341</v>
      </c>
      <c r="AB105" s="115"/>
      <c r="AC105" s="115">
        <f>Y105/($Y$4)*100</f>
        <v>19.911794505036056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14897</v>
      </c>
      <c r="Y106" s="115">
        <v>15901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1166</v>
      </c>
      <c r="Y108" s="115">
        <v>1446</v>
      </c>
      <c r="Z108" s="115"/>
      <c r="AA108" s="115" t="str">
        <f>TEXT(Y108,"###,###")</f>
        <v>1,446</v>
      </c>
      <c r="AB108" s="115"/>
      <c r="AC108" s="115">
        <f>Y108/($Y$4)*100</f>
        <v>8.6179152512068669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1986</v>
      </c>
      <c r="Y109" s="115">
        <v>2098</v>
      </c>
      <c r="Z109" s="115"/>
      <c r="AA109" s="115" t="str">
        <f>TEXT(Y109,"###,###")</f>
        <v>2,098</v>
      </c>
      <c r="AB109" s="115"/>
      <c r="AC109" s="115">
        <f t="shared" ref="AC109:AC111" si="3">Y109/($Y$4)*100</f>
        <v>12.503724894213002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3522</v>
      </c>
      <c r="Y110" s="115">
        <v>4055</v>
      </c>
      <c r="Z110" s="115"/>
      <c r="AA110" s="115" t="str">
        <f>TEXT(Y110,"###,###")</f>
        <v>4,055</v>
      </c>
      <c r="AB110" s="115"/>
      <c r="AC110" s="115">
        <f t="shared" si="3"/>
        <v>24.167113653972226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8220</v>
      </c>
      <c r="Y111" s="115">
        <v>8302</v>
      </c>
      <c r="Z111" s="115"/>
      <c r="AA111" s="115" t="str">
        <f>TEXT(Y111,"###,###")</f>
        <v>8,302</v>
      </c>
      <c r="AB111" s="115"/>
      <c r="AC111" s="115">
        <f t="shared" si="3"/>
        <v>49.478514810179391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15975</v>
      </c>
      <c r="Y112" s="115">
        <v>16779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1006</v>
      </c>
      <c r="U114" s="115">
        <v>874</v>
      </c>
      <c r="V114" s="115">
        <v>940</v>
      </c>
      <c r="W114" s="115">
        <v>816</v>
      </c>
      <c r="X114" s="115">
        <v>684</v>
      </c>
      <c r="Y114" s="115">
        <v>867</v>
      </c>
      <c r="Z114" s="115"/>
      <c r="AA114" s="115" t="str">
        <f>TEXT(Y114,"###,###")</f>
        <v>867</v>
      </c>
      <c r="AB114" s="115"/>
      <c r="AC114" s="115">
        <f>Y114/X114-1</f>
        <v>0.26754385964912286</v>
      </c>
      <c r="AD114" s="115"/>
      <c r="AE114" s="115">
        <f>Y114/T114-1</f>
        <v>-0.13817097415506963</v>
      </c>
      <c r="AF114" s="115"/>
    </row>
    <row r="115" spans="19:32" x14ac:dyDescent="0.25">
      <c r="S115" s="115" t="s">
        <v>104</v>
      </c>
      <c r="T115" s="115">
        <v>1098</v>
      </c>
      <c r="U115" s="115">
        <v>942</v>
      </c>
      <c r="V115" s="115">
        <v>967</v>
      </c>
      <c r="W115" s="115">
        <v>918</v>
      </c>
      <c r="X115" s="115">
        <v>819</v>
      </c>
      <c r="Y115" s="115">
        <v>1025</v>
      </c>
      <c r="Z115" s="115"/>
      <c r="AA115" s="115" t="str">
        <f>TEXT(Y115,"###,###")</f>
        <v>1,025</v>
      </c>
      <c r="AB115" s="115"/>
      <c r="AC115" s="115">
        <f>Y115/X115-1</f>
        <v>0.25152625152625152</v>
      </c>
      <c r="AD115" s="115"/>
      <c r="AE115" s="115">
        <f>Y115/T115-1</f>
        <v>-6.6484517304189472E-2</v>
      </c>
      <c r="AF115" s="115"/>
    </row>
    <row r="116" spans="19:32" x14ac:dyDescent="0.25">
      <c r="S116" s="115" t="s">
        <v>56</v>
      </c>
      <c r="T116" s="115">
        <v>2104</v>
      </c>
      <c r="U116" s="115">
        <v>1816</v>
      </c>
      <c r="V116" s="115">
        <v>1907</v>
      </c>
      <c r="W116" s="115">
        <v>1734</v>
      </c>
      <c r="X116" s="115">
        <v>1503</v>
      </c>
      <c r="Y116" s="115">
        <v>1892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35.07</v>
      </c>
      <c r="V118" s="115">
        <v>38.549999999999997</v>
      </c>
      <c r="W118" s="115">
        <v>35.9</v>
      </c>
      <c r="X118" s="115">
        <v>39.18</v>
      </c>
      <c r="Y118" s="115">
        <v>38.340000000000003</v>
      </c>
      <c r="Z118" s="115"/>
      <c r="AA118" s="115" t="str">
        <f>TEXT(Y118,"##.0")</f>
        <v>38.3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12173</v>
      </c>
      <c r="V120" s="115">
        <v>11550</v>
      </c>
      <c r="W120" s="115">
        <v>11153</v>
      </c>
      <c r="X120" s="115">
        <v>10460</v>
      </c>
      <c r="Y120" s="115">
        <v>10498</v>
      </c>
      <c r="Z120" s="115"/>
      <c r="AA120" s="115" t="str">
        <f>TEXT(Y120,"###,###")</f>
        <v>10,498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348</v>
      </c>
      <c r="V121" s="115">
        <v>321</v>
      </c>
      <c r="W121" s="115">
        <v>290</v>
      </c>
      <c r="X121" s="115">
        <v>262</v>
      </c>
      <c r="Y121" s="115">
        <v>267</v>
      </c>
      <c r="Z121" s="115"/>
      <c r="AA121" s="115" t="str">
        <f t="shared" ref="AA121:AA128" si="4">TEXT(Y121,"###,###")</f>
        <v>267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587</v>
      </c>
      <c r="V122" s="115">
        <v>631</v>
      </c>
      <c r="W122" s="115">
        <v>613</v>
      </c>
      <c r="X122" s="115">
        <v>672</v>
      </c>
      <c r="Y122" s="115">
        <v>705</v>
      </c>
      <c r="Z122" s="115"/>
      <c r="AA122" s="115" t="str">
        <f t="shared" si="4"/>
        <v>705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12760</v>
      </c>
      <c r="V124" s="115">
        <v>12181</v>
      </c>
      <c r="W124" s="115">
        <v>11766</v>
      </c>
      <c r="X124" s="115">
        <v>11132</v>
      </c>
      <c r="Y124" s="115">
        <v>11203</v>
      </c>
      <c r="Z124" s="115"/>
      <c r="AA124" s="115" t="str">
        <f t="shared" si="4"/>
        <v>11,203</v>
      </c>
      <c r="AB124" s="115"/>
      <c r="AC124" s="115">
        <f>Y124/$Y$7*100</f>
        <v>97.672188317349608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935</v>
      </c>
      <c r="V125" s="115">
        <v>952</v>
      </c>
      <c r="W125" s="115">
        <v>903</v>
      </c>
      <c r="X125" s="115">
        <v>934</v>
      </c>
      <c r="Y125" s="115">
        <v>972</v>
      </c>
      <c r="Z125" s="115"/>
      <c r="AA125" s="115" t="str">
        <f t="shared" si="4"/>
        <v>972</v>
      </c>
      <c r="AB125" s="115"/>
      <c r="AC125" s="115">
        <f>Y125/$Y$7*100</f>
        <v>8.4742807323452496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7458</v>
      </c>
      <c r="V127" s="115">
        <v>7091</v>
      </c>
      <c r="W127" s="115">
        <v>6828</v>
      </c>
      <c r="X127" s="115">
        <v>6316</v>
      </c>
      <c r="Y127" s="115">
        <v>6310</v>
      </c>
      <c r="Z127" s="115"/>
      <c r="AA127" s="115" t="str">
        <f t="shared" si="4"/>
        <v>6,310</v>
      </c>
      <c r="AB127" s="115"/>
      <c r="AC127" s="115">
        <f>Y127/$Y$7*100</f>
        <v>55.013077593722755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5648</v>
      </c>
      <c r="V128" s="115">
        <v>5409</v>
      </c>
      <c r="W128" s="115">
        <v>5226</v>
      </c>
      <c r="X128" s="115">
        <v>5070</v>
      </c>
      <c r="Y128" s="115">
        <v>5160</v>
      </c>
      <c r="Z128" s="115"/>
      <c r="AA128" s="115" t="str">
        <f t="shared" si="4"/>
        <v>5,160</v>
      </c>
      <c r="AB128" s="115"/>
      <c r="AC128" s="115">
        <f>Y128/$Y$7*100</f>
        <v>44.986922406277245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3012218-8028-4CA2-9599-76D3249FCA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DBDAB03-722D-49A3-B9C7-BBABAFD567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965363F9-1B7F-45C8-B8F0-2D069220D7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9B14378-C412-4579-A054-53C146CBF6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Murweh</v>
      </c>
      <c r="T1" s="115"/>
      <c r="U1" s="115"/>
      <c r="V1" s="115"/>
      <c r="W1" s="115"/>
      <c r="X1" s="115"/>
      <c r="Y1" s="115" t="str">
        <f>Y3</f>
        <v>9.50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161</v>
      </c>
      <c r="V3" s="115"/>
      <c r="W3" s="115"/>
      <c r="X3" s="115"/>
      <c r="Y3" s="115" t="s">
        <v>211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9.50'!$Y$3&amp;" "&amp;'Table 9.50'!$U$3&amp;", "&amp;'State data for spotlight'!$C$3&amp;", "&amp;'Table 9.50'!$Y$2</f>
        <v>Table 9.50 Murweh,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3469</v>
      </c>
      <c r="U4" s="117">
        <v>3533</v>
      </c>
      <c r="V4" s="117">
        <v>3371</v>
      </c>
      <c r="W4" s="117">
        <v>3347</v>
      </c>
      <c r="X4" s="117">
        <v>3083</v>
      </c>
      <c r="Y4" s="117">
        <v>3462</v>
      </c>
      <c r="Z4" s="115"/>
      <c r="AA4" s="115" t="str">
        <f>TEXT(Y4,"###,###")</f>
        <v>3,462</v>
      </c>
      <c r="AB4" s="115"/>
      <c r="AC4" s="115">
        <f t="shared" ref="AC4:AC9" si="0">Y4/X4-1</f>
        <v>0.12293220888744738</v>
      </c>
      <c r="AD4" s="115"/>
      <c r="AE4" s="115">
        <f>Y4/T4-1</f>
        <v>-2.0178725857595836E-3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1715</v>
      </c>
      <c r="U5" s="117">
        <v>1850</v>
      </c>
      <c r="V5" s="117">
        <v>1690</v>
      </c>
      <c r="W5" s="117">
        <v>1646</v>
      </c>
      <c r="X5" s="117">
        <v>1502</v>
      </c>
      <c r="Y5" s="117">
        <v>1719</v>
      </c>
      <c r="Z5" s="115"/>
      <c r="AA5" s="115" t="str">
        <f>TEXT(Y5,"###,###")</f>
        <v>1,719</v>
      </c>
      <c r="AB5" s="115"/>
      <c r="AC5" s="115">
        <f t="shared" si="0"/>
        <v>0.14447403462050601</v>
      </c>
      <c r="AD5" s="115"/>
      <c r="AE5" s="115">
        <f t="shared" ref="AE5:AE9" si="1">Y5/T5-1</f>
        <v>2.3323615160348865E-3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1755</v>
      </c>
      <c r="U6" s="117">
        <v>1681</v>
      </c>
      <c r="V6" s="117">
        <v>1685</v>
      </c>
      <c r="W6" s="117">
        <v>1699</v>
      </c>
      <c r="X6" s="117">
        <v>1584</v>
      </c>
      <c r="Y6" s="117">
        <v>1743</v>
      </c>
      <c r="Z6" s="115"/>
      <c r="AA6" s="115" t="str">
        <f>TEXT(Y6,"###,###")</f>
        <v>1,743</v>
      </c>
      <c r="AB6" s="115"/>
      <c r="AC6" s="115">
        <f t="shared" si="0"/>
        <v>0.10037878787878785</v>
      </c>
      <c r="AD6" s="115"/>
      <c r="AE6" s="115">
        <f t="shared" si="1"/>
        <v>-6.8376068376068133E-3</v>
      </c>
      <c r="AF6" s="115"/>
    </row>
    <row r="7" spans="1:32" ht="16.5" customHeight="1" thickBot="1" x14ac:dyDescent="0.3">
      <c r="A7" s="46" t="str">
        <f>"QUICK STATS for "&amp;'Table 9.50'!Y2&amp;"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2237</v>
      </c>
      <c r="U7" s="117">
        <v>2253</v>
      </c>
      <c r="V7" s="117">
        <v>2240</v>
      </c>
      <c r="W7" s="117">
        <v>2196</v>
      </c>
      <c r="X7" s="117">
        <v>2087</v>
      </c>
      <c r="Y7" s="117">
        <v>2286</v>
      </c>
      <c r="Z7" s="115"/>
      <c r="AA7" s="115" t="str">
        <f>TEXT(Y7,"###,###")</f>
        <v>2,286</v>
      </c>
      <c r="AB7" s="115"/>
      <c r="AC7" s="115">
        <f t="shared" si="0"/>
        <v>9.5352180162913358E-2</v>
      </c>
      <c r="AD7" s="115"/>
      <c r="AE7" s="115">
        <f t="shared" si="1"/>
        <v>2.1904336164505933E-2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3,462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9.50'!AA7</f>
        <v>2,286</v>
      </c>
      <c r="P8" s="51"/>
      <c r="S8" s="115" t="s">
        <v>96</v>
      </c>
      <c r="T8" s="115">
        <v>32588.74</v>
      </c>
      <c r="U8" s="115">
        <v>35381.5</v>
      </c>
      <c r="V8" s="115">
        <v>37491</v>
      </c>
      <c r="W8" s="115">
        <v>34621.410000000003</v>
      </c>
      <c r="X8" s="115">
        <v>36655.730000000003</v>
      </c>
      <c r="Y8" s="115">
        <v>36032</v>
      </c>
      <c r="Z8" s="115"/>
      <c r="AA8" s="115" t="str">
        <f>TEXT(Y8,"$###,###")</f>
        <v>$36,032</v>
      </c>
      <c r="AB8" s="115"/>
      <c r="AC8" s="115">
        <f t="shared" si="0"/>
        <v>-1.7015893558797068E-2</v>
      </c>
      <c r="AD8" s="115"/>
      <c r="AE8" s="115">
        <f t="shared" si="1"/>
        <v>0.10565796652463399</v>
      </c>
      <c r="AF8" s="115"/>
    </row>
    <row r="9" spans="1:32" x14ac:dyDescent="0.25">
      <c r="A9" s="55" t="s">
        <v>17</v>
      </c>
      <c r="B9" s="56"/>
      <c r="C9" s="57"/>
      <c r="D9" s="58">
        <f>'Table 9.50'!AC104</f>
        <v>61.842865395725013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50.656167979002618</v>
      </c>
      <c r="P9" s="59" t="s">
        <v>97</v>
      </c>
      <c r="S9" s="115" t="s">
        <v>9</v>
      </c>
      <c r="T9" s="115">
        <v>94346708</v>
      </c>
      <c r="U9" s="115">
        <v>98088128</v>
      </c>
      <c r="V9" s="115">
        <v>95314636</v>
      </c>
      <c r="W9" s="115">
        <v>97268502</v>
      </c>
      <c r="X9" s="115">
        <v>100189696</v>
      </c>
      <c r="Y9" s="115">
        <v>112803781</v>
      </c>
      <c r="Z9" s="115"/>
      <c r="AA9" s="115" t="str">
        <f>TEXT(Y9/1000000,"$#,###.0")&amp;" mil"</f>
        <v>$112.8 mil</v>
      </c>
      <c r="AB9" s="115"/>
      <c r="AC9" s="115">
        <f t="shared" si="0"/>
        <v>0.12590201890621566</v>
      </c>
      <c r="AD9" s="115"/>
      <c r="AE9" s="115">
        <f t="shared" si="1"/>
        <v>0.19563028102686952</v>
      </c>
      <c r="AF9" s="115"/>
    </row>
    <row r="10" spans="1:32" x14ac:dyDescent="0.25">
      <c r="A10" s="55" t="s">
        <v>20</v>
      </c>
      <c r="B10" s="56"/>
      <c r="C10" s="57"/>
      <c r="D10" s="58">
        <f>'Table 9.50'!AC105</f>
        <v>25.765453495089542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49.343832020997375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88.757655293088362</v>
      </c>
      <c r="P11" s="59" t="s">
        <v>97</v>
      </c>
      <c r="S11" s="115" t="s">
        <v>32</v>
      </c>
      <c r="T11" s="117">
        <v>2960</v>
      </c>
      <c r="U11" s="117">
        <v>3012</v>
      </c>
      <c r="V11" s="117">
        <v>2846</v>
      </c>
      <c r="W11" s="117">
        <v>2852</v>
      </c>
      <c r="X11" s="117">
        <v>2639</v>
      </c>
      <c r="Y11" s="117">
        <v>2907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9.50'!AC108</f>
        <v>20.103986135181977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24.278215223097114</v>
      </c>
      <c r="P12" s="59" t="s">
        <v>97</v>
      </c>
      <c r="S12" s="115" t="s">
        <v>33</v>
      </c>
      <c r="T12" s="117">
        <v>512</v>
      </c>
      <c r="U12" s="117">
        <v>522</v>
      </c>
      <c r="V12" s="117">
        <v>531</v>
      </c>
      <c r="W12" s="117">
        <v>496</v>
      </c>
      <c r="X12" s="117">
        <v>449</v>
      </c>
      <c r="Y12" s="117">
        <v>555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9.50'!AC109</f>
        <v>15.164644714038127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9.50'!AA118</f>
        <v>40.9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9.50'!AC110</f>
        <v>22.674754477180819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19.072615923009621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9.50'!AC111</f>
        <v>29.66493356441363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80.927384076990379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464</v>
      </c>
      <c r="Z15" s="115"/>
      <c r="AA15" s="118">
        <f t="shared" ref="AA15:AA34" si="2">IF(Y15="np",0,Y15/$Y$34)</f>
        <v>0.1340265742345465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19</v>
      </c>
      <c r="Z16" s="115"/>
      <c r="AA16" s="118">
        <f t="shared" si="2"/>
        <v>5.4881571346042752E-3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273</v>
      </c>
      <c r="Z17" s="115"/>
      <c r="AA17" s="118">
        <f t="shared" si="2"/>
        <v>7.8856152512998268E-2</v>
      </c>
      <c r="AB17" s="115"/>
      <c r="AC17" s="115"/>
      <c r="AD17" s="115"/>
      <c r="AE17" s="115"/>
      <c r="AF17" s="115"/>
    </row>
    <row r="18" spans="1:32" x14ac:dyDescent="0.25">
      <c r="A18" s="85" t="str">
        <f>'Table 9.50'!$S$1&amp;" ("&amp;'Table 9.50'!$T$2&amp;" to "&amp;'Table 9.50'!$Y$2&amp;")"</f>
        <v>Murweh (2011-12 to 2016-17)</v>
      </c>
      <c r="B18" s="85"/>
      <c r="C18" s="85"/>
      <c r="D18" s="85"/>
      <c r="E18" s="85"/>
      <c r="F18" s="85"/>
      <c r="G18" s="85" t="str">
        <f>'Table 9.50'!$S$1&amp;" ("&amp;'Table 9.50'!$T$2&amp;" to "&amp;'Table 9.50'!$Y$2&amp;")"</f>
        <v>Murweh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</v>
      </c>
      <c r="Z18" s="115"/>
      <c r="AA18" s="118">
        <f t="shared" si="2"/>
        <v>3.1773541305603697E-3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181</v>
      </c>
      <c r="Z19" s="115"/>
      <c r="AA19" s="118">
        <f t="shared" si="2"/>
        <v>5.2281917966493355E-2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51</v>
      </c>
      <c r="Z20" s="115"/>
      <c r="AA20" s="118">
        <f t="shared" si="2"/>
        <v>1.4731369150779897E-2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308</v>
      </c>
      <c r="Z21" s="115"/>
      <c r="AA21" s="118">
        <f t="shared" si="2"/>
        <v>8.8965915655690356E-2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224</v>
      </c>
      <c r="Z22" s="115"/>
      <c r="AA22" s="118">
        <f t="shared" si="2"/>
        <v>6.4702484113229347E-2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99</v>
      </c>
      <c r="Z23" s="115"/>
      <c r="AA23" s="118">
        <f t="shared" si="2"/>
        <v>2.8596187175043329E-2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13</v>
      </c>
      <c r="Z24" s="115"/>
      <c r="AA24" s="118">
        <f t="shared" si="2"/>
        <v>3.7550548815713462E-3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75</v>
      </c>
      <c r="Z25" s="115"/>
      <c r="AA25" s="118">
        <f t="shared" si="2"/>
        <v>2.1663778162911613E-2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29</v>
      </c>
      <c r="Z26" s="115"/>
      <c r="AA26" s="118">
        <f t="shared" si="2"/>
        <v>8.3766608896591564E-3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73</v>
      </c>
      <c r="Z27" s="115"/>
      <c r="AA27" s="118">
        <f t="shared" si="2"/>
        <v>2.1086077411900637E-2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134</v>
      </c>
      <c r="Z28" s="115"/>
      <c r="AA28" s="118">
        <f t="shared" si="2"/>
        <v>3.870595031773541E-2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290</v>
      </c>
      <c r="Z29" s="115"/>
      <c r="AA29" s="118">
        <f t="shared" si="2"/>
        <v>8.3766608896591571E-2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256</v>
      </c>
      <c r="Z30" s="115"/>
      <c r="AA30" s="118">
        <f t="shared" si="2"/>
        <v>7.3945696129404964E-2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394</v>
      </c>
      <c r="Z31" s="115"/>
      <c r="AA31" s="118">
        <f t="shared" si="2"/>
        <v>0.11380704794916234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24</v>
      </c>
      <c r="Z32" s="115"/>
      <c r="AA32" s="118">
        <f t="shared" si="2"/>
        <v>6.9324090121317154E-3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110</v>
      </c>
      <c r="Z33" s="115"/>
      <c r="AA33" s="118">
        <f t="shared" si="2"/>
        <v>3.1773541305603697E-2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3462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1790</v>
      </c>
      <c r="U37" s="115">
        <v>1835</v>
      </c>
      <c r="V37" s="115">
        <v>1864</v>
      </c>
      <c r="W37" s="115">
        <v>1778</v>
      </c>
      <c r="X37" s="115">
        <v>1735</v>
      </c>
      <c r="Y37" s="115">
        <v>1850</v>
      </c>
      <c r="Z37" s="115"/>
      <c r="AA37" s="115" t="str">
        <f>TEXT(Y37,"###,###")</f>
        <v>1,850</v>
      </c>
      <c r="AB37" s="115"/>
      <c r="AC37" s="115">
        <f>Y37/X37-1</f>
        <v>6.6282420749279591E-2</v>
      </c>
      <c r="AD37" s="115"/>
      <c r="AE37" s="115">
        <f>Y37/T37-1</f>
        <v>3.3519553072625774E-2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447</v>
      </c>
      <c r="U38" s="115">
        <v>412</v>
      </c>
      <c r="V38" s="115">
        <v>377</v>
      </c>
      <c r="W38" s="115">
        <v>421</v>
      </c>
      <c r="X38" s="115">
        <v>348</v>
      </c>
      <c r="Y38" s="115">
        <v>436</v>
      </c>
      <c r="Z38" s="115"/>
      <c r="AA38" s="115" t="str">
        <f>TEXT(Y38,"###,###")</f>
        <v>436</v>
      </c>
      <c r="AB38" s="115"/>
      <c r="AC38" s="115">
        <f>Y38/X38-1</f>
        <v>0.25287356321839072</v>
      </c>
      <c r="AD38" s="115"/>
      <c r="AE38" s="115">
        <f>Y38/T38-1</f>
        <v>-2.4608501118568271E-2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2237</v>
      </c>
      <c r="U40" s="115">
        <v>2247</v>
      </c>
      <c r="V40" s="115">
        <v>2241</v>
      </c>
      <c r="W40" s="115">
        <v>2199</v>
      </c>
      <c r="X40" s="115">
        <v>2083</v>
      </c>
      <c r="Y40" s="115">
        <v>2286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80.927384076990379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19.072615923009621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7</v>
      </c>
      <c r="Y44" s="117">
        <v>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44</v>
      </c>
      <c r="Y45" s="117">
        <v>54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102</v>
      </c>
      <c r="Y46" s="117">
        <v>110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162</v>
      </c>
      <c r="Y47" s="117">
        <v>153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218</v>
      </c>
      <c r="Y48" s="117">
        <v>211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9.50'!S1&amp;" ("&amp;'Table 9.50'!Y2&amp;") *"</f>
        <v>Number of jobs by age and sex of job holders in Murweh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120</v>
      </c>
      <c r="Y49" s="117">
        <v>163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140</v>
      </c>
      <c r="Y50" s="117">
        <v>153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150</v>
      </c>
      <c r="Y51" s="117">
        <v>159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128</v>
      </c>
      <c r="Y52" s="117">
        <v>169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122</v>
      </c>
      <c r="Y53" s="117">
        <v>170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110</v>
      </c>
      <c r="Y54" s="117">
        <v>129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126</v>
      </c>
      <c r="Y55" s="117">
        <v>137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49</v>
      </c>
      <c r="Y56" s="117">
        <v>66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16</v>
      </c>
      <c r="Y57" s="117">
        <v>23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10</v>
      </c>
      <c r="Y58" s="117">
        <v>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4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1498</v>
      </c>
      <c r="Y61" s="117">
        <v>1719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4</v>
      </c>
      <c r="Y63" s="117">
        <v>13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9.50'!S1&amp;" ("&amp;'Table 9.50'!Y2&amp;") *"</f>
        <v>Number of employed persons per occupation of main job by sex in Murweh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55</v>
      </c>
      <c r="Y64" s="117">
        <v>69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86</v>
      </c>
      <c r="Y65" s="117">
        <v>99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174</v>
      </c>
      <c r="Y66" s="117">
        <v>189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218</v>
      </c>
      <c r="Y67" s="117">
        <v>208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138</v>
      </c>
      <c r="Y68" s="117">
        <v>161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129</v>
      </c>
      <c r="Y69" s="117">
        <v>151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163</v>
      </c>
      <c r="Y70" s="117">
        <v>153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159</v>
      </c>
      <c r="Y71" s="117">
        <v>171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149</v>
      </c>
      <c r="Y72" s="117">
        <v>181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140</v>
      </c>
      <c r="Y73" s="117">
        <v>154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101</v>
      </c>
      <c r="Y74" s="117">
        <v>108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37</v>
      </c>
      <c r="Y75" s="117">
        <v>54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21</v>
      </c>
      <c r="Y76" s="117">
        <v>21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6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7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1583</v>
      </c>
      <c r="Y80" s="117">
        <v>1743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9.50'!S1</f>
        <v>Murweh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65</v>
      </c>
      <c r="Y83" s="117">
        <v>80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74</v>
      </c>
      <c r="Y84" s="117">
        <v>73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9.50'!AA4</f>
        <v>3,462</v>
      </c>
      <c r="D85" s="99">
        <f>'Table 9.50'!AC4</f>
        <v>0.12293220888744738</v>
      </c>
      <c r="E85" s="100">
        <f>'Table 9.50'!AC4</f>
        <v>0.12293220888744738</v>
      </c>
      <c r="F85" s="99">
        <f>'Table 9.50'!AE4</f>
        <v>-2.0178725857595836E-3</v>
      </c>
      <c r="G85" s="100">
        <f>'Table 9.50'!AE4</f>
        <v>-2.0178725857595836E-3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146</v>
      </c>
      <c r="Y85" s="117">
        <v>148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9.50'!AA5</f>
        <v>1,719</v>
      </c>
      <c r="D86" s="99">
        <f>'Table 9.50'!AC5</f>
        <v>0.14447403462050601</v>
      </c>
      <c r="E86" s="100">
        <f>'Table 9.50'!AC5</f>
        <v>0.14447403462050601</v>
      </c>
      <c r="F86" s="99">
        <f>'Table 9.50'!AE5</f>
        <v>2.3323615160348865E-3</v>
      </c>
      <c r="G86" s="100">
        <f>'Table 9.50'!AE5</f>
        <v>2.3323615160348865E-3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69</v>
      </c>
      <c r="Y86" s="117">
        <v>57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9.50'!AA6</f>
        <v>1,743</v>
      </c>
      <c r="D87" s="99">
        <f>'Table 9.50'!AC6</f>
        <v>0.10037878787878785</v>
      </c>
      <c r="E87" s="100">
        <f>'Table 9.50'!AC6</f>
        <v>0.10037878787878785</v>
      </c>
      <c r="F87" s="99">
        <f>'Table 9.50'!AE6</f>
        <v>-6.8376068376068133E-3</v>
      </c>
      <c r="G87" s="100">
        <f>'Table 9.50'!AE6</f>
        <v>-6.8376068376068133E-3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42</v>
      </c>
      <c r="Y87" s="117">
        <v>37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9.50'!AA7</f>
        <v>2,286</v>
      </c>
      <c r="D88" s="99">
        <f>'Table 9.50'!AC7</f>
        <v>9.5352180162913358E-2</v>
      </c>
      <c r="E88" s="100">
        <f>'Table 9.50'!AC7</f>
        <v>9.5352180162913358E-2</v>
      </c>
      <c r="F88" s="99">
        <f>'Table 9.50'!AE7</f>
        <v>2.1904336164505933E-2</v>
      </c>
      <c r="G88" s="100">
        <f>'Table 9.50'!AE7</f>
        <v>2.1904336164505933E-2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40</v>
      </c>
      <c r="Y88" s="117">
        <v>53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9.50'!AA37</f>
        <v>1,850</v>
      </c>
      <c r="D89" s="99">
        <f>'Table 9.50'!AC37</f>
        <v>6.6282420749279591E-2</v>
      </c>
      <c r="E89" s="100">
        <f>'Table 9.50'!AC37</f>
        <v>6.6282420749279591E-2</v>
      </c>
      <c r="F89" s="99">
        <f>'Table 9.50'!AE37</f>
        <v>3.3519553072625774E-2</v>
      </c>
      <c r="G89" s="100">
        <f>'Table 9.50'!AE37</f>
        <v>3.3519553072625774E-2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103</v>
      </c>
      <c r="Y89" s="117">
        <v>121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9.50'!AA38</f>
        <v>436</v>
      </c>
      <c r="D90" s="99">
        <f>'Table 9.50'!AC38</f>
        <v>0.25287356321839072</v>
      </c>
      <c r="E90" s="100">
        <f>'Table 9.50'!AC38</f>
        <v>0.25287356321839072</v>
      </c>
      <c r="F90" s="99">
        <f>'Table 9.50'!AE38</f>
        <v>-2.4608501118568271E-2</v>
      </c>
      <c r="G90" s="100">
        <f>'Table 9.50'!AE38</f>
        <v>-2.4608501118568271E-2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251</v>
      </c>
      <c r="Y90" s="117">
        <v>278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9.50'!AA114</f>
        <v>181</v>
      </c>
      <c r="D91" s="99">
        <f>'Table 9.50'!AC114</f>
        <v>0.25694444444444442</v>
      </c>
      <c r="E91" s="100">
        <f>'Table 9.50'!AC114</f>
        <v>0.25694444444444442</v>
      </c>
      <c r="F91" s="99">
        <f>'Table 9.50'!AE114</f>
        <v>2.8409090909090828E-2</v>
      </c>
      <c r="G91" s="100">
        <f>'Table 9.50'!AE114</f>
        <v>2.8409090909090828E-2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1042</v>
      </c>
      <c r="Y91" s="117">
        <v>1158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9.50'!AA115</f>
        <v>255</v>
      </c>
      <c r="D92" s="99">
        <f>'Table 9.50'!AC115</f>
        <v>0.24390243902439024</v>
      </c>
      <c r="E92" s="100">
        <f>'Table 9.50'!AC115</f>
        <v>0.24390243902439024</v>
      </c>
      <c r="F92" s="99">
        <f>'Table 9.50'!AE115</f>
        <v>-4.1353383458646586E-2</v>
      </c>
      <c r="G92" s="100">
        <f>'Table 9.50'!AE115</f>
        <v>-4.1353383458646586E-2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9.50'!AA8</f>
        <v>$36,032</v>
      </c>
      <c r="D93" s="99">
        <f>'Table 9.50'!AC8</f>
        <v>-1.7015893558797068E-2</v>
      </c>
      <c r="E93" s="100">
        <f>'Table 9.50'!AC8</f>
        <v>-1.7015893558797068E-2</v>
      </c>
      <c r="F93" s="99">
        <f>'Table 9.50'!AE8</f>
        <v>0.10565796652463399</v>
      </c>
      <c r="G93" s="100">
        <f>'Table 9.50'!AE8</f>
        <v>0.10565796652463399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60</v>
      </c>
      <c r="Y93" s="117">
        <v>67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9.50'!AA9</f>
        <v>$112.8 mil</v>
      </c>
      <c r="D94" s="99">
        <f>'Table 9.50'!AC9</f>
        <v>0.12590201890621566</v>
      </c>
      <c r="E94" s="100">
        <f>'Table 9.50'!AC9</f>
        <v>0.12590201890621566</v>
      </c>
      <c r="F94" s="99">
        <f>'Table 9.50'!AE9</f>
        <v>0.19563028102686952</v>
      </c>
      <c r="G94" s="100">
        <f>'Table 9.50'!AE9</f>
        <v>0.19563028102686952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186</v>
      </c>
      <c r="Y94" s="117">
        <v>208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17</v>
      </c>
      <c r="Y95" s="117">
        <v>29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131</v>
      </c>
      <c r="Y96" s="117">
        <v>140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167</v>
      </c>
      <c r="Y97" s="117">
        <v>170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81</v>
      </c>
      <c r="Y98" s="117">
        <v>93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8</v>
      </c>
      <c r="Y99" s="117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174</v>
      </c>
      <c r="Y100" s="117">
        <v>165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1042</v>
      </c>
      <c r="Y101" s="117">
        <v>1128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1790</v>
      </c>
      <c r="Y104" s="115">
        <v>2141</v>
      </c>
      <c r="Z104" s="115"/>
      <c r="AA104" s="115" t="str">
        <f>TEXT(Y104,"###,###")</f>
        <v>2,141</v>
      </c>
      <c r="AB104" s="115"/>
      <c r="AC104" s="115">
        <f>Y104/($Y$4)*100</f>
        <v>61.842865395725013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886</v>
      </c>
      <c r="Y105" s="115">
        <v>892</v>
      </c>
      <c r="Z105" s="115"/>
      <c r="AA105" s="115" t="str">
        <f>TEXT(Y105,"###,###")</f>
        <v>892</v>
      </c>
      <c r="AB105" s="115"/>
      <c r="AC105" s="115">
        <f>Y105/($Y$4)*100</f>
        <v>25.765453495089542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2676</v>
      </c>
      <c r="Y106" s="115">
        <v>3033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542</v>
      </c>
      <c r="Y108" s="115">
        <v>696</v>
      </c>
      <c r="Z108" s="115"/>
      <c r="AA108" s="115" t="str">
        <f>TEXT(Y108,"###,###")</f>
        <v>696</v>
      </c>
      <c r="AB108" s="115"/>
      <c r="AC108" s="115">
        <f>Y108/($Y$4)*100</f>
        <v>20.103986135181977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369</v>
      </c>
      <c r="Y109" s="115">
        <v>525</v>
      </c>
      <c r="Z109" s="115"/>
      <c r="AA109" s="115" t="str">
        <f>TEXT(Y109,"###,###")</f>
        <v>525</v>
      </c>
      <c r="AB109" s="115"/>
      <c r="AC109" s="115">
        <f t="shared" ref="AC109:AC111" si="3">Y109/($Y$4)*100</f>
        <v>15.164644714038127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790</v>
      </c>
      <c r="Y110" s="115">
        <v>785</v>
      </c>
      <c r="Z110" s="115"/>
      <c r="AA110" s="115" t="str">
        <f>TEXT(Y110,"###,###")</f>
        <v>785</v>
      </c>
      <c r="AB110" s="115"/>
      <c r="AC110" s="115">
        <f t="shared" si="3"/>
        <v>22.674754477180819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976</v>
      </c>
      <c r="Y111" s="115">
        <v>1027</v>
      </c>
      <c r="Z111" s="115"/>
      <c r="AA111" s="115" t="str">
        <f>TEXT(Y111,"###,###")</f>
        <v>1,027</v>
      </c>
      <c r="AB111" s="115"/>
      <c r="AC111" s="115">
        <f t="shared" si="3"/>
        <v>29.66493356441363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3088</v>
      </c>
      <c r="Y112" s="115">
        <v>3462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176</v>
      </c>
      <c r="U114" s="115">
        <v>182</v>
      </c>
      <c r="V114" s="115">
        <v>143</v>
      </c>
      <c r="W114" s="115">
        <v>174</v>
      </c>
      <c r="X114" s="115">
        <v>144</v>
      </c>
      <c r="Y114" s="115">
        <v>181</v>
      </c>
      <c r="Z114" s="115"/>
      <c r="AA114" s="115" t="str">
        <f>TEXT(Y114,"###,###")</f>
        <v>181</v>
      </c>
      <c r="AB114" s="115"/>
      <c r="AC114" s="115">
        <f>Y114/X114-1</f>
        <v>0.25694444444444442</v>
      </c>
      <c r="AD114" s="115"/>
      <c r="AE114" s="115">
        <f>Y114/T114-1</f>
        <v>2.8409090909090828E-2</v>
      </c>
      <c r="AF114" s="115"/>
    </row>
    <row r="115" spans="19:32" x14ac:dyDescent="0.25">
      <c r="S115" s="115" t="s">
        <v>104</v>
      </c>
      <c r="T115" s="115">
        <v>266</v>
      </c>
      <c r="U115" s="115">
        <v>228</v>
      </c>
      <c r="V115" s="115">
        <v>229</v>
      </c>
      <c r="W115" s="115">
        <v>252</v>
      </c>
      <c r="X115" s="115">
        <v>205</v>
      </c>
      <c r="Y115" s="115">
        <v>255</v>
      </c>
      <c r="Z115" s="115"/>
      <c r="AA115" s="115" t="str">
        <f>TEXT(Y115,"###,###")</f>
        <v>255</v>
      </c>
      <c r="AB115" s="115"/>
      <c r="AC115" s="115">
        <f>Y115/X115-1</f>
        <v>0.24390243902439024</v>
      </c>
      <c r="AD115" s="115"/>
      <c r="AE115" s="115">
        <f>Y115/T115-1</f>
        <v>-4.1353383458646586E-2</v>
      </c>
      <c r="AF115" s="115"/>
    </row>
    <row r="116" spans="19:32" x14ac:dyDescent="0.25">
      <c r="S116" s="115" t="s">
        <v>56</v>
      </c>
      <c r="T116" s="115">
        <v>442</v>
      </c>
      <c r="U116" s="115">
        <v>410</v>
      </c>
      <c r="V116" s="115">
        <v>372</v>
      </c>
      <c r="W116" s="115">
        <v>426</v>
      </c>
      <c r="X116" s="115">
        <v>349</v>
      </c>
      <c r="Y116" s="115">
        <v>436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43.06</v>
      </c>
      <c r="V118" s="115">
        <v>41.22</v>
      </c>
      <c r="W118" s="115">
        <v>40.42</v>
      </c>
      <c r="X118" s="115">
        <v>42.53</v>
      </c>
      <c r="Y118" s="115">
        <v>40.880000000000003</v>
      </c>
      <c r="Z118" s="115"/>
      <c r="AA118" s="115" t="str">
        <f>TEXT(Y118,"##.0")</f>
        <v>40.9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1729</v>
      </c>
      <c r="V120" s="115">
        <v>1714</v>
      </c>
      <c r="W120" s="115">
        <v>1695</v>
      </c>
      <c r="X120" s="115">
        <v>1633</v>
      </c>
      <c r="Y120" s="115">
        <v>1731</v>
      </c>
      <c r="Z120" s="115"/>
      <c r="AA120" s="115" t="str">
        <f>TEXT(Y120,"###,###")</f>
        <v>1,731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233</v>
      </c>
      <c r="V121" s="115">
        <v>237</v>
      </c>
      <c r="W121" s="115">
        <v>229</v>
      </c>
      <c r="X121" s="115">
        <v>210</v>
      </c>
      <c r="Y121" s="115">
        <v>257</v>
      </c>
      <c r="Z121" s="115"/>
      <c r="AA121" s="115" t="str">
        <f t="shared" ref="AA121:AA128" si="4">TEXT(Y121,"###,###")</f>
        <v>257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289</v>
      </c>
      <c r="V122" s="115">
        <v>285</v>
      </c>
      <c r="W122" s="115">
        <v>265</v>
      </c>
      <c r="X122" s="115">
        <v>239</v>
      </c>
      <c r="Y122" s="115">
        <v>298</v>
      </c>
      <c r="Z122" s="115"/>
      <c r="AA122" s="115" t="str">
        <f t="shared" si="4"/>
        <v>298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2018</v>
      </c>
      <c r="V124" s="115">
        <v>1999</v>
      </c>
      <c r="W124" s="115">
        <v>1960</v>
      </c>
      <c r="X124" s="115">
        <v>1872</v>
      </c>
      <c r="Y124" s="115">
        <v>2029</v>
      </c>
      <c r="Z124" s="115"/>
      <c r="AA124" s="115" t="str">
        <f t="shared" si="4"/>
        <v>2,029</v>
      </c>
      <c r="AB124" s="115"/>
      <c r="AC124" s="115">
        <f>Y124/$Y$7*100</f>
        <v>88.757655293088362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522</v>
      </c>
      <c r="V125" s="115">
        <v>522</v>
      </c>
      <c r="W125" s="115">
        <v>494</v>
      </c>
      <c r="X125" s="115">
        <v>449</v>
      </c>
      <c r="Y125" s="115">
        <v>555</v>
      </c>
      <c r="Z125" s="115"/>
      <c r="AA125" s="115" t="str">
        <f t="shared" si="4"/>
        <v>555</v>
      </c>
      <c r="AB125" s="115"/>
      <c r="AC125" s="115">
        <f>Y125/$Y$7*100</f>
        <v>24.278215223097114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1166</v>
      </c>
      <c r="V127" s="115">
        <v>1155</v>
      </c>
      <c r="W127" s="115">
        <v>1124</v>
      </c>
      <c r="X127" s="115">
        <v>1044</v>
      </c>
      <c r="Y127" s="115">
        <v>1158</v>
      </c>
      <c r="Z127" s="115"/>
      <c r="AA127" s="115" t="str">
        <f t="shared" si="4"/>
        <v>1,158</v>
      </c>
      <c r="AB127" s="115"/>
      <c r="AC127" s="115">
        <f>Y127/$Y$7*100</f>
        <v>50.656167979002618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1084</v>
      </c>
      <c r="V128" s="115">
        <v>1084</v>
      </c>
      <c r="W128" s="115">
        <v>1068</v>
      </c>
      <c r="X128" s="115">
        <v>1039</v>
      </c>
      <c r="Y128" s="115">
        <v>1128</v>
      </c>
      <c r="Z128" s="115"/>
      <c r="AA128" s="115" t="str">
        <f t="shared" si="4"/>
        <v>1,128</v>
      </c>
      <c r="AB128" s="115"/>
      <c r="AC128" s="115">
        <f>Y128/$Y$7*100</f>
        <v>49.343832020997375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5F794B71-499F-440E-87E8-5210465753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852130B-5448-465E-A01D-09D216B039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408882F-7F64-468F-BD66-29DEF3B6E6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9679C1F-87DA-4941-A6DB-EF6BFC170F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Napranum</v>
      </c>
      <c r="T1" s="115"/>
      <c r="U1" s="115"/>
      <c r="V1" s="115"/>
      <c r="W1" s="115"/>
      <c r="X1" s="115"/>
      <c r="Y1" s="115" t="str">
        <f>Y3</f>
        <v>9.51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162</v>
      </c>
      <c r="V3" s="115"/>
      <c r="W3" s="115"/>
      <c r="X3" s="115"/>
      <c r="Y3" s="115" t="s">
        <v>260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9.51'!$Y$3&amp;" "&amp;'Table 9.51'!$U$3&amp;", "&amp;'State data for spotlight'!$C$3&amp;", "&amp;'Table 9.51'!$Y$2</f>
        <v>Table 9.51 Napranum,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421</v>
      </c>
      <c r="U4" s="117">
        <v>417</v>
      </c>
      <c r="V4" s="117">
        <v>342</v>
      </c>
      <c r="W4" s="117">
        <v>367</v>
      </c>
      <c r="X4" s="117">
        <v>286</v>
      </c>
      <c r="Y4" s="117">
        <v>473</v>
      </c>
      <c r="Z4" s="115"/>
      <c r="AA4" s="115" t="str">
        <f>TEXT(Y4,"###,###")</f>
        <v>473</v>
      </c>
      <c r="AB4" s="115"/>
      <c r="AC4" s="115">
        <f t="shared" ref="AC4:AC9" si="0">Y4/X4-1</f>
        <v>0.65384615384615374</v>
      </c>
      <c r="AD4" s="115"/>
      <c r="AE4" s="115">
        <f>Y4/T4-1</f>
        <v>0.12351543942992871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246</v>
      </c>
      <c r="U5" s="117">
        <v>251</v>
      </c>
      <c r="V5" s="117">
        <v>208</v>
      </c>
      <c r="W5" s="117">
        <v>208</v>
      </c>
      <c r="X5" s="117">
        <v>148</v>
      </c>
      <c r="Y5" s="117">
        <v>242</v>
      </c>
      <c r="Z5" s="115"/>
      <c r="AA5" s="115" t="str">
        <f>TEXT(Y5,"###,###")</f>
        <v>242</v>
      </c>
      <c r="AB5" s="115"/>
      <c r="AC5" s="115">
        <f t="shared" si="0"/>
        <v>0.63513513513513509</v>
      </c>
      <c r="AD5" s="115"/>
      <c r="AE5" s="115">
        <f t="shared" ref="AE5:AE9" si="1">Y5/T5-1</f>
        <v>-1.6260162601625994E-2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176</v>
      </c>
      <c r="U6" s="117">
        <v>170</v>
      </c>
      <c r="V6" s="117">
        <v>132</v>
      </c>
      <c r="W6" s="117">
        <v>161</v>
      </c>
      <c r="X6" s="117">
        <v>139</v>
      </c>
      <c r="Y6" s="117">
        <v>231</v>
      </c>
      <c r="Z6" s="115"/>
      <c r="AA6" s="115" t="str">
        <f>TEXT(Y6,"###,###")</f>
        <v>231</v>
      </c>
      <c r="AB6" s="115"/>
      <c r="AC6" s="115">
        <f t="shared" si="0"/>
        <v>0.66187050359712241</v>
      </c>
      <c r="AD6" s="115"/>
      <c r="AE6" s="115">
        <f t="shared" si="1"/>
        <v>0.3125</v>
      </c>
      <c r="AF6" s="115"/>
    </row>
    <row r="7" spans="1:32" ht="16.5" customHeight="1" thickBot="1" x14ac:dyDescent="0.3">
      <c r="A7" s="46" t="str">
        <f>"QUICK STATS for "&amp;'Table 9.51'!Y2&amp;"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307</v>
      </c>
      <c r="U7" s="117">
        <v>308</v>
      </c>
      <c r="V7" s="117">
        <v>267</v>
      </c>
      <c r="W7" s="117">
        <v>281</v>
      </c>
      <c r="X7" s="117">
        <v>226</v>
      </c>
      <c r="Y7" s="117">
        <v>323</v>
      </c>
      <c r="Z7" s="115"/>
      <c r="AA7" s="115" t="str">
        <f>TEXT(Y7,"###,###")</f>
        <v>323</v>
      </c>
      <c r="AB7" s="115"/>
      <c r="AC7" s="115">
        <f t="shared" si="0"/>
        <v>0.42920353982300874</v>
      </c>
      <c r="AD7" s="115"/>
      <c r="AE7" s="115">
        <f t="shared" si="1"/>
        <v>5.2117263843648232E-2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473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9.51'!AA7</f>
        <v>323</v>
      </c>
      <c r="P8" s="51"/>
      <c r="S8" s="115" t="s">
        <v>96</v>
      </c>
      <c r="T8" s="115">
        <v>24404.55</v>
      </c>
      <c r="U8" s="115">
        <v>22700.99</v>
      </c>
      <c r="V8" s="115">
        <v>34847.379999999997</v>
      </c>
      <c r="W8" s="115">
        <v>27244.53</v>
      </c>
      <c r="X8" s="115">
        <v>35569</v>
      </c>
      <c r="Y8" s="115">
        <v>24238.49</v>
      </c>
      <c r="Z8" s="115"/>
      <c r="AA8" s="115" t="str">
        <f>TEXT(Y8,"$###,###")</f>
        <v>$24,238</v>
      </c>
      <c r="AB8" s="115"/>
      <c r="AC8" s="115">
        <f t="shared" si="0"/>
        <v>-0.3185501419775647</v>
      </c>
      <c r="AD8" s="115"/>
      <c r="AE8" s="115">
        <f t="shared" si="1"/>
        <v>-6.8044688388024799E-3</v>
      </c>
      <c r="AF8" s="115"/>
    </row>
    <row r="9" spans="1:32" x14ac:dyDescent="0.25">
      <c r="A9" s="55" t="s">
        <v>17</v>
      </c>
      <c r="B9" s="56"/>
      <c r="C9" s="57"/>
      <c r="D9" s="58">
        <f>'Table 9.51'!AC104</f>
        <v>73.361522198731492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52.631578947368418</v>
      </c>
      <c r="P9" s="59" t="s">
        <v>97</v>
      </c>
      <c r="S9" s="115" t="s">
        <v>9</v>
      </c>
      <c r="T9" s="115">
        <v>9072335</v>
      </c>
      <c r="U9" s="115">
        <v>8802540</v>
      </c>
      <c r="V9" s="115">
        <v>8972134</v>
      </c>
      <c r="W9" s="115">
        <v>9119696</v>
      </c>
      <c r="X9" s="115">
        <v>8736004</v>
      </c>
      <c r="Y9" s="115">
        <v>10892918</v>
      </c>
      <c r="Z9" s="115"/>
      <c r="AA9" s="115" t="str">
        <f>TEXT(Y9/1000000,"$#,###.0")&amp;" mil"</f>
        <v>$10.9 mil</v>
      </c>
      <c r="AB9" s="115"/>
      <c r="AC9" s="115">
        <f t="shared" si="0"/>
        <v>0.24689938328782812</v>
      </c>
      <c r="AD9" s="115"/>
      <c r="AE9" s="115">
        <f t="shared" si="1"/>
        <v>0.20067413736375483</v>
      </c>
      <c r="AF9" s="115"/>
    </row>
    <row r="10" spans="1:32" x14ac:dyDescent="0.25">
      <c r="A10" s="55" t="s">
        <v>20</v>
      </c>
      <c r="B10" s="56"/>
      <c r="C10" s="57"/>
      <c r="D10" s="58">
        <f>'Table 9.51'!AC105</f>
        <v>26.427061310782239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47.368421052631575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99.380804953560371</v>
      </c>
      <c r="P11" s="59" t="s">
        <v>97</v>
      </c>
      <c r="S11" s="115" t="s">
        <v>32</v>
      </c>
      <c r="T11" s="117">
        <v>414</v>
      </c>
      <c r="U11" s="117">
        <v>419</v>
      </c>
      <c r="V11" s="117">
        <v>343</v>
      </c>
      <c r="W11" s="117">
        <v>368</v>
      </c>
      <c r="X11" s="117">
        <v>285</v>
      </c>
      <c r="Y11" s="117">
        <v>471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9.51'!AC108</f>
        <v>1.6913319238900635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0</v>
      </c>
      <c r="P12" s="59" t="s">
        <v>97</v>
      </c>
      <c r="S12" s="115" t="s">
        <v>33</v>
      </c>
      <c r="T12" s="117">
        <v>4</v>
      </c>
      <c r="U12" s="117">
        <v>1</v>
      </c>
      <c r="V12" s="117">
        <v>0</v>
      </c>
      <c r="W12" s="117">
        <v>0</v>
      </c>
      <c r="X12" s="117">
        <v>0</v>
      </c>
      <c r="Y12" s="117">
        <v>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9.51'!AC109</f>
        <v>6.7653276955602539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9.51'!AA118</f>
        <v>39.0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9.51'!AC110</f>
        <v>61.522198731501057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21.052631578947366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9.51'!AC111</f>
        <v>29.598308668076111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78.94736842105263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10</v>
      </c>
      <c r="Z15" s="115"/>
      <c r="AA15" s="118">
        <f t="shared" ref="AA15:AA34" si="2">IF(Y15="np",0,Y15/$Y$34)</f>
        <v>2.1141649048625793E-2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33</v>
      </c>
      <c r="Z16" s="115"/>
      <c r="AA16" s="118">
        <f t="shared" si="2"/>
        <v>6.9767441860465115E-2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13</v>
      </c>
      <c r="Z17" s="115"/>
      <c r="AA17" s="118">
        <f t="shared" si="2"/>
        <v>2.748414376321353E-2</v>
      </c>
      <c r="AB17" s="115"/>
      <c r="AC17" s="115"/>
      <c r="AD17" s="115"/>
      <c r="AE17" s="115"/>
      <c r="AF17" s="115"/>
    </row>
    <row r="18" spans="1:32" x14ac:dyDescent="0.25">
      <c r="A18" s="85" t="str">
        <f>'Table 9.51'!$S$1&amp;" ("&amp;'Table 9.51'!$T$2&amp;" to "&amp;'Table 9.51'!$Y$2&amp;")"</f>
        <v>Napranum (2011-12 to 2016-17)</v>
      </c>
      <c r="B18" s="85"/>
      <c r="C18" s="85"/>
      <c r="D18" s="85"/>
      <c r="E18" s="85"/>
      <c r="F18" s="85"/>
      <c r="G18" s="85" t="str">
        <f>'Table 9.51'!$S$1&amp;" ("&amp;'Table 9.51'!$T$2&amp;" to "&amp;'Table 9.51'!$Y$2&amp;")"</f>
        <v>Napranum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103</v>
      </c>
      <c r="Z19" s="115"/>
      <c r="AA19" s="118">
        <f t="shared" si="2"/>
        <v>0.21775898520084566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18</v>
      </c>
      <c r="Z21" s="115"/>
      <c r="AA21" s="118">
        <f t="shared" si="2"/>
        <v>3.8054968287526428E-2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24</v>
      </c>
      <c r="Z22" s="115"/>
      <c r="AA22" s="118">
        <f t="shared" si="2"/>
        <v>5.0739957716701901E-2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16</v>
      </c>
      <c r="Z26" s="115"/>
      <c r="AA26" s="118">
        <f t="shared" si="2"/>
        <v>3.382663847780127E-2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30</v>
      </c>
      <c r="Z27" s="115"/>
      <c r="AA27" s="118">
        <f t="shared" si="2"/>
        <v>6.3424947145877375E-2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20</v>
      </c>
      <c r="Z28" s="115"/>
      <c r="AA28" s="118">
        <f t="shared" si="2"/>
        <v>4.2283298097251586E-2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83</v>
      </c>
      <c r="Z29" s="115"/>
      <c r="AA29" s="118">
        <f t="shared" si="2"/>
        <v>0.17547568710359407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34</v>
      </c>
      <c r="Z30" s="115"/>
      <c r="AA30" s="118">
        <f t="shared" si="2"/>
        <v>7.1881606765327691E-2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26</v>
      </c>
      <c r="Z31" s="115"/>
      <c r="AA31" s="118">
        <f t="shared" si="2"/>
        <v>5.4968287526427059E-2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</v>
      </c>
      <c r="Z32" s="115"/>
      <c r="AA32" s="118">
        <f t="shared" si="2"/>
        <v>1.0570824524312896E-2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53</v>
      </c>
      <c r="Z33" s="115"/>
      <c r="AA33" s="118">
        <f t="shared" si="2"/>
        <v>0.11205073995771671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473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253</v>
      </c>
      <c r="U37" s="115">
        <v>244</v>
      </c>
      <c r="V37" s="115">
        <v>228</v>
      </c>
      <c r="W37" s="115">
        <v>230</v>
      </c>
      <c r="X37" s="115">
        <v>190</v>
      </c>
      <c r="Y37" s="115">
        <v>255</v>
      </c>
      <c r="Z37" s="115"/>
      <c r="AA37" s="115" t="str">
        <f>TEXT(Y37,"###,###")</f>
        <v>255</v>
      </c>
      <c r="AB37" s="115"/>
      <c r="AC37" s="115">
        <f>Y37/X37-1</f>
        <v>0.34210526315789469</v>
      </c>
      <c r="AD37" s="115"/>
      <c r="AE37" s="115">
        <f>Y37/T37-1</f>
        <v>7.905138339920903E-3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60</v>
      </c>
      <c r="U38" s="115">
        <v>63</v>
      </c>
      <c r="V38" s="115">
        <v>36</v>
      </c>
      <c r="W38" s="115">
        <v>49</v>
      </c>
      <c r="X38" s="115">
        <v>32</v>
      </c>
      <c r="Y38" s="115">
        <v>68</v>
      </c>
      <c r="Z38" s="115"/>
      <c r="AA38" s="115" t="str">
        <f>TEXT(Y38,"###,###")</f>
        <v>68</v>
      </c>
      <c r="AB38" s="115"/>
      <c r="AC38" s="115">
        <f>Y38/X38-1</f>
        <v>1.125</v>
      </c>
      <c r="AD38" s="115"/>
      <c r="AE38" s="115">
        <f>Y38/T38-1</f>
        <v>0.1333333333333333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313</v>
      </c>
      <c r="U40" s="115">
        <v>307</v>
      </c>
      <c r="V40" s="115">
        <v>264</v>
      </c>
      <c r="W40" s="115">
        <v>279</v>
      </c>
      <c r="X40" s="115">
        <v>222</v>
      </c>
      <c r="Y40" s="115">
        <v>323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78.94736842105263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21.052631578947366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13</v>
      </c>
      <c r="Y46" s="117">
        <v>14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13</v>
      </c>
      <c r="Y47" s="117">
        <v>20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21</v>
      </c>
      <c r="Y48" s="117">
        <v>31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9.51'!S1&amp;" ("&amp;'Table 9.51'!Y2&amp;") *"</f>
        <v>Number of jobs by age and sex of job holders in Napranum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15</v>
      </c>
      <c r="Y49" s="117">
        <v>20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25</v>
      </c>
      <c r="Y50" s="117">
        <v>32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16</v>
      </c>
      <c r="Y51" s="117">
        <v>42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16</v>
      </c>
      <c r="Y52" s="117">
        <v>21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12</v>
      </c>
      <c r="Y53" s="117">
        <v>20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13</v>
      </c>
      <c r="Y54" s="117">
        <v>29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10</v>
      </c>
      <c r="Y55" s="117">
        <v>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150</v>
      </c>
      <c r="Y61" s="117">
        <v>242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9.51'!S1&amp;" ("&amp;'Table 9.51'!Y2&amp;") *"</f>
        <v>Number of employed persons per occupation of main job by sex in Napranum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</v>
      </c>
      <c r="Y65" s="117">
        <v>14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14</v>
      </c>
      <c r="Y66" s="117">
        <v>27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10</v>
      </c>
      <c r="Y67" s="117">
        <v>20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18</v>
      </c>
      <c r="Y68" s="117">
        <v>22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17</v>
      </c>
      <c r="Y69" s="117">
        <v>27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20</v>
      </c>
      <c r="Y70" s="117">
        <v>23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16</v>
      </c>
      <c r="Y71" s="117">
        <v>34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12</v>
      </c>
      <c r="Y72" s="117">
        <v>18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15</v>
      </c>
      <c r="Y73" s="117">
        <v>22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</v>
      </c>
      <c r="Y74" s="117">
        <v>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138</v>
      </c>
      <c r="Y80" s="117">
        <v>231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9.51'!S1</f>
        <v>Napranum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0</v>
      </c>
      <c r="Y83" s="117">
        <v>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10</v>
      </c>
      <c r="Y84" s="117">
        <v>12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9.51'!AA4</f>
        <v>473</v>
      </c>
      <c r="D85" s="99">
        <f>'Table 9.51'!AC4</f>
        <v>0.65384615384615374</v>
      </c>
      <c r="E85" s="100">
        <f>'Table 9.51'!AC4</f>
        <v>0.65384615384615374</v>
      </c>
      <c r="F85" s="99">
        <f>'Table 9.51'!AE4</f>
        <v>0.12351543942992871</v>
      </c>
      <c r="G85" s="100">
        <f>'Table 9.51'!AE4</f>
        <v>0.12351543942992871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24</v>
      </c>
      <c r="Y85" s="117">
        <v>21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9.51'!AA5</f>
        <v>242</v>
      </c>
      <c r="D86" s="99">
        <f>'Table 9.51'!AC5</f>
        <v>0.63513513513513509</v>
      </c>
      <c r="E86" s="100">
        <f>'Table 9.51'!AC5</f>
        <v>0.63513513513513509</v>
      </c>
      <c r="F86" s="99">
        <f>'Table 9.51'!AE5</f>
        <v>-1.6260162601625994E-2</v>
      </c>
      <c r="G86" s="100">
        <f>'Table 9.51'!AE5</f>
        <v>-1.6260162601625994E-2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7</v>
      </c>
      <c r="Y86" s="117">
        <v>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9.51'!AA6</f>
        <v>231</v>
      </c>
      <c r="D87" s="99">
        <f>'Table 9.51'!AC6</f>
        <v>0.66187050359712241</v>
      </c>
      <c r="E87" s="100">
        <f>'Table 9.51'!AC6</f>
        <v>0.66187050359712241</v>
      </c>
      <c r="F87" s="99">
        <f>'Table 9.51'!AE6</f>
        <v>0.3125</v>
      </c>
      <c r="G87" s="100">
        <f>'Table 9.51'!AE6</f>
        <v>0.3125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9.51'!AA7</f>
        <v>323</v>
      </c>
      <c r="D88" s="99">
        <f>'Table 9.51'!AC7</f>
        <v>0.42920353982300874</v>
      </c>
      <c r="E88" s="100">
        <f>'Table 9.51'!AC7</f>
        <v>0.42920353982300874</v>
      </c>
      <c r="F88" s="99">
        <f>'Table 9.51'!AE7</f>
        <v>5.2117263843648232E-2</v>
      </c>
      <c r="G88" s="100">
        <f>'Table 9.51'!AE7</f>
        <v>5.2117263843648232E-2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9.51'!AA37</f>
        <v>255</v>
      </c>
      <c r="D89" s="99">
        <f>'Table 9.51'!AC37</f>
        <v>0.34210526315789469</v>
      </c>
      <c r="E89" s="100">
        <f>'Table 9.51'!AC37</f>
        <v>0.34210526315789469</v>
      </c>
      <c r="F89" s="99">
        <f>'Table 9.51'!AE37</f>
        <v>7.905138339920903E-3</v>
      </c>
      <c r="G89" s="100">
        <f>'Table 9.51'!AE37</f>
        <v>7.905138339920903E-3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18</v>
      </c>
      <c r="Y89" s="117">
        <v>37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9.51'!AA38</f>
        <v>68</v>
      </c>
      <c r="D90" s="99">
        <f>'Table 9.51'!AC38</f>
        <v>1.125</v>
      </c>
      <c r="E90" s="100">
        <f>'Table 9.51'!AC38</f>
        <v>1.125</v>
      </c>
      <c r="F90" s="99">
        <f>'Table 9.51'!AE38</f>
        <v>0.1333333333333333</v>
      </c>
      <c r="G90" s="100">
        <f>'Table 9.51'!AE38</f>
        <v>0.1333333333333333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11</v>
      </c>
      <c r="Y90" s="117">
        <v>27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9.51'!AA114</f>
        <v>28</v>
      </c>
      <c r="D91" s="99">
        <f>'Table 9.51'!AC114</f>
        <v>1</v>
      </c>
      <c r="E91" s="100">
        <f>'Table 9.51'!AC114</f>
        <v>1</v>
      </c>
      <c r="F91" s="99">
        <f>'Table 9.51'!AE114</f>
        <v>-0.22222222222222221</v>
      </c>
      <c r="G91" s="100">
        <f>'Table 9.51'!AE114</f>
        <v>-0.22222222222222221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116</v>
      </c>
      <c r="Y91" s="117">
        <v>170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9.51'!AA115</f>
        <v>40</v>
      </c>
      <c r="D92" s="99">
        <f>'Table 9.51'!AC115</f>
        <v>1.2222222222222223</v>
      </c>
      <c r="E92" s="100">
        <f>'Table 9.51'!AC115</f>
        <v>1.2222222222222223</v>
      </c>
      <c r="F92" s="99">
        <f>'Table 9.51'!AE115</f>
        <v>0.60000000000000009</v>
      </c>
      <c r="G92" s="100">
        <f>'Table 9.51'!AE115</f>
        <v>0.60000000000000009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9.51'!AA8</f>
        <v>$24,238</v>
      </c>
      <c r="D93" s="99">
        <f>'Table 9.51'!AC8</f>
        <v>-0.3185501419775647</v>
      </c>
      <c r="E93" s="100">
        <f>'Table 9.51'!AC8</f>
        <v>-0.3185501419775647</v>
      </c>
      <c r="F93" s="99">
        <f>'Table 9.51'!AE8</f>
        <v>-6.8044688388024799E-3</v>
      </c>
      <c r="G93" s="100">
        <f>'Table 9.51'!AE8</f>
        <v>-6.8044688388024799E-3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7</v>
      </c>
      <c r="Y93" s="117">
        <v>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9.51'!AA9</f>
        <v>$10.9 mil</v>
      </c>
      <c r="D94" s="99">
        <f>'Table 9.51'!AC9</f>
        <v>0.24689938328782812</v>
      </c>
      <c r="E94" s="100">
        <f>'Table 9.51'!AC9</f>
        <v>0.24689938328782812</v>
      </c>
      <c r="F94" s="99">
        <f>'Table 9.51'!AE9</f>
        <v>0.20067413736375483</v>
      </c>
      <c r="G94" s="100">
        <f>'Table 9.51'!AE9</f>
        <v>0.20067413736375483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12</v>
      </c>
      <c r="Y94" s="117">
        <v>10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17</v>
      </c>
      <c r="Y96" s="117">
        <v>26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8</v>
      </c>
      <c r="Y97" s="117">
        <v>12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7</v>
      </c>
      <c r="Y98" s="117">
        <v>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4</v>
      </c>
      <c r="Y99" s="117">
        <v>10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7</v>
      </c>
      <c r="Y100" s="117">
        <v>20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108</v>
      </c>
      <c r="Y101" s="117">
        <v>153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175</v>
      </c>
      <c r="Y104" s="115">
        <v>347</v>
      </c>
      <c r="Z104" s="115"/>
      <c r="AA104" s="115" t="str">
        <f>TEXT(Y104,"###,###")</f>
        <v>347</v>
      </c>
      <c r="AB104" s="115"/>
      <c r="AC104" s="115">
        <f>Y104/($Y$4)*100</f>
        <v>73.361522198731492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98</v>
      </c>
      <c r="Y105" s="115">
        <v>125</v>
      </c>
      <c r="Z105" s="115"/>
      <c r="AA105" s="115" t="str">
        <f>TEXT(Y105,"###,###")</f>
        <v>125</v>
      </c>
      <c r="AB105" s="115"/>
      <c r="AC105" s="115">
        <f>Y105/($Y$4)*100</f>
        <v>26.427061310782239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273</v>
      </c>
      <c r="Y106" s="115">
        <v>472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</v>
      </c>
      <c r="Y108" s="115">
        <v>8</v>
      </c>
      <c r="Z108" s="115"/>
      <c r="AA108" s="115" t="str">
        <f>TEXT(Y108,"###,###")</f>
        <v>8</v>
      </c>
      <c r="AB108" s="115"/>
      <c r="AC108" s="115">
        <f>Y108/($Y$4)*100</f>
        <v>1.6913319238900635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31</v>
      </c>
      <c r="Y109" s="115">
        <v>32</v>
      </c>
      <c r="Z109" s="115"/>
      <c r="AA109" s="115" t="str">
        <f>TEXT(Y109,"###,###")</f>
        <v>32</v>
      </c>
      <c r="AB109" s="115"/>
      <c r="AC109" s="115">
        <f t="shared" ref="AC109:AC111" si="3">Y109/($Y$4)*100</f>
        <v>6.7653276955602539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134</v>
      </c>
      <c r="Y110" s="115">
        <v>291</v>
      </c>
      <c r="Z110" s="115"/>
      <c r="AA110" s="115" t="str">
        <f>TEXT(Y110,"###,###")</f>
        <v>291</v>
      </c>
      <c r="AB110" s="115"/>
      <c r="AC110" s="115">
        <f t="shared" si="3"/>
        <v>61.522198731501057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94</v>
      </c>
      <c r="Y111" s="115">
        <v>140</v>
      </c>
      <c r="Z111" s="115"/>
      <c r="AA111" s="115" t="str">
        <f>TEXT(Y111,"###,###")</f>
        <v>140</v>
      </c>
      <c r="AB111" s="115"/>
      <c r="AC111" s="115">
        <f t="shared" si="3"/>
        <v>29.598308668076111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288</v>
      </c>
      <c r="Y112" s="115">
        <v>473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36</v>
      </c>
      <c r="U114" s="115">
        <v>36</v>
      </c>
      <c r="V114" s="115">
        <v>21</v>
      </c>
      <c r="W114" s="115">
        <v>24</v>
      </c>
      <c r="X114" s="115">
        <v>14</v>
      </c>
      <c r="Y114" s="115">
        <v>28</v>
      </c>
      <c r="Z114" s="115"/>
      <c r="AA114" s="115" t="str">
        <f>TEXT(Y114,"###,###")</f>
        <v>28</v>
      </c>
      <c r="AB114" s="115"/>
      <c r="AC114" s="115">
        <f>Y114/X114-1</f>
        <v>1</v>
      </c>
      <c r="AD114" s="115"/>
      <c r="AE114" s="115">
        <f>Y114/T114-1</f>
        <v>-0.22222222222222221</v>
      </c>
      <c r="AF114" s="115"/>
    </row>
    <row r="115" spans="19:32" x14ac:dyDescent="0.25">
      <c r="S115" s="115" t="s">
        <v>104</v>
      </c>
      <c r="T115" s="115">
        <v>25</v>
      </c>
      <c r="U115" s="115">
        <v>23</v>
      </c>
      <c r="V115" s="115">
        <v>13</v>
      </c>
      <c r="W115" s="115">
        <v>21</v>
      </c>
      <c r="X115" s="115">
        <v>18</v>
      </c>
      <c r="Y115" s="115">
        <v>40</v>
      </c>
      <c r="Z115" s="115"/>
      <c r="AA115" s="115" t="str">
        <f>TEXT(Y115,"###,###")</f>
        <v>40</v>
      </c>
      <c r="AB115" s="115"/>
      <c r="AC115" s="115">
        <f>Y115/X115-1</f>
        <v>1.2222222222222223</v>
      </c>
      <c r="AD115" s="115"/>
      <c r="AE115" s="115">
        <f>Y115/T115-1</f>
        <v>0.60000000000000009</v>
      </c>
      <c r="AF115" s="115"/>
    </row>
    <row r="116" spans="19:32" x14ac:dyDescent="0.25">
      <c r="S116" s="115" t="s">
        <v>56</v>
      </c>
      <c r="T116" s="115">
        <v>61</v>
      </c>
      <c r="U116" s="115">
        <v>59</v>
      </c>
      <c r="V116" s="115">
        <v>34</v>
      </c>
      <c r="W116" s="115">
        <v>45</v>
      </c>
      <c r="X116" s="115">
        <v>32</v>
      </c>
      <c r="Y116" s="115">
        <v>68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35.97</v>
      </c>
      <c r="V118" s="115">
        <v>40.11</v>
      </c>
      <c r="W118" s="115">
        <v>36.18</v>
      </c>
      <c r="X118" s="115">
        <v>39.28</v>
      </c>
      <c r="Y118" s="115">
        <v>39.03</v>
      </c>
      <c r="Z118" s="115"/>
      <c r="AA118" s="115" t="str">
        <f>TEXT(Y118,"##.0")</f>
        <v>39.0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302</v>
      </c>
      <c r="V120" s="115">
        <v>261</v>
      </c>
      <c r="W120" s="115">
        <v>279</v>
      </c>
      <c r="X120" s="115">
        <v>221</v>
      </c>
      <c r="Y120" s="115">
        <v>321</v>
      </c>
      <c r="Z120" s="115"/>
      <c r="AA120" s="115" t="str">
        <f>TEXT(Y120,"###,###")</f>
        <v>321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0</v>
      </c>
      <c r="W122" s="115">
        <v>0</v>
      </c>
      <c r="X122" s="115">
        <v>0</v>
      </c>
      <c r="Y122" s="115">
        <v>0</v>
      </c>
      <c r="Z122" s="115"/>
      <c r="AA122" s="115" t="str">
        <f t="shared" si="4"/>
        <v/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302</v>
      </c>
      <c r="V124" s="115">
        <v>261</v>
      </c>
      <c r="W124" s="115">
        <v>279</v>
      </c>
      <c r="X124" s="115">
        <v>221</v>
      </c>
      <c r="Y124" s="115">
        <v>321</v>
      </c>
      <c r="Z124" s="115"/>
      <c r="AA124" s="115" t="str">
        <f t="shared" si="4"/>
        <v>321</v>
      </c>
      <c r="AB124" s="115"/>
      <c r="AC124" s="115">
        <f>Y124/$Y$7*100</f>
        <v>99.380804953560371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0</v>
      </c>
      <c r="W125" s="115">
        <v>0</v>
      </c>
      <c r="X125" s="115">
        <v>0</v>
      </c>
      <c r="Y125" s="115">
        <v>0</v>
      </c>
      <c r="Z125" s="115"/>
      <c r="AA125" s="115" t="str">
        <f t="shared" si="4"/>
        <v/>
      </c>
      <c r="AB125" s="115"/>
      <c r="AC125" s="115">
        <f>Y125/$Y$7*100</f>
        <v>0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180</v>
      </c>
      <c r="V127" s="115">
        <v>157</v>
      </c>
      <c r="W127" s="115">
        <v>155</v>
      </c>
      <c r="X127" s="115">
        <v>116</v>
      </c>
      <c r="Y127" s="115">
        <v>170</v>
      </c>
      <c r="Z127" s="115"/>
      <c r="AA127" s="115" t="str">
        <f t="shared" si="4"/>
        <v>170</v>
      </c>
      <c r="AB127" s="115"/>
      <c r="AC127" s="115">
        <f>Y127/$Y$7*100</f>
        <v>52.631578947368418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125</v>
      </c>
      <c r="V128" s="115">
        <v>105</v>
      </c>
      <c r="W128" s="115">
        <v>123</v>
      </c>
      <c r="X128" s="115">
        <v>107</v>
      </c>
      <c r="Y128" s="115">
        <v>153</v>
      </c>
      <c r="Z128" s="115"/>
      <c r="AA128" s="115" t="str">
        <f t="shared" si="4"/>
        <v>153</v>
      </c>
      <c r="AB128" s="115"/>
      <c r="AC128" s="115">
        <f>Y128/$Y$7*100</f>
        <v>47.368421052631575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D05DF39-70A1-4718-9105-75FEDF28C1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E315590-1DCB-4192-B9E3-749DA034E1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E814897-31B3-4687-82C9-75EB603AC0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F08D653-F99E-403D-BC24-03659745DA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Noosa</v>
      </c>
      <c r="T1" s="115"/>
      <c r="U1" s="115"/>
      <c r="V1" s="115"/>
      <c r="W1" s="115"/>
      <c r="X1" s="115"/>
      <c r="Y1" s="115" t="str">
        <f>Y3</f>
        <v>9.52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163</v>
      </c>
      <c r="V3" s="115"/>
      <c r="W3" s="115"/>
      <c r="X3" s="115"/>
      <c r="Y3" s="115" t="s">
        <v>261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9.52'!$Y$3&amp;" "&amp;'Table 9.52'!$U$3&amp;", "&amp;'State data for spotlight'!$C$3&amp;", "&amp;'Table 9.52'!$Y$2</f>
        <v>Table 9.52 Noosa,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36906</v>
      </c>
      <c r="U4" s="117">
        <v>37549</v>
      </c>
      <c r="V4" s="117">
        <v>38988</v>
      </c>
      <c r="W4" s="117">
        <v>38851</v>
      </c>
      <c r="X4" s="117">
        <v>38991</v>
      </c>
      <c r="Y4" s="117">
        <v>40296</v>
      </c>
      <c r="Z4" s="115"/>
      <c r="AA4" s="115" t="str">
        <f>TEXT(Y4,"###,###")</f>
        <v>40,296</v>
      </c>
      <c r="AB4" s="115"/>
      <c r="AC4" s="115">
        <f t="shared" ref="AC4:AC9" si="0">Y4/X4-1</f>
        <v>3.3469262137416411E-2</v>
      </c>
      <c r="AD4" s="115"/>
      <c r="AE4" s="115">
        <f>Y4/T4-1</f>
        <v>9.1854982929604923E-2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18809</v>
      </c>
      <c r="U5" s="117">
        <v>19306</v>
      </c>
      <c r="V5" s="117">
        <v>19929</v>
      </c>
      <c r="W5" s="117">
        <v>19664</v>
      </c>
      <c r="X5" s="117">
        <v>19622</v>
      </c>
      <c r="Y5" s="117">
        <v>20209</v>
      </c>
      <c r="Z5" s="115"/>
      <c r="AA5" s="115" t="str">
        <f>TEXT(Y5,"###,###")</f>
        <v>20,209</v>
      </c>
      <c r="AB5" s="115"/>
      <c r="AC5" s="115">
        <f t="shared" si="0"/>
        <v>2.9915401080419901E-2</v>
      </c>
      <c r="AD5" s="115"/>
      <c r="AE5" s="115">
        <f t="shared" ref="AE5:AE9" si="1">Y5/T5-1</f>
        <v>7.4432452549311412E-2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18097</v>
      </c>
      <c r="U6" s="117">
        <v>18243</v>
      </c>
      <c r="V6" s="117">
        <v>19059</v>
      </c>
      <c r="W6" s="117">
        <v>19187</v>
      </c>
      <c r="X6" s="117">
        <v>19369</v>
      </c>
      <c r="Y6" s="117">
        <v>20087</v>
      </c>
      <c r="Z6" s="115"/>
      <c r="AA6" s="115" t="str">
        <f>TEXT(Y6,"###,###")</f>
        <v>20,087</v>
      </c>
      <c r="AB6" s="115"/>
      <c r="AC6" s="115">
        <f t="shared" si="0"/>
        <v>3.7069544116887787E-2</v>
      </c>
      <c r="AD6" s="115"/>
      <c r="AE6" s="115">
        <f t="shared" si="1"/>
        <v>0.10996297728905335</v>
      </c>
      <c r="AF6" s="115"/>
    </row>
    <row r="7" spans="1:32" ht="16.5" customHeight="1" thickBot="1" x14ac:dyDescent="0.3">
      <c r="A7" s="46" t="str">
        <f>"QUICK STATS for "&amp;'Table 9.52'!Y2&amp;"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26507</v>
      </c>
      <c r="U7" s="117">
        <v>26939</v>
      </c>
      <c r="V7" s="117">
        <v>27444</v>
      </c>
      <c r="W7" s="117">
        <v>27537</v>
      </c>
      <c r="X7" s="117">
        <v>27963</v>
      </c>
      <c r="Y7" s="117">
        <v>28676</v>
      </c>
      <c r="Z7" s="115"/>
      <c r="AA7" s="115" t="str">
        <f>TEXT(Y7,"###,###")</f>
        <v>28,676</v>
      </c>
      <c r="AB7" s="115"/>
      <c r="AC7" s="115">
        <f t="shared" si="0"/>
        <v>2.549797947287491E-2</v>
      </c>
      <c r="AD7" s="115"/>
      <c r="AE7" s="115">
        <f t="shared" si="1"/>
        <v>8.1827441807824419E-2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40,296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9.52'!AA7</f>
        <v>28,676</v>
      </c>
      <c r="P8" s="51"/>
      <c r="S8" s="115" t="s">
        <v>96</v>
      </c>
      <c r="T8" s="115">
        <v>31290.44</v>
      </c>
      <c r="U8" s="115">
        <v>32546.19</v>
      </c>
      <c r="V8" s="115">
        <v>33186</v>
      </c>
      <c r="W8" s="115">
        <v>33644</v>
      </c>
      <c r="X8" s="115">
        <v>34515</v>
      </c>
      <c r="Y8" s="115">
        <v>35110</v>
      </c>
      <c r="Z8" s="115"/>
      <c r="AA8" s="115" t="str">
        <f>TEXT(Y8,"$###,###")</f>
        <v>$35,110</v>
      </c>
      <c r="AB8" s="115"/>
      <c r="AC8" s="115">
        <f t="shared" si="0"/>
        <v>1.723888164566123E-2</v>
      </c>
      <c r="AD8" s="115"/>
      <c r="AE8" s="115">
        <f t="shared" si="1"/>
        <v>0.12206795430169737</v>
      </c>
      <c r="AF8" s="115"/>
    </row>
    <row r="9" spans="1:32" x14ac:dyDescent="0.25">
      <c r="A9" s="55" t="s">
        <v>17</v>
      </c>
      <c r="B9" s="56"/>
      <c r="C9" s="57"/>
      <c r="D9" s="58">
        <f>'Table 9.52'!AC104</f>
        <v>75.565812983919002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50.592830241316776</v>
      </c>
      <c r="P9" s="59" t="s">
        <v>97</v>
      </c>
      <c r="S9" s="115" t="s">
        <v>9</v>
      </c>
      <c r="T9" s="115">
        <v>1085829384</v>
      </c>
      <c r="U9" s="115">
        <v>1187789008</v>
      </c>
      <c r="V9" s="115">
        <v>1253347133</v>
      </c>
      <c r="W9" s="115">
        <v>1277442058</v>
      </c>
      <c r="X9" s="115">
        <v>1312989223</v>
      </c>
      <c r="Y9" s="115">
        <v>1371713416</v>
      </c>
      <c r="Z9" s="115"/>
      <c r="AA9" s="115" t="str">
        <f>TEXT(Y9/1000000,"$#,###.0")&amp;" mil"</f>
        <v>$1,371.7 mil</v>
      </c>
      <c r="AB9" s="115"/>
      <c r="AC9" s="115">
        <f t="shared" si="0"/>
        <v>4.4725571216664983E-2</v>
      </c>
      <c r="AD9" s="115"/>
      <c r="AE9" s="115">
        <f t="shared" si="1"/>
        <v>0.26328632860058976</v>
      </c>
      <c r="AF9" s="115"/>
    </row>
    <row r="10" spans="1:32" x14ac:dyDescent="0.25">
      <c r="A10" s="55" t="s">
        <v>20</v>
      </c>
      <c r="B10" s="56"/>
      <c r="C10" s="57"/>
      <c r="D10" s="58">
        <f>'Table 9.52'!AC105</f>
        <v>13.380980742505461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49.407169758683217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86.804296275631188</v>
      </c>
      <c r="P11" s="59" t="s">
        <v>97</v>
      </c>
      <c r="S11" s="115" t="s">
        <v>32</v>
      </c>
      <c r="T11" s="117">
        <v>30625</v>
      </c>
      <c r="U11" s="117">
        <v>31347</v>
      </c>
      <c r="V11" s="117">
        <v>32976</v>
      </c>
      <c r="W11" s="117">
        <v>32977</v>
      </c>
      <c r="X11" s="117">
        <v>32972</v>
      </c>
      <c r="Y11" s="117">
        <v>33991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9.52'!AC108</f>
        <v>21.217986896962476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21.987027479425304</v>
      </c>
      <c r="P12" s="59" t="s">
        <v>97</v>
      </c>
      <c r="S12" s="115" t="s">
        <v>33</v>
      </c>
      <c r="T12" s="117">
        <v>6280</v>
      </c>
      <c r="U12" s="117">
        <v>6201</v>
      </c>
      <c r="V12" s="117">
        <v>6013</v>
      </c>
      <c r="W12" s="117">
        <v>5872</v>
      </c>
      <c r="X12" s="117">
        <v>6016</v>
      </c>
      <c r="Y12" s="117">
        <v>6305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9.52'!AC109</f>
        <v>17.969525511216993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9.52'!AA118</f>
        <v>43.8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9.52'!AC110</f>
        <v>20.528092118324398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14.587111173106432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9.52'!AC111</f>
        <v>29.231189199920589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85.412888826893578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735</v>
      </c>
      <c r="Z15" s="115"/>
      <c r="AA15" s="118">
        <f t="shared" ref="AA15:AA34" si="2">IF(Y15="np",0,Y15/$Y$34)</f>
        <v>1.8240023823704585E-2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396</v>
      </c>
      <c r="Z16" s="115"/>
      <c r="AA16" s="118">
        <f t="shared" si="2"/>
        <v>9.8272781417510415E-3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1495</v>
      </c>
      <c r="Z17" s="115"/>
      <c r="AA17" s="118">
        <f t="shared" si="2"/>
        <v>3.7100456621004564E-2</v>
      </c>
      <c r="AB17" s="115"/>
      <c r="AC17" s="115"/>
      <c r="AD17" s="115"/>
      <c r="AE17" s="115"/>
      <c r="AF17" s="115"/>
    </row>
    <row r="18" spans="1:32" x14ac:dyDescent="0.25">
      <c r="A18" s="85" t="str">
        <f>'Table 9.52'!$S$1&amp;" ("&amp;'Table 9.52'!$T$2&amp;" to "&amp;'Table 9.52'!$Y$2&amp;")"</f>
        <v>Noosa (2011-12 to 2016-17)</v>
      </c>
      <c r="B18" s="85"/>
      <c r="C18" s="85"/>
      <c r="D18" s="85"/>
      <c r="E18" s="85"/>
      <c r="F18" s="85"/>
      <c r="G18" s="85" t="str">
        <f>'Table 9.52'!$S$1&amp;" ("&amp;'Table 9.52'!$T$2&amp;" to "&amp;'Table 9.52'!$Y$2&amp;")"</f>
        <v>Noosa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213</v>
      </c>
      <c r="Z18" s="115"/>
      <c r="AA18" s="118">
        <f t="shared" si="2"/>
        <v>5.2858844550327574E-3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3540</v>
      </c>
      <c r="Z19" s="115"/>
      <c r="AA19" s="118">
        <f t="shared" si="2"/>
        <v>8.7849910661107797E-2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967</v>
      </c>
      <c r="Z20" s="115"/>
      <c r="AA20" s="118">
        <f t="shared" si="2"/>
        <v>2.3997419098669842E-2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3857</v>
      </c>
      <c r="Z21" s="115"/>
      <c r="AA21" s="118">
        <f t="shared" si="2"/>
        <v>9.5716696446297406E-2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5046</v>
      </c>
      <c r="Z22" s="115"/>
      <c r="AA22" s="118">
        <f t="shared" si="2"/>
        <v>0.12522334723049433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889</v>
      </c>
      <c r="Z23" s="115"/>
      <c r="AA23" s="118">
        <f t="shared" si="2"/>
        <v>2.2061743101052213E-2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318</v>
      </c>
      <c r="Z24" s="115"/>
      <c r="AA24" s="118">
        <f t="shared" si="2"/>
        <v>7.8916021441334128E-3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1344</v>
      </c>
      <c r="Z25" s="115"/>
      <c r="AA25" s="118">
        <f t="shared" si="2"/>
        <v>3.3353186420488387E-2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1489</v>
      </c>
      <c r="Z26" s="115"/>
      <c r="AA26" s="118">
        <f t="shared" si="2"/>
        <v>3.6951558467341675E-2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2485</v>
      </c>
      <c r="Z27" s="115"/>
      <c r="AA27" s="118">
        <f t="shared" si="2"/>
        <v>6.1668651975382169E-2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2350</v>
      </c>
      <c r="Z28" s="115"/>
      <c r="AA28" s="118">
        <f t="shared" si="2"/>
        <v>5.8318443517967042E-2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1372</v>
      </c>
      <c r="Z29" s="115"/>
      <c r="AA29" s="118">
        <f t="shared" si="2"/>
        <v>3.404804447091523E-2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2879</v>
      </c>
      <c r="Z30" s="115"/>
      <c r="AA30" s="118">
        <f t="shared" si="2"/>
        <v>7.1446297399245587E-2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4035</v>
      </c>
      <c r="Z31" s="115"/>
      <c r="AA31" s="118">
        <f t="shared" si="2"/>
        <v>0.10013400833829661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629</v>
      </c>
      <c r="Z32" s="115"/>
      <c r="AA32" s="118">
        <f t="shared" si="2"/>
        <v>1.5609489775660115E-2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1579</v>
      </c>
      <c r="Z33" s="115"/>
      <c r="AA33" s="118">
        <f t="shared" si="2"/>
        <v>3.9185030772285093E-2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40296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22907</v>
      </c>
      <c r="U37" s="115">
        <v>23153</v>
      </c>
      <c r="V37" s="115">
        <v>23319</v>
      </c>
      <c r="W37" s="115">
        <v>23369</v>
      </c>
      <c r="X37" s="115">
        <v>24013</v>
      </c>
      <c r="Y37" s="115">
        <v>24493</v>
      </c>
      <c r="Z37" s="115"/>
      <c r="AA37" s="115" t="str">
        <f>TEXT(Y37,"###,###")</f>
        <v>24,493</v>
      </c>
      <c r="AB37" s="115"/>
      <c r="AC37" s="115">
        <f>Y37/X37-1</f>
        <v>1.9989172531545307E-2</v>
      </c>
      <c r="AD37" s="115"/>
      <c r="AE37" s="115">
        <f>Y37/T37-1</f>
        <v>6.9236477932509644E-2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3600</v>
      </c>
      <c r="U38" s="115">
        <v>3784</v>
      </c>
      <c r="V38" s="115">
        <v>4122</v>
      </c>
      <c r="W38" s="115">
        <v>4167</v>
      </c>
      <c r="X38" s="115">
        <v>3948</v>
      </c>
      <c r="Y38" s="115">
        <v>4183</v>
      </c>
      <c r="Z38" s="115"/>
      <c r="AA38" s="115" t="str">
        <f>TEXT(Y38,"###,###")</f>
        <v>4,183</v>
      </c>
      <c r="AB38" s="115"/>
      <c r="AC38" s="115">
        <f>Y38/X38-1</f>
        <v>5.9523809523809534E-2</v>
      </c>
      <c r="AD38" s="115"/>
      <c r="AE38" s="115">
        <f>Y38/T38-1</f>
        <v>0.16194444444444445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26507</v>
      </c>
      <c r="U40" s="115">
        <v>26937</v>
      </c>
      <c r="V40" s="115">
        <v>27441</v>
      </c>
      <c r="W40" s="115">
        <v>27536</v>
      </c>
      <c r="X40" s="115">
        <v>27961</v>
      </c>
      <c r="Y40" s="115">
        <v>28676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85.412888826893578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14.587111173106432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36</v>
      </c>
      <c r="Y44" s="117">
        <v>29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489</v>
      </c>
      <c r="Y45" s="117">
        <v>615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1194</v>
      </c>
      <c r="Y46" s="117">
        <v>1233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1497</v>
      </c>
      <c r="Y47" s="117">
        <v>1526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1813</v>
      </c>
      <c r="Y48" s="117">
        <v>1806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9.52'!S1&amp;" ("&amp;'Table 9.52'!Y2&amp;") *"</f>
        <v>Number of jobs by age and sex of job holders in Noosa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1708</v>
      </c>
      <c r="Y49" s="117">
        <v>1724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1694</v>
      </c>
      <c r="Y50" s="117">
        <v>1823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2155</v>
      </c>
      <c r="Y51" s="117">
        <v>2083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2046</v>
      </c>
      <c r="Y52" s="117">
        <v>2126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2068</v>
      </c>
      <c r="Y53" s="117">
        <v>2150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1864</v>
      </c>
      <c r="Y54" s="117">
        <v>1876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1552</v>
      </c>
      <c r="Y55" s="117">
        <v>1549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890</v>
      </c>
      <c r="Y56" s="117">
        <v>976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375</v>
      </c>
      <c r="Y57" s="117">
        <v>427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140</v>
      </c>
      <c r="Y58" s="117">
        <v>161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62</v>
      </c>
      <c r="Y59" s="117">
        <v>69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42</v>
      </c>
      <c r="Y60" s="117">
        <v>34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19622</v>
      </c>
      <c r="Y61" s="117">
        <v>20209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44</v>
      </c>
      <c r="Y63" s="117">
        <v>36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9.52'!S1&amp;" ("&amp;'Table 9.52'!Y2&amp;") *"</f>
        <v>Number of employed persons per occupation of main job by sex in Noosa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569</v>
      </c>
      <c r="Y64" s="117">
        <v>667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1248</v>
      </c>
      <c r="Y65" s="117">
        <v>1249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1579</v>
      </c>
      <c r="Y66" s="117">
        <v>1487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1649</v>
      </c>
      <c r="Y67" s="117">
        <v>1755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1521</v>
      </c>
      <c r="Y68" s="117">
        <v>1634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1584</v>
      </c>
      <c r="Y69" s="117">
        <v>1630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1936</v>
      </c>
      <c r="Y70" s="117">
        <v>1982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2368</v>
      </c>
      <c r="Y71" s="117">
        <v>2396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2438</v>
      </c>
      <c r="Y72" s="117">
        <v>2431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2031</v>
      </c>
      <c r="Y73" s="117">
        <v>2212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1377</v>
      </c>
      <c r="Y74" s="117">
        <v>1481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620</v>
      </c>
      <c r="Y75" s="117">
        <v>676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228</v>
      </c>
      <c r="Y76" s="117">
        <v>258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90</v>
      </c>
      <c r="Y77" s="117">
        <v>113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37</v>
      </c>
      <c r="Y78" s="117">
        <v>37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55</v>
      </c>
      <c r="Y79" s="117">
        <v>43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19369</v>
      </c>
      <c r="Y80" s="117">
        <v>20087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9.52'!S1</f>
        <v>Noosa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1677</v>
      </c>
      <c r="Y83" s="117">
        <v>1750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1601</v>
      </c>
      <c r="Y84" s="117">
        <v>1645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9.52'!AA4</f>
        <v>40,296</v>
      </c>
      <c r="D85" s="99">
        <f>'Table 9.52'!AC4</f>
        <v>3.3469262137416411E-2</v>
      </c>
      <c r="E85" s="100">
        <f>'Table 9.52'!AC4</f>
        <v>3.3469262137416411E-2</v>
      </c>
      <c r="F85" s="99">
        <f>'Table 9.52'!AE4</f>
        <v>9.1854982929604923E-2</v>
      </c>
      <c r="G85" s="100">
        <f>'Table 9.52'!AE4</f>
        <v>9.1854982929604923E-2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2456</v>
      </c>
      <c r="Y85" s="117">
        <v>2588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9.52'!AA5</f>
        <v>20,209</v>
      </c>
      <c r="D86" s="99">
        <f>'Table 9.52'!AC5</f>
        <v>2.9915401080419901E-2</v>
      </c>
      <c r="E86" s="100">
        <f>'Table 9.52'!AC5</f>
        <v>2.9915401080419901E-2</v>
      </c>
      <c r="F86" s="99">
        <f>'Table 9.52'!AE5</f>
        <v>7.4432452549311412E-2</v>
      </c>
      <c r="G86" s="100">
        <f>'Table 9.52'!AE5</f>
        <v>7.4432452549311412E-2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957</v>
      </c>
      <c r="Y86" s="117">
        <v>941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9.52'!AA6</f>
        <v>20,087</v>
      </c>
      <c r="D87" s="99">
        <f>'Table 9.52'!AC6</f>
        <v>3.7069544116887787E-2</v>
      </c>
      <c r="E87" s="100">
        <f>'Table 9.52'!AC6</f>
        <v>3.7069544116887787E-2</v>
      </c>
      <c r="F87" s="99">
        <f>'Table 9.52'!AE6</f>
        <v>0.10996297728905335</v>
      </c>
      <c r="G87" s="100">
        <f>'Table 9.52'!AE6</f>
        <v>0.10996297728905335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406</v>
      </c>
      <c r="Y87" s="117">
        <v>402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9.52'!AA7</f>
        <v>28,676</v>
      </c>
      <c r="D88" s="99">
        <f>'Table 9.52'!AC7</f>
        <v>2.549797947287491E-2</v>
      </c>
      <c r="E88" s="100">
        <f>'Table 9.52'!AC7</f>
        <v>2.549797947287491E-2</v>
      </c>
      <c r="F88" s="99">
        <f>'Table 9.52'!AE7</f>
        <v>8.1827441807824419E-2</v>
      </c>
      <c r="G88" s="100">
        <f>'Table 9.52'!AE7</f>
        <v>8.1827441807824419E-2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801</v>
      </c>
      <c r="Y88" s="117">
        <v>835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9.52'!AA37</f>
        <v>24,493</v>
      </c>
      <c r="D89" s="99">
        <f>'Table 9.52'!AC37</f>
        <v>1.9989172531545307E-2</v>
      </c>
      <c r="E89" s="100">
        <f>'Table 9.52'!AC37</f>
        <v>1.9989172531545307E-2</v>
      </c>
      <c r="F89" s="99">
        <f>'Table 9.52'!AE37</f>
        <v>6.9236477932509644E-2</v>
      </c>
      <c r="G89" s="100">
        <f>'Table 9.52'!AE37</f>
        <v>6.9236477932509644E-2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890</v>
      </c>
      <c r="Y89" s="117">
        <v>858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9.52'!AA38</f>
        <v>4,183</v>
      </c>
      <c r="D90" s="99">
        <f>'Table 9.52'!AC38</f>
        <v>5.9523809523809534E-2</v>
      </c>
      <c r="E90" s="100">
        <f>'Table 9.52'!AC38</f>
        <v>5.9523809523809534E-2</v>
      </c>
      <c r="F90" s="99">
        <f>'Table 9.52'!AE38</f>
        <v>0.16194444444444445</v>
      </c>
      <c r="G90" s="100">
        <f>'Table 9.52'!AE38</f>
        <v>0.16194444444444445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1374</v>
      </c>
      <c r="Y90" s="117">
        <v>1421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9.52'!AA114</f>
        <v>1,846</v>
      </c>
      <c r="D91" s="99">
        <f>'Table 9.52'!AC114</f>
        <v>5.3652968036529636E-2</v>
      </c>
      <c r="E91" s="100">
        <f>'Table 9.52'!AC114</f>
        <v>5.3652968036529636E-2</v>
      </c>
      <c r="F91" s="99">
        <f>'Table 9.52'!AE114</f>
        <v>0.15159076731129129</v>
      </c>
      <c r="G91" s="100">
        <f>'Table 9.52'!AE114</f>
        <v>0.15159076731129129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14196</v>
      </c>
      <c r="Y91" s="117">
        <v>14508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9.52'!AA115</f>
        <v>2,337</v>
      </c>
      <c r="D92" s="99">
        <f>'Table 9.52'!AC115</f>
        <v>6.2272727272727257E-2</v>
      </c>
      <c r="E92" s="100">
        <f>'Table 9.52'!AC115</f>
        <v>6.2272727272727257E-2</v>
      </c>
      <c r="F92" s="99">
        <f>'Table 9.52'!AE115</f>
        <v>0.17025538307461185</v>
      </c>
      <c r="G92" s="100">
        <f>'Table 9.52'!AE115</f>
        <v>0.17025538307461185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9.52'!AA8</f>
        <v>$35,110</v>
      </c>
      <c r="D93" s="99">
        <f>'Table 9.52'!AC8</f>
        <v>1.723888164566123E-2</v>
      </c>
      <c r="E93" s="100">
        <f>'Table 9.52'!AC8</f>
        <v>1.723888164566123E-2</v>
      </c>
      <c r="F93" s="99">
        <f>'Table 9.52'!AE8</f>
        <v>0.12206795430169737</v>
      </c>
      <c r="G93" s="100">
        <f>'Table 9.52'!AE8</f>
        <v>0.12206795430169737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1165</v>
      </c>
      <c r="Y93" s="117">
        <v>1278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9.52'!AA9</f>
        <v>$1,371.7 mil</v>
      </c>
      <c r="D94" s="99">
        <f>'Table 9.52'!AC9</f>
        <v>4.4725571216664983E-2</v>
      </c>
      <c r="E94" s="100">
        <f>'Table 9.52'!AC9</f>
        <v>4.4725571216664983E-2</v>
      </c>
      <c r="F94" s="99">
        <f>'Table 9.52'!AE9</f>
        <v>0.26328632860058976</v>
      </c>
      <c r="G94" s="100">
        <f>'Table 9.52'!AE9</f>
        <v>0.26328632860058976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2344</v>
      </c>
      <c r="Y94" s="117">
        <v>2463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431</v>
      </c>
      <c r="Y95" s="117">
        <v>466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2024</v>
      </c>
      <c r="Y96" s="117">
        <v>2139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2063</v>
      </c>
      <c r="Y97" s="117">
        <v>2216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1469</v>
      </c>
      <c r="Y98" s="117">
        <v>1452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78</v>
      </c>
      <c r="Y99" s="117">
        <v>82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754</v>
      </c>
      <c r="Y100" s="117">
        <v>783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13767</v>
      </c>
      <c r="Y101" s="117">
        <v>14168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28176</v>
      </c>
      <c r="Y104" s="115">
        <v>30450</v>
      </c>
      <c r="Z104" s="115"/>
      <c r="AA104" s="115" t="str">
        <f>TEXT(Y104,"###,###")</f>
        <v>30,450</v>
      </c>
      <c r="AB104" s="115"/>
      <c r="AC104" s="115">
        <f>Y104/($Y$4)*100</f>
        <v>75.565812983919002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5555</v>
      </c>
      <c r="Y105" s="115">
        <v>5392</v>
      </c>
      <c r="Z105" s="115"/>
      <c r="AA105" s="115" t="str">
        <f>TEXT(Y105,"###,###")</f>
        <v>5,392</v>
      </c>
      <c r="AB105" s="115"/>
      <c r="AC105" s="115">
        <f>Y105/($Y$4)*100</f>
        <v>13.380980742505461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33731</v>
      </c>
      <c r="Y106" s="115">
        <v>35842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7570</v>
      </c>
      <c r="Y108" s="115">
        <v>8550</v>
      </c>
      <c r="Z108" s="115"/>
      <c r="AA108" s="115" t="str">
        <f>TEXT(Y108,"###,###")</f>
        <v>8,550</v>
      </c>
      <c r="AB108" s="115"/>
      <c r="AC108" s="115">
        <f>Y108/($Y$4)*100</f>
        <v>21.217986896962476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6757</v>
      </c>
      <c r="Y109" s="115">
        <v>7241</v>
      </c>
      <c r="Z109" s="115"/>
      <c r="AA109" s="115" t="str">
        <f>TEXT(Y109,"###,###")</f>
        <v>7,241</v>
      </c>
      <c r="AB109" s="115"/>
      <c r="AC109" s="115">
        <f t="shared" ref="AC109:AC111" si="3">Y109/($Y$4)*100</f>
        <v>17.969525511216993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7770</v>
      </c>
      <c r="Y110" s="115">
        <v>8272</v>
      </c>
      <c r="Z110" s="115"/>
      <c r="AA110" s="115" t="str">
        <f>TEXT(Y110,"###,###")</f>
        <v>8,272</v>
      </c>
      <c r="AB110" s="115"/>
      <c r="AC110" s="115">
        <f t="shared" si="3"/>
        <v>20.528092118324398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11640</v>
      </c>
      <c r="Y111" s="115">
        <v>11779</v>
      </c>
      <c r="Z111" s="115"/>
      <c r="AA111" s="115" t="str">
        <f>TEXT(Y111,"###,###")</f>
        <v>11,779</v>
      </c>
      <c r="AB111" s="115"/>
      <c r="AC111" s="115">
        <f t="shared" si="3"/>
        <v>29.231189199920589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38991</v>
      </c>
      <c r="Y112" s="115">
        <v>40296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1603</v>
      </c>
      <c r="U114" s="115">
        <v>1694</v>
      </c>
      <c r="V114" s="115">
        <v>1863</v>
      </c>
      <c r="W114" s="115">
        <v>1825</v>
      </c>
      <c r="X114" s="115">
        <v>1752</v>
      </c>
      <c r="Y114" s="115">
        <v>1846</v>
      </c>
      <c r="Z114" s="115"/>
      <c r="AA114" s="115" t="str">
        <f>TEXT(Y114,"###,###")</f>
        <v>1,846</v>
      </c>
      <c r="AB114" s="115"/>
      <c r="AC114" s="115">
        <f>Y114/X114-1</f>
        <v>5.3652968036529636E-2</v>
      </c>
      <c r="AD114" s="115"/>
      <c r="AE114" s="115">
        <f>Y114/T114-1</f>
        <v>0.15159076731129129</v>
      </c>
      <c r="AF114" s="115"/>
    </row>
    <row r="115" spans="19:32" x14ac:dyDescent="0.25">
      <c r="S115" s="115" t="s">
        <v>104</v>
      </c>
      <c r="T115" s="115">
        <v>1997</v>
      </c>
      <c r="U115" s="115">
        <v>2095</v>
      </c>
      <c r="V115" s="115">
        <v>2263</v>
      </c>
      <c r="W115" s="115">
        <v>2339</v>
      </c>
      <c r="X115" s="115">
        <v>2200</v>
      </c>
      <c r="Y115" s="115">
        <v>2337</v>
      </c>
      <c r="Z115" s="115"/>
      <c r="AA115" s="115" t="str">
        <f>TEXT(Y115,"###,###")</f>
        <v>2,337</v>
      </c>
      <c r="AB115" s="115"/>
      <c r="AC115" s="115">
        <f>Y115/X115-1</f>
        <v>6.2272727272727257E-2</v>
      </c>
      <c r="AD115" s="115"/>
      <c r="AE115" s="115">
        <f>Y115/T115-1</f>
        <v>0.17025538307461185</v>
      </c>
      <c r="AF115" s="115"/>
    </row>
    <row r="116" spans="19:32" x14ac:dyDescent="0.25">
      <c r="S116" s="115" t="s">
        <v>56</v>
      </c>
      <c r="T116" s="115">
        <v>3600</v>
      </c>
      <c r="U116" s="115">
        <v>3789</v>
      </c>
      <c r="V116" s="115">
        <v>4126</v>
      </c>
      <c r="W116" s="115">
        <v>4164</v>
      </c>
      <c r="X116" s="115">
        <v>3952</v>
      </c>
      <c r="Y116" s="115">
        <v>4183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42.29</v>
      </c>
      <c r="V118" s="115">
        <v>44.37</v>
      </c>
      <c r="W118" s="115">
        <v>43.56</v>
      </c>
      <c r="X118" s="115">
        <v>45.72</v>
      </c>
      <c r="Y118" s="115">
        <v>43.84</v>
      </c>
      <c r="Z118" s="115"/>
      <c r="AA118" s="115" t="str">
        <f>TEXT(Y118,"##.0")</f>
        <v>43.8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20738</v>
      </c>
      <c r="V120" s="115">
        <v>21432</v>
      </c>
      <c r="W120" s="115">
        <v>21663</v>
      </c>
      <c r="X120" s="115">
        <v>21944</v>
      </c>
      <c r="Y120" s="115">
        <v>22371</v>
      </c>
      <c r="Z120" s="115"/>
      <c r="AA120" s="115" t="str">
        <f>TEXT(Y120,"###,###")</f>
        <v>22,371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3821</v>
      </c>
      <c r="V121" s="115">
        <v>3681</v>
      </c>
      <c r="W121" s="115">
        <v>3614</v>
      </c>
      <c r="X121" s="115">
        <v>3710</v>
      </c>
      <c r="Y121" s="115">
        <v>3784</v>
      </c>
      <c r="Z121" s="115"/>
      <c r="AA121" s="115" t="str">
        <f t="shared" ref="AA121:AA128" si="4">TEXT(Y121,"###,###")</f>
        <v>3,784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2381</v>
      </c>
      <c r="V122" s="115">
        <v>2328</v>
      </c>
      <c r="W122" s="115">
        <v>2258</v>
      </c>
      <c r="X122" s="115">
        <v>2306</v>
      </c>
      <c r="Y122" s="115">
        <v>2521</v>
      </c>
      <c r="Z122" s="115"/>
      <c r="AA122" s="115" t="str">
        <f t="shared" si="4"/>
        <v>2,521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23119</v>
      </c>
      <c r="V124" s="115">
        <v>23760</v>
      </c>
      <c r="W124" s="115">
        <v>23921</v>
      </c>
      <c r="X124" s="115">
        <v>24250</v>
      </c>
      <c r="Y124" s="115">
        <v>24892</v>
      </c>
      <c r="Z124" s="115"/>
      <c r="AA124" s="115" t="str">
        <f t="shared" si="4"/>
        <v>24,892</v>
      </c>
      <c r="AB124" s="115"/>
      <c r="AC124" s="115">
        <f>Y124/$Y$7*100</f>
        <v>86.804296275631188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6202</v>
      </c>
      <c r="V125" s="115">
        <v>6009</v>
      </c>
      <c r="W125" s="115">
        <v>5872</v>
      </c>
      <c r="X125" s="115">
        <v>6016</v>
      </c>
      <c r="Y125" s="115">
        <v>6305</v>
      </c>
      <c r="Z125" s="115"/>
      <c r="AA125" s="115" t="str">
        <f t="shared" si="4"/>
        <v>6,305</v>
      </c>
      <c r="AB125" s="115"/>
      <c r="AC125" s="115">
        <f>Y125/$Y$7*100</f>
        <v>21.987027479425304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13922</v>
      </c>
      <c r="V127" s="115">
        <v>14101</v>
      </c>
      <c r="W127" s="115">
        <v>14065</v>
      </c>
      <c r="X127" s="115">
        <v>14196</v>
      </c>
      <c r="Y127" s="115">
        <v>14508</v>
      </c>
      <c r="Z127" s="115"/>
      <c r="AA127" s="115" t="str">
        <f t="shared" si="4"/>
        <v>14,508</v>
      </c>
      <c r="AB127" s="115"/>
      <c r="AC127" s="115">
        <f>Y127/$Y$7*100</f>
        <v>50.592830241316776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13017</v>
      </c>
      <c r="V128" s="115">
        <v>13343</v>
      </c>
      <c r="W128" s="115">
        <v>13472</v>
      </c>
      <c r="X128" s="115">
        <v>13767</v>
      </c>
      <c r="Y128" s="115">
        <v>14168</v>
      </c>
      <c r="Z128" s="115"/>
      <c r="AA128" s="115" t="str">
        <f t="shared" si="4"/>
        <v>14,168</v>
      </c>
      <c r="AB128" s="115"/>
      <c r="AC128" s="115">
        <f>Y128/$Y$7*100</f>
        <v>49.407169758683217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BAFD27A-AC81-44F5-A7B0-8EE44F0610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D2E36E8-5809-4599-BFCF-3AE0D36CD1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1F0A30E-64D8-4357-8180-94A7711F3E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613AB2EE-B79A-4684-A232-862FED06BA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North Burnett</v>
      </c>
      <c r="T1" s="115"/>
      <c r="U1" s="115"/>
      <c r="V1" s="115"/>
      <c r="W1" s="115"/>
      <c r="X1" s="115"/>
      <c r="Y1" s="115" t="str">
        <f>Y3</f>
        <v>9.53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164</v>
      </c>
      <c r="V3" s="115"/>
      <c r="W3" s="115"/>
      <c r="X3" s="115"/>
      <c r="Y3" s="115" t="s">
        <v>262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9.53'!$Y$3&amp;" "&amp;'Table 9.53'!$U$3&amp;", "&amp;'State data for spotlight'!$C$3&amp;", "&amp;'Table 9.53'!$Y$2</f>
        <v>Table 9.53 North Burnett,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9556</v>
      </c>
      <c r="U4" s="117">
        <v>9220</v>
      </c>
      <c r="V4" s="117">
        <v>8722</v>
      </c>
      <c r="W4" s="117">
        <v>9114</v>
      </c>
      <c r="X4" s="117">
        <v>8821</v>
      </c>
      <c r="Y4" s="117">
        <v>9478</v>
      </c>
      <c r="Z4" s="115"/>
      <c r="AA4" s="115" t="str">
        <f>TEXT(Y4,"###,###")</f>
        <v>9,478</v>
      </c>
      <c r="AB4" s="115"/>
      <c r="AC4" s="115">
        <f t="shared" ref="AC4:AC9" si="0">Y4/X4-1</f>
        <v>7.4481351320711875E-2</v>
      </c>
      <c r="AD4" s="115"/>
      <c r="AE4" s="115">
        <f>Y4/T4-1</f>
        <v>-8.1624110506488545E-3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5419</v>
      </c>
      <c r="U5" s="117">
        <v>5178</v>
      </c>
      <c r="V5" s="117">
        <v>4891</v>
      </c>
      <c r="W5" s="117">
        <v>5158</v>
      </c>
      <c r="X5" s="117">
        <v>4898</v>
      </c>
      <c r="Y5" s="117">
        <v>5096</v>
      </c>
      <c r="Z5" s="115"/>
      <c r="AA5" s="115" t="str">
        <f>TEXT(Y5,"###,###")</f>
        <v>5,096</v>
      </c>
      <c r="AB5" s="115"/>
      <c r="AC5" s="115">
        <f t="shared" si="0"/>
        <v>4.0424663127807348E-2</v>
      </c>
      <c r="AD5" s="115"/>
      <c r="AE5" s="115">
        <f t="shared" ref="AE5:AE9" si="1">Y5/T5-1</f>
        <v>-5.9605093190625569E-2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4141</v>
      </c>
      <c r="U6" s="117">
        <v>4041</v>
      </c>
      <c r="V6" s="117">
        <v>3833</v>
      </c>
      <c r="W6" s="117">
        <v>3951</v>
      </c>
      <c r="X6" s="117">
        <v>3924</v>
      </c>
      <c r="Y6" s="117">
        <v>4382</v>
      </c>
      <c r="Z6" s="115"/>
      <c r="AA6" s="115" t="str">
        <f>TEXT(Y6,"###,###")</f>
        <v>4,382</v>
      </c>
      <c r="AB6" s="115"/>
      <c r="AC6" s="115">
        <f t="shared" si="0"/>
        <v>0.11671763506625887</v>
      </c>
      <c r="AD6" s="115"/>
      <c r="AE6" s="115">
        <f t="shared" si="1"/>
        <v>5.8198502777107031E-2</v>
      </c>
      <c r="AF6" s="115"/>
    </row>
    <row r="7" spans="1:32" ht="16.5" customHeight="1" thickBot="1" x14ac:dyDescent="0.3">
      <c r="A7" s="46" t="str">
        <f>"QUICK STATS for "&amp;'Table 9.53'!Y2&amp;"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5615</v>
      </c>
      <c r="U7" s="117">
        <v>5573</v>
      </c>
      <c r="V7" s="117">
        <v>5362</v>
      </c>
      <c r="W7" s="117">
        <v>5505</v>
      </c>
      <c r="X7" s="117">
        <v>5389</v>
      </c>
      <c r="Y7" s="117">
        <v>5782</v>
      </c>
      <c r="Z7" s="115"/>
      <c r="AA7" s="115" t="str">
        <f>TEXT(Y7,"###,###")</f>
        <v>5,782</v>
      </c>
      <c r="AB7" s="115"/>
      <c r="AC7" s="115">
        <f t="shared" si="0"/>
        <v>7.2926331415847034E-2</v>
      </c>
      <c r="AD7" s="115"/>
      <c r="AE7" s="115">
        <f t="shared" si="1"/>
        <v>2.9741763134461197E-2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9,478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9.53'!AA7</f>
        <v>5,782</v>
      </c>
      <c r="P8" s="51"/>
      <c r="S8" s="115" t="s">
        <v>96</v>
      </c>
      <c r="T8" s="115">
        <v>24778</v>
      </c>
      <c r="U8" s="115">
        <v>23360</v>
      </c>
      <c r="V8" s="115">
        <v>23775.5</v>
      </c>
      <c r="W8" s="115">
        <v>26049</v>
      </c>
      <c r="X8" s="115">
        <v>27737.65</v>
      </c>
      <c r="Y8" s="115">
        <v>27358</v>
      </c>
      <c r="Z8" s="115"/>
      <c r="AA8" s="115" t="str">
        <f>TEXT(Y8,"$###,###")</f>
        <v>$27,358</v>
      </c>
      <c r="AB8" s="115"/>
      <c r="AC8" s="115">
        <f t="shared" si="0"/>
        <v>-1.368717248937823E-2</v>
      </c>
      <c r="AD8" s="115"/>
      <c r="AE8" s="115">
        <f t="shared" si="1"/>
        <v>0.10412462668496247</v>
      </c>
      <c r="AF8" s="115"/>
    </row>
    <row r="9" spans="1:32" x14ac:dyDescent="0.25">
      <c r="A9" s="55" t="s">
        <v>17</v>
      </c>
      <c r="B9" s="56"/>
      <c r="C9" s="57"/>
      <c r="D9" s="58">
        <f>'Table 9.53'!AC104</f>
        <v>70.373496518252793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54.012452438602566</v>
      </c>
      <c r="P9" s="59" t="s">
        <v>97</v>
      </c>
      <c r="S9" s="115" t="s">
        <v>9</v>
      </c>
      <c r="T9" s="115">
        <v>171723311</v>
      </c>
      <c r="U9" s="115">
        <v>167880828</v>
      </c>
      <c r="V9" s="115">
        <v>171684877</v>
      </c>
      <c r="W9" s="115">
        <v>179751212</v>
      </c>
      <c r="X9" s="115">
        <v>187441698</v>
      </c>
      <c r="Y9" s="115">
        <v>204727296</v>
      </c>
      <c r="Z9" s="115"/>
      <c r="AA9" s="115" t="str">
        <f>TEXT(Y9/1000000,"$#,###.0")&amp;" mil"</f>
        <v>$204.7 mil</v>
      </c>
      <c r="AB9" s="115"/>
      <c r="AC9" s="115">
        <f t="shared" si="0"/>
        <v>9.2218530798840792E-2</v>
      </c>
      <c r="AD9" s="115"/>
      <c r="AE9" s="115">
        <f t="shared" si="1"/>
        <v>0.19219280601921307</v>
      </c>
      <c r="AF9" s="115"/>
    </row>
    <row r="10" spans="1:32" x14ac:dyDescent="0.25">
      <c r="A10" s="55" t="s">
        <v>20</v>
      </c>
      <c r="B10" s="56"/>
      <c r="C10" s="57"/>
      <c r="D10" s="58">
        <f>'Table 9.53'!AC105</f>
        <v>13.726524583245411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45.987547561397442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81.995849187132478</v>
      </c>
      <c r="P11" s="59" t="s">
        <v>97</v>
      </c>
      <c r="S11" s="115" t="s">
        <v>32</v>
      </c>
      <c r="T11" s="117">
        <v>7770</v>
      </c>
      <c r="U11" s="117">
        <v>7444</v>
      </c>
      <c r="V11" s="117">
        <v>6936</v>
      </c>
      <c r="W11" s="117">
        <v>7329</v>
      </c>
      <c r="X11" s="117">
        <v>7081</v>
      </c>
      <c r="Y11" s="117">
        <v>7521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9.53'!AC108</f>
        <v>18.379404937750579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33.846419923901763</v>
      </c>
      <c r="P12" s="59" t="s">
        <v>97</v>
      </c>
      <c r="S12" s="115" t="s">
        <v>33</v>
      </c>
      <c r="T12" s="117">
        <v>1787</v>
      </c>
      <c r="U12" s="117">
        <v>1777</v>
      </c>
      <c r="V12" s="117">
        <v>1787</v>
      </c>
      <c r="W12" s="117">
        <v>1781</v>
      </c>
      <c r="X12" s="117">
        <v>1744</v>
      </c>
      <c r="Y12" s="117">
        <v>1957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9.53'!AC109</f>
        <v>14.59168600970669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9.53'!AA118</f>
        <v>42.5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9.53'!AC110</f>
        <v>29.120067524794262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18.332756831546178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9.53'!AC111</f>
        <v>22.008862629246675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81.667243168453822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3154</v>
      </c>
      <c r="Z15" s="115"/>
      <c r="AA15" s="118">
        <f t="shared" ref="AA15:AA34" si="2">IF(Y15="np",0,Y15/$Y$34)</f>
        <v>0.33277062671449675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162</v>
      </c>
      <c r="Z16" s="115"/>
      <c r="AA16" s="118">
        <f t="shared" si="2"/>
        <v>1.7092213547161849E-2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307</v>
      </c>
      <c r="Z17" s="115"/>
      <c r="AA17" s="118">
        <f t="shared" si="2"/>
        <v>3.2390799746782023E-2</v>
      </c>
      <c r="AB17" s="115"/>
      <c r="AC17" s="115"/>
      <c r="AD17" s="115"/>
      <c r="AE17" s="115"/>
      <c r="AF17" s="115"/>
    </row>
    <row r="18" spans="1:32" x14ac:dyDescent="0.25">
      <c r="A18" s="85" t="str">
        <f>'Table 9.53'!$S$1&amp;" ("&amp;'Table 9.53'!$T$2&amp;" to "&amp;'Table 9.53'!$Y$2&amp;")"</f>
        <v>North Burnett (2011-12 to 2016-17)</v>
      </c>
      <c r="B18" s="85"/>
      <c r="C18" s="85"/>
      <c r="D18" s="85"/>
      <c r="E18" s="85"/>
      <c r="F18" s="85"/>
      <c r="G18" s="85" t="str">
        <f>'Table 9.53'!$S$1&amp;" ("&amp;'Table 9.53'!$T$2&amp;" to "&amp;'Table 9.53'!$Y$2&amp;")"</f>
        <v>North Burnett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42</v>
      </c>
      <c r="Z18" s="115"/>
      <c r="AA18" s="118">
        <f t="shared" si="2"/>
        <v>4.4313146233382573E-3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322</v>
      </c>
      <c r="Z19" s="115"/>
      <c r="AA19" s="118">
        <f t="shared" si="2"/>
        <v>3.3973412112259974E-2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165</v>
      </c>
      <c r="Z20" s="115"/>
      <c r="AA20" s="118">
        <f t="shared" si="2"/>
        <v>1.7408736020257439E-2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531</v>
      </c>
      <c r="Z21" s="115"/>
      <c r="AA21" s="118">
        <f t="shared" si="2"/>
        <v>5.6024477737919395E-2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326</v>
      </c>
      <c r="Z22" s="115"/>
      <c r="AA22" s="118">
        <f t="shared" si="2"/>
        <v>3.4395442076387422E-2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195</v>
      </c>
      <c r="Z23" s="115"/>
      <c r="AA23" s="118">
        <f t="shared" si="2"/>
        <v>2.0573960751213337E-2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13</v>
      </c>
      <c r="Z24" s="115"/>
      <c r="AA24" s="118">
        <f t="shared" si="2"/>
        <v>1.3715973834142225E-3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126</v>
      </c>
      <c r="Z25" s="115"/>
      <c r="AA25" s="118">
        <f t="shared" si="2"/>
        <v>1.3293943870014771E-2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113</v>
      </c>
      <c r="Z26" s="115"/>
      <c r="AA26" s="118">
        <f t="shared" si="2"/>
        <v>1.1922346486600548E-2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250</v>
      </c>
      <c r="Z27" s="115"/>
      <c r="AA27" s="118">
        <f t="shared" si="2"/>
        <v>2.6376872757965814E-2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640</v>
      </c>
      <c r="Z28" s="115"/>
      <c r="AA28" s="118">
        <f t="shared" si="2"/>
        <v>6.7524794260392484E-2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393</v>
      </c>
      <c r="Z29" s="115"/>
      <c r="AA29" s="118">
        <f t="shared" si="2"/>
        <v>4.1464443975522264E-2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460</v>
      </c>
      <c r="Z30" s="115"/>
      <c r="AA30" s="118">
        <f t="shared" si="2"/>
        <v>4.8533445874657098E-2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566</v>
      </c>
      <c r="Z31" s="115"/>
      <c r="AA31" s="118">
        <f t="shared" si="2"/>
        <v>5.9717239924034604E-2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24</v>
      </c>
      <c r="Z32" s="115"/>
      <c r="AA32" s="118">
        <f t="shared" si="2"/>
        <v>2.5321797847647183E-3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178</v>
      </c>
      <c r="Z33" s="115"/>
      <c r="AA33" s="118">
        <f t="shared" si="2"/>
        <v>1.8780333403671662E-2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9478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4540</v>
      </c>
      <c r="U37" s="115">
        <v>4525</v>
      </c>
      <c r="V37" s="115">
        <v>4319</v>
      </c>
      <c r="W37" s="115">
        <v>4447</v>
      </c>
      <c r="X37" s="115">
        <v>4412</v>
      </c>
      <c r="Y37" s="115">
        <v>4722</v>
      </c>
      <c r="Z37" s="115"/>
      <c r="AA37" s="115" t="str">
        <f>TEXT(Y37,"###,###")</f>
        <v>4,722</v>
      </c>
      <c r="AB37" s="115"/>
      <c r="AC37" s="115">
        <f>Y37/X37-1</f>
        <v>7.0262919310970062E-2</v>
      </c>
      <c r="AD37" s="115"/>
      <c r="AE37" s="115">
        <f>Y37/T37-1</f>
        <v>4.008810572687227E-2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1077</v>
      </c>
      <c r="U38" s="115">
        <v>1049</v>
      </c>
      <c r="V38" s="115">
        <v>1043</v>
      </c>
      <c r="W38" s="115">
        <v>1063</v>
      </c>
      <c r="X38" s="115">
        <v>975</v>
      </c>
      <c r="Y38" s="115">
        <v>1060</v>
      </c>
      <c r="Z38" s="115"/>
      <c r="AA38" s="115" t="str">
        <f>TEXT(Y38,"###,###")</f>
        <v>1,060</v>
      </c>
      <c r="AB38" s="115"/>
      <c r="AC38" s="115">
        <f>Y38/X38-1</f>
        <v>8.7179487179487092E-2</v>
      </c>
      <c r="AD38" s="115"/>
      <c r="AE38" s="115">
        <f>Y38/T38-1</f>
        <v>-1.578458681522743E-2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5617</v>
      </c>
      <c r="U40" s="115">
        <v>5574</v>
      </c>
      <c r="V40" s="115">
        <v>5362</v>
      </c>
      <c r="W40" s="115">
        <v>5510</v>
      </c>
      <c r="X40" s="115">
        <v>5387</v>
      </c>
      <c r="Y40" s="115">
        <v>5782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81.667243168453822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18.332756831546178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17</v>
      </c>
      <c r="Y44" s="117">
        <v>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85</v>
      </c>
      <c r="Y45" s="117">
        <v>99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303</v>
      </c>
      <c r="Y46" s="117">
        <v>274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638</v>
      </c>
      <c r="Y47" s="117">
        <v>554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925</v>
      </c>
      <c r="Y48" s="117">
        <v>962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9.53'!S1&amp;" ("&amp;'Table 9.53'!Y2&amp;") *"</f>
        <v>Number of jobs by age and sex of job holders in North Burnett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475</v>
      </c>
      <c r="Y49" s="117">
        <v>565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342</v>
      </c>
      <c r="Y50" s="117">
        <v>335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328</v>
      </c>
      <c r="Y51" s="117">
        <v>336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384</v>
      </c>
      <c r="Y52" s="117">
        <v>406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379</v>
      </c>
      <c r="Y53" s="117">
        <v>393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331</v>
      </c>
      <c r="Y54" s="117">
        <v>391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294</v>
      </c>
      <c r="Y55" s="117">
        <v>315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176</v>
      </c>
      <c r="Y56" s="117">
        <v>195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120</v>
      </c>
      <c r="Y57" s="117">
        <v>133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60</v>
      </c>
      <c r="Y58" s="117">
        <v>78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20</v>
      </c>
      <c r="Y59" s="117">
        <v>25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17</v>
      </c>
      <c r="Y60" s="117">
        <v>28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4899</v>
      </c>
      <c r="Y61" s="117">
        <v>5096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10</v>
      </c>
      <c r="Y63" s="117">
        <v>9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9.53'!S1&amp;" ("&amp;'Table 9.53'!Y2&amp;") *"</f>
        <v>Number of employed persons per occupation of main job by sex in North Burnett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122</v>
      </c>
      <c r="Y64" s="117">
        <v>128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228</v>
      </c>
      <c r="Y65" s="117">
        <v>227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476</v>
      </c>
      <c r="Y66" s="117">
        <v>528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593</v>
      </c>
      <c r="Y67" s="117">
        <v>683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349</v>
      </c>
      <c r="Y68" s="117">
        <v>412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256</v>
      </c>
      <c r="Y69" s="117">
        <v>293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329</v>
      </c>
      <c r="Y70" s="117">
        <v>357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378</v>
      </c>
      <c r="Y71" s="117">
        <v>414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386</v>
      </c>
      <c r="Y72" s="117">
        <v>373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275</v>
      </c>
      <c r="Y73" s="117">
        <v>344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251</v>
      </c>
      <c r="Y74" s="117">
        <v>297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149</v>
      </c>
      <c r="Y75" s="117">
        <v>172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61</v>
      </c>
      <c r="Y76" s="117">
        <v>70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26</v>
      </c>
      <c r="Y77" s="117">
        <v>38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17</v>
      </c>
      <c r="Y78" s="117">
        <v>25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15</v>
      </c>
      <c r="Y79" s="117">
        <v>12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3919</v>
      </c>
      <c r="Y80" s="117">
        <v>4382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9.53'!S1</f>
        <v>North Burnett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189</v>
      </c>
      <c r="Y83" s="117">
        <v>200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105</v>
      </c>
      <c r="Y84" s="117">
        <v>129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9.53'!AA4</f>
        <v>9,478</v>
      </c>
      <c r="D85" s="99">
        <f>'Table 9.53'!AC4</f>
        <v>7.4481351320711875E-2</v>
      </c>
      <c r="E85" s="100">
        <f>'Table 9.53'!AC4</f>
        <v>7.4481351320711875E-2</v>
      </c>
      <c r="F85" s="99">
        <f>'Table 9.53'!AE4</f>
        <v>-8.1624110506488545E-3</v>
      </c>
      <c r="G85" s="100">
        <f>'Table 9.53'!AE4</f>
        <v>-8.1624110506488545E-3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268</v>
      </c>
      <c r="Y85" s="117">
        <v>279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9.53'!AA5</f>
        <v>5,096</v>
      </c>
      <c r="D86" s="99">
        <f>'Table 9.53'!AC5</f>
        <v>4.0424663127807348E-2</v>
      </c>
      <c r="E86" s="100">
        <f>'Table 9.53'!AC5</f>
        <v>4.0424663127807348E-2</v>
      </c>
      <c r="F86" s="99">
        <f>'Table 9.53'!AE5</f>
        <v>-5.9605093190625569E-2</v>
      </c>
      <c r="G86" s="100">
        <f>'Table 9.53'!AE5</f>
        <v>-5.9605093190625569E-2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80</v>
      </c>
      <c r="Y86" s="117">
        <v>74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9.53'!AA6</f>
        <v>4,382</v>
      </c>
      <c r="D87" s="99">
        <f>'Table 9.53'!AC6</f>
        <v>0.11671763506625887</v>
      </c>
      <c r="E87" s="100">
        <f>'Table 9.53'!AC6</f>
        <v>0.11671763506625887</v>
      </c>
      <c r="F87" s="99">
        <f>'Table 9.53'!AE6</f>
        <v>5.8198502777107031E-2</v>
      </c>
      <c r="G87" s="100">
        <f>'Table 9.53'!AE6</f>
        <v>5.8198502777107031E-2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49</v>
      </c>
      <c r="Y87" s="117">
        <v>50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9.53'!AA7</f>
        <v>5,782</v>
      </c>
      <c r="D88" s="99">
        <f>'Table 9.53'!AC7</f>
        <v>7.2926331415847034E-2</v>
      </c>
      <c r="E88" s="100">
        <f>'Table 9.53'!AC7</f>
        <v>7.2926331415847034E-2</v>
      </c>
      <c r="F88" s="99">
        <f>'Table 9.53'!AE7</f>
        <v>2.9741763134461197E-2</v>
      </c>
      <c r="G88" s="100">
        <f>'Table 9.53'!AE7</f>
        <v>2.9741763134461197E-2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61</v>
      </c>
      <c r="Y88" s="117">
        <v>55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9.53'!AA37</f>
        <v>4,722</v>
      </c>
      <c r="D89" s="99">
        <f>'Table 9.53'!AC37</f>
        <v>7.0262919310970062E-2</v>
      </c>
      <c r="E89" s="100">
        <f>'Table 9.53'!AC37</f>
        <v>7.0262919310970062E-2</v>
      </c>
      <c r="F89" s="99">
        <f>'Table 9.53'!AE37</f>
        <v>4.008810572687227E-2</v>
      </c>
      <c r="G89" s="100">
        <f>'Table 9.53'!AE37</f>
        <v>4.008810572687227E-2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294</v>
      </c>
      <c r="Y89" s="117">
        <v>308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9.53'!AA38</f>
        <v>1,060</v>
      </c>
      <c r="D90" s="99">
        <f>'Table 9.53'!AC38</f>
        <v>8.7179487179487092E-2</v>
      </c>
      <c r="E90" s="100">
        <f>'Table 9.53'!AC38</f>
        <v>8.7179487179487092E-2</v>
      </c>
      <c r="F90" s="99">
        <f>'Table 9.53'!AE38</f>
        <v>-1.578458681522743E-2</v>
      </c>
      <c r="G90" s="100">
        <f>'Table 9.53'!AE38</f>
        <v>-1.578458681522743E-2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806</v>
      </c>
      <c r="Y90" s="117">
        <v>759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9.53'!AA114</f>
        <v>503</v>
      </c>
      <c r="D91" s="99">
        <f>'Table 9.53'!AC114</f>
        <v>3.9920159680639777E-3</v>
      </c>
      <c r="E91" s="100">
        <f>'Table 9.53'!AC114</f>
        <v>3.9920159680639777E-3</v>
      </c>
      <c r="F91" s="99">
        <f>'Table 9.53'!AE114</f>
        <v>-0.1546218487394958</v>
      </c>
      <c r="G91" s="100">
        <f>'Table 9.53'!AE114</f>
        <v>-0.1546218487394958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2966</v>
      </c>
      <c r="Y91" s="117">
        <v>3123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9.53'!AA115</f>
        <v>557</v>
      </c>
      <c r="D92" s="99">
        <f>'Table 9.53'!AC115</f>
        <v>0.16283924843423803</v>
      </c>
      <c r="E92" s="100">
        <f>'Table 9.53'!AC115</f>
        <v>0.16283924843423803</v>
      </c>
      <c r="F92" s="99">
        <f>'Table 9.53'!AE115</f>
        <v>0.15320910973084878</v>
      </c>
      <c r="G92" s="100">
        <f>'Table 9.53'!AE115</f>
        <v>0.15320910973084878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9.53'!AA8</f>
        <v>$27,358</v>
      </c>
      <c r="D93" s="99">
        <f>'Table 9.53'!AC8</f>
        <v>-1.368717248937823E-2</v>
      </c>
      <c r="E93" s="100">
        <f>'Table 9.53'!AC8</f>
        <v>-1.368717248937823E-2</v>
      </c>
      <c r="F93" s="99">
        <f>'Table 9.53'!AE8</f>
        <v>0.10412462668496247</v>
      </c>
      <c r="G93" s="100">
        <f>'Table 9.53'!AE8</f>
        <v>0.10412462668496247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97</v>
      </c>
      <c r="Y93" s="117">
        <v>111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9.53'!AA9</f>
        <v>$204.7 mil</v>
      </c>
      <c r="D94" s="99">
        <f>'Table 9.53'!AC9</f>
        <v>9.2218530798840792E-2</v>
      </c>
      <c r="E94" s="100">
        <f>'Table 9.53'!AC9</f>
        <v>9.2218530798840792E-2</v>
      </c>
      <c r="F94" s="99">
        <f>'Table 9.53'!AE9</f>
        <v>0.19219280601921307</v>
      </c>
      <c r="G94" s="100">
        <f>'Table 9.53'!AE9</f>
        <v>0.19219280601921307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257</v>
      </c>
      <c r="Y94" s="117">
        <v>283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41</v>
      </c>
      <c r="Y95" s="117">
        <v>55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294</v>
      </c>
      <c r="Y96" s="117">
        <v>318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301</v>
      </c>
      <c r="Y97" s="117">
        <v>320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199</v>
      </c>
      <c r="Y98" s="117">
        <v>219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25</v>
      </c>
      <c r="Y99" s="117">
        <v>25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423</v>
      </c>
      <c r="Y100" s="117">
        <v>454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2423</v>
      </c>
      <c r="Y101" s="117">
        <v>2659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6057</v>
      </c>
      <c r="Y104" s="115">
        <v>6670</v>
      </c>
      <c r="Z104" s="115"/>
      <c r="AA104" s="115" t="str">
        <f>TEXT(Y104,"###,###")</f>
        <v>6,670</v>
      </c>
      <c r="AB104" s="115"/>
      <c r="AC104" s="115">
        <f>Y104/($Y$4)*100</f>
        <v>70.373496518252793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1244</v>
      </c>
      <c r="Y105" s="115">
        <v>1301</v>
      </c>
      <c r="Z105" s="115"/>
      <c r="AA105" s="115" t="str">
        <f>TEXT(Y105,"###,###")</f>
        <v>1,301</v>
      </c>
      <c r="AB105" s="115"/>
      <c r="AC105" s="115">
        <f>Y105/($Y$4)*100</f>
        <v>13.726524583245411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7301</v>
      </c>
      <c r="Y106" s="115">
        <v>7971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1534</v>
      </c>
      <c r="Y108" s="115">
        <v>1742</v>
      </c>
      <c r="Z108" s="115"/>
      <c r="AA108" s="115" t="str">
        <f>TEXT(Y108,"###,###")</f>
        <v>1,742</v>
      </c>
      <c r="AB108" s="115"/>
      <c r="AC108" s="115">
        <f>Y108/($Y$4)*100</f>
        <v>18.379404937750579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1267</v>
      </c>
      <c r="Y109" s="115">
        <v>1383</v>
      </c>
      <c r="Z109" s="115"/>
      <c r="AA109" s="115" t="str">
        <f>TEXT(Y109,"###,###")</f>
        <v>1,383</v>
      </c>
      <c r="AB109" s="115"/>
      <c r="AC109" s="115">
        <f t="shared" ref="AC109:AC111" si="3">Y109/($Y$4)*100</f>
        <v>14.59168600970669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2774</v>
      </c>
      <c r="Y110" s="115">
        <v>2760</v>
      </c>
      <c r="Z110" s="115"/>
      <c r="AA110" s="115" t="str">
        <f>TEXT(Y110,"###,###")</f>
        <v>2,760</v>
      </c>
      <c r="AB110" s="115"/>
      <c r="AC110" s="115">
        <f t="shared" si="3"/>
        <v>29.120067524794262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1740</v>
      </c>
      <c r="Y111" s="115">
        <v>2086</v>
      </c>
      <c r="Z111" s="115"/>
      <c r="AA111" s="115" t="str">
        <f>TEXT(Y111,"###,###")</f>
        <v>2,086</v>
      </c>
      <c r="AB111" s="115"/>
      <c r="AC111" s="115">
        <f t="shared" si="3"/>
        <v>22.008862629246675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8825</v>
      </c>
      <c r="Y112" s="115">
        <v>9478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595</v>
      </c>
      <c r="U114" s="115">
        <v>532</v>
      </c>
      <c r="V114" s="115">
        <v>535</v>
      </c>
      <c r="W114" s="115">
        <v>586</v>
      </c>
      <c r="X114" s="115">
        <v>501</v>
      </c>
      <c r="Y114" s="115">
        <v>503</v>
      </c>
      <c r="Z114" s="115"/>
      <c r="AA114" s="115" t="str">
        <f>TEXT(Y114,"###,###")</f>
        <v>503</v>
      </c>
      <c r="AB114" s="115"/>
      <c r="AC114" s="115">
        <f>Y114/X114-1</f>
        <v>3.9920159680639777E-3</v>
      </c>
      <c r="AD114" s="115"/>
      <c r="AE114" s="115">
        <f>Y114/T114-1</f>
        <v>-0.1546218487394958</v>
      </c>
      <c r="AF114" s="115"/>
    </row>
    <row r="115" spans="19:32" x14ac:dyDescent="0.25">
      <c r="S115" s="115" t="s">
        <v>104</v>
      </c>
      <c r="T115" s="115">
        <v>483</v>
      </c>
      <c r="U115" s="115">
        <v>515</v>
      </c>
      <c r="V115" s="115">
        <v>510</v>
      </c>
      <c r="W115" s="115">
        <v>474</v>
      </c>
      <c r="X115" s="115">
        <v>479</v>
      </c>
      <c r="Y115" s="115">
        <v>557</v>
      </c>
      <c r="Z115" s="115"/>
      <c r="AA115" s="115" t="str">
        <f>TEXT(Y115,"###,###")</f>
        <v>557</v>
      </c>
      <c r="AB115" s="115"/>
      <c r="AC115" s="115">
        <f>Y115/X115-1</f>
        <v>0.16283924843423803</v>
      </c>
      <c r="AD115" s="115"/>
      <c r="AE115" s="115">
        <f>Y115/T115-1</f>
        <v>0.15320910973084878</v>
      </c>
      <c r="AF115" s="115"/>
    </row>
    <row r="116" spans="19:32" x14ac:dyDescent="0.25">
      <c r="S116" s="115" t="s">
        <v>56</v>
      </c>
      <c r="T116" s="115">
        <v>1078</v>
      </c>
      <c r="U116" s="115">
        <v>1047</v>
      </c>
      <c r="V116" s="115">
        <v>1045</v>
      </c>
      <c r="W116" s="115">
        <v>1060</v>
      </c>
      <c r="X116" s="115">
        <v>980</v>
      </c>
      <c r="Y116" s="115">
        <v>1060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39.409999999999997</v>
      </c>
      <c r="V118" s="115">
        <v>43.19</v>
      </c>
      <c r="W118" s="115">
        <v>42.01</v>
      </c>
      <c r="X118" s="115">
        <v>41.05</v>
      </c>
      <c r="Y118" s="115">
        <v>42.47</v>
      </c>
      <c r="Z118" s="115"/>
      <c r="AA118" s="115" t="str">
        <f>TEXT(Y118,"##.0")</f>
        <v>42.5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3799</v>
      </c>
      <c r="V120" s="115">
        <v>3579</v>
      </c>
      <c r="W120" s="115">
        <v>3732</v>
      </c>
      <c r="X120" s="115">
        <v>3651</v>
      </c>
      <c r="Y120" s="115">
        <v>3825</v>
      </c>
      <c r="Z120" s="115"/>
      <c r="AA120" s="115" t="str">
        <f>TEXT(Y120,"###,###")</f>
        <v>3,825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936</v>
      </c>
      <c r="V121" s="115">
        <v>924</v>
      </c>
      <c r="W121" s="115">
        <v>940</v>
      </c>
      <c r="X121" s="115">
        <v>949</v>
      </c>
      <c r="Y121" s="115">
        <v>1041</v>
      </c>
      <c r="Z121" s="115"/>
      <c r="AA121" s="115" t="str">
        <f t="shared" ref="AA121:AA128" si="4">TEXT(Y121,"###,###")</f>
        <v>1,041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839</v>
      </c>
      <c r="V122" s="115">
        <v>865</v>
      </c>
      <c r="W122" s="115">
        <v>839</v>
      </c>
      <c r="X122" s="115">
        <v>798</v>
      </c>
      <c r="Y122" s="115">
        <v>916</v>
      </c>
      <c r="Z122" s="115"/>
      <c r="AA122" s="115" t="str">
        <f t="shared" si="4"/>
        <v>916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4638</v>
      </c>
      <c r="V124" s="115">
        <v>4444</v>
      </c>
      <c r="W124" s="115">
        <v>4571</v>
      </c>
      <c r="X124" s="115">
        <v>4449</v>
      </c>
      <c r="Y124" s="115">
        <v>4741</v>
      </c>
      <c r="Z124" s="115"/>
      <c r="AA124" s="115" t="str">
        <f t="shared" si="4"/>
        <v>4,741</v>
      </c>
      <c r="AB124" s="115"/>
      <c r="AC124" s="115">
        <f>Y124/$Y$7*100</f>
        <v>81.995849187132478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1775</v>
      </c>
      <c r="V125" s="115">
        <v>1789</v>
      </c>
      <c r="W125" s="115">
        <v>1779</v>
      </c>
      <c r="X125" s="115">
        <v>1747</v>
      </c>
      <c r="Y125" s="115">
        <v>1957</v>
      </c>
      <c r="Z125" s="115"/>
      <c r="AA125" s="115" t="str">
        <f t="shared" si="4"/>
        <v>1,957</v>
      </c>
      <c r="AB125" s="115"/>
      <c r="AC125" s="115">
        <f>Y125/$Y$7*100</f>
        <v>33.846419923901763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3107</v>
      </c>
      <c r="V127" s="115">
        <v>2959</v>
      </c>
      <c r="W127" s="115">
        <v>3044</v>
      </c>
      <c r="X127" s="115">
        <v>2969</v>
      </c>
      <c r="Y127" s="115">
        <v>3123</v>
      </c>
      <c r="Z127" s="115"/>
      <c r="AA127" s="115" t="str">
        <f t="shared" si="4"/>
        <v>3,123</v>
      </c>
      <c r="AB127" s="115"/>
      <c r="AC127" s="115">
        <f>Y127/$Y$7*100</f>
        <v>54.012452438602566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2468</v>
      </c>
      <c r="V128" s="115">
        <v>2403</v>
      </c>
      <c r="W128" s="115">
        <v>2466</v>
      </c>
      <c r="X128" s="115">
        <v>2422</v>
      </c>
      <c r="Y128" s="115">
        <v>2659</v>
      </c>
      <c r="Z128" s="115"/>
      <c r="AA128" s="115" t="str">
        <f t="shared" si="4"/>
        <v>2,659</v>
      </c>
      <c r="AB128" s="115"/>
      <c r="AC128" s="115">
        <f>Y128/$Y$7*100</f>
        <v>45.987547561397442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7807520-6193-4226-B708-9F1B5DFC92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31E70EC-32F3-4CA0-AAD0-30F9639599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0E1661C-E640-4206-80C5-4821CD086C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3AEA1DB1-FD34-47CA-8A98-A95BCEB988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Northern Peninsula Area</v>
      </c>
      <c r="T1" s="115"/>
      <c r="U1" s="115"/>
      <c r="V1" s="115"/>
      <c r="W1" s="115"/>
      <c r="X1" s="115"/>
      <c r="Y1" s="115" t="str">
        <f>Y3</f>
        <v>9.54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165</v>
      </c>
      <c r="V3" s="115"/>
      <c r="W3" s="115"/>
      <c r="X3" s="115"/>
      <c r="Y3" s="115" t="s">
        <v>263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9.54'!$Y$3&amp;" "&amp;'Table 9.54'!$U$3&amp;", "&amp;'State data for spotlight'!$C$3&amp;", "&amp;'Table 9.54'!$Y$2</f>
        <v>Table 9.54 Northern Peninsula Area,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1423</v>
      </c>
      <c r="U4" s="117">
        <v>1379</v>
      </c>
      <c r="V4" s="117">
        <v>1372</v>
      </c>
      <c r="W4" s="117">
        <v>1262</v>
      </c>
      <c r="X4" s="117">
        <v>1115</v>
      </c>
      <c r="Y4" s="117">
        <v>1383</v>
      </c>
      <c r="Z4" s="115"/>
      <c r="AA4" s="115" t="str">
        <f>TEXT(Y4,"###,###")</f>
        <v>1,383</v>
      </c>
      <c r="AB4" s="115"/>
      <c r="AC4" s="115">
        <f t="shared" ref="AC4:AC9" si="0">Y4/X4-1</f>
        <v>0.24035874439461891</v>
      </c>
      <c r="AD4" s="115"/>
      <c r="AE4" s="115">
        <f>Y4/T4-1</f>
        <v>-2.8109627547434957E-2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667</v>
      </c>
      <c r="U5" s="117">
        <v>676</v>
      </c>
      <c r="V5" s="117">
        <v>671</v>
      </c>
      <c r="W5" s="117">
        <v>595</v>
      </c>
      <c r="X5" s="117">
        <v>514</v>
      </c>
      <c r="Y5" s="117">
        <v>642</v>
      </c>
      <c r="Z5" s="115"/>
      <c r="AA5" s="115" t="str">
        <f>TEXT(Y5,"###,###")</f>
        <v>642</v>
      </c>
      <c r="AB5" s="115"/>
      <c r="AC5" s="115">
        <f t="shared" si="0"/>
        <v>0.24902723735408561</v>
      </c>
      <c r="AD5" s="115"/>
      <c r="AE5" s="115">
        <f t="shared" ref="AE5:AE9" si="1">Y5/T5-1</f>
        <v>-3.7481259370314879E-2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761</v>
      </c>
      <c r="U6" s="117">
        <v>703</v>
      </c>
      <c r="V6" s="117">
        <v>696</v>
      </c>
      <c r="W6" s="117">
        <v>674</v>
      </c>
      <c r="X6" s="117">
        <v>596</v>
      </c>
      <c r="Y6" s="117">
        <v>741</v>
      </c>
      <c r="Z6" s="115"/>
      <c r="AA6" s="115" t="str">
        <f>TEXT(Y6,"###,###")</f>
        <v>741</v>
      </c>
      <c r="AB6" s="115"/>
      <c r="AC6" s="115">
        <f t="shared" si="0"/>
        <v>0.24328859060402674</v>
      </c>
      <c r="AD6" s="115"/>
      <c r="AE6" s="115">
        <f t="shared" si="1"/>
        <v>-2.6281208935611033E-2</v>
      </c>
      <c r="AF6" s="115"/>
    </row>
    <row r="7" spans="1:32" ht="16.5" customHeight="1" thickBot="1" x14ac:dyDescent="0.3">
      <c r="A7" s="46" t="str">
        <f>"QUICK STATS for "&amp;'Table 9.54'!Y2&amp;"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991</v>
      </c>
      <c r="U7" s="117">
        <v>991</v>
      </c>
      <c r="V7" s="117">
        <v>981</v>
      </c>
      <c r="W7" s="117">
        <v>951</v>
      </c>
      <c r="X7" s="117">
        <v>839</v>
      </c>
      <c r="Y7" s="117">
        <v>1018</v>
      </c>
      <c r="Z7" s="115"/>
      <c r="AA7" s="115" t="str">
        <f>TEXT(Y7,"###,###")</f>
        <v>1,018</v>
      </c>
      <c r="AB7" s="115"/>
      <c r="AC7" s="115">
        <f t="shared" si="0"/>
        <v>0.21334922526817635</v>
      </c>
      <c r="AD7" s="115"/>
      <c r="AE7" s="115">
        <f t="shared" si="1"/>
        <v>2.7245206861755911E-2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1,383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9.54'!AA7</f>
        <v>1,018</v>
      </c>
      <c r="P8" s="51"/>
      <c r="S8" s="115" t="s">
        <v>96</v>
      </c>
      <c r="T8" s="115">
        <v>28060.33</v>
      </c>
      <c r="U8" s="115">
        <v>30790.73</v>
      </c>
      <c r="V8" s="115">
        <v>29861</v>
      </c>
      <c r="W8" s="115">
        <v>30053</v>
      </c>
      <c r="X8" s="115">
        <v>32680.46</v>
      </c>
      <c r="Y8" s="115">
        <v>30122</v>
      </c>
      <c r="Z8" s="115"/>
      <c r="AA8" s="115" t="str">
        <f>TEXT(Y8,"$###,###")</f>
        <v>$30,122</v>
      </c>
      <c r="AB8" s="115"/>
      <c r="AC8" s="115">
        <f t="shared" si="0"/>
        <v>-7.8287147732926665E-2</v>
      </c>
      <c r="AD8" s="115"/>
      <c r="AE8" s="115">
        <f t="shared" si="1"/>
        <v>7.3472763862719948E-2</v>
      </c>
      <c r="AF8" s="115"/>
    </row>
    <row r="9" spans="1:32" x14ac:dyDescent="0.25">
      <c r="A9" s="55" t="s">
        <v>17</v>
      </c>
      <c r="B9" s="56"/>
      <c r="C9" s="57"/>
      <c r="D9" s="58">
        <f>'Table 9.54'!AC104</f>
        <v>48.011569052783805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47.249508840864443</v>
      </c>
      <c r="P9" s="59" t="s">
        <v>97</v>
      </c>
      <c r="S9" s="115" t="s">
        <v>9</v>
      </c>
      <c r="T9" s="115">
        <v>34863684</v>
      </c>
      <c r="U9" s="115">
        <v>35798449</v>
      </c>
      <c r="V9" s="115">
        <v>35517850</v>
      </c>
      <c r="W9" s="115">
        <v>35818360</v>
      </c>
      <c r="X9" s="115">
        <v>34017014</v>
      </c>
      <c r="Y9" s="115">
        <v>39937801</v>
      </c>
      <c r="Z9" s="115"/>
      <c r="AA9" s="115" t="str">
        <f>TEXT(Y9/1000000,"$#,###.0")&amp;" mil"</f>
        <v>$39.9 mil</v>
      </c>
      <c r="AB9" s="115"/>
      <c r="AC9" s="115">
        <f t="shared" si="0"/>
        <v>0.17405369560067796</v>
      </c>
      <c r="AD9" s="115"/>
      <c r="AE9" s="115">
        <f t="shared" si="1"/>
        <v>0.14554161860806225</v>
      </c>
      <c r="AF9" s="115"/>
    </row>
    <row r="10" spans="1:32" x14ac:dyDescent="0.25">
      <c r="A10" s="55" t="s">
        <v>20</v>
      </c>
      <c r="B10" s="56"/>
      <c r="C10" s="57"/>
      <c r="D10" s="58">
        <f>'Table 9.54'!AC105</f>
        <v>46.999276934201013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52.750491159135557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97.83889980353635</v>
      </c>
      <c r="P11" s="59" t="s">
        <v>97</v>
      </c>
      <c r="S11" s="115" t="s">
        <v>32</v>
      </c>
      <c r="T11" s="117">
        <v>1380</v>
      </c>
      <c r="U11" s="117">
        <v>1333</v>
      </c>
      <c r="V11" s="117">
        <v>1332</v>
      </c>
      <c r="W11" s="117">
        <v>1228</v>
      </c>
      <c r="X11" s="117">
        <v>1087</v>
      </c>
      <c r="Y11" s="117">
        <v>1344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9.54'!AC108</f>
        <v>5.6399132321041208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3.8310412573673869</v>
      </c>
      <c r="P12" s="59" t="s">
        <v>97</v>
      </c>
      <c r="S12" s="115" t="s">
        <v>33</v>
      </c>
      <c r="T12" s="117">
        <v>46</v>
      </c>
      <c r="U12" s="117">
        <v>45</v>
      </c>
      <c r="V12" s="117">
        <v>35</v>
      </c>
      <c r="W12" s="117">
        <v>36</v>
      </c>
      <c r="X12" s="117">
        <v>31</v>
      </c>
      <c r="Y12" s="117">
        <v>39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9.54'!AC109</f>
        <v>5.4229934924078096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9.54'!AA118</f>
        <v>38.0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9.54'!AC110</f>
        <v>50.831525668835866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17.878192534381139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9.54'!AC111</f>
        <v>33.11641359363702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82.121807465618858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10</v>
      </c>
      <c r="Z15" s="115"/>
      <c r="AA15" s="118">
        <f t="shared" ref="AA15:AA34" si="2">IF(Y15="np",0,Y15/$Y$34)</f>
        <v>7.2306579898770785E-3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11</v>
      </c>
      <c r="Z16" s="115"/>
      <c r="AA16" s="118">
        <f t="shared" si="2"/>
        <v>7.9537237888647871E-3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14</v>
      </c>
      <c r="Z17" s="115"/>
      <c r="AA17" s="118">
        <f t="shared" si="2"/>
        <v>1.012292118582791E-2</v>
      </c>
      <c r="AB17" s="115"/>
      <c r="AC17" s="115"/>
      <c r="AD17" s="115"/>
      <c r="AE17" s="115"/>
      <c r="AF17" s="115"/>
    </row>
    <row r="18" spans="1:32" x14ac:dyDescent="0.25">
      <c r="A18" s="85" t="str">
        <f>'Table 9.54'!$S$1&amp;" ("&amp;'Table 9.54'!$T$2&amp;" to "&amp;'Table 9.54'!$Y$2&amp;")"</f>
        <v>Northern Peninsula Area (2011-12 to 2016-17)</v>
      </c>
      <c r="B18" s="85"/>
      <c r="C18" s="85"/>
      <c r="D18" s="85"/>
      <c r="E18" s="85"/>
      <c r="F18" s="85"/>
      <c r="G18" s="85" t="str">
        <f>'Table 9.54'!$S$1&amp;" ("&amp;'Table 9.54'!$T$2&amp;" to "&amp;'Table 9.54'!$Y$2&amp;")"</f>
        <v>Northern Peninsula Area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8</v>
      </c>
      <c r="Z18" s="115"/>
      <c r="AA18" s="118">
        <f t="shared" si="2"/>
        <v>5.7845263919016629E-3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145</v>
      </c>
      <c r="Z19" s="115"/>
      <c r="AA19" s="118">
        <f t="shared" si="2"/>
        <v>0.10484454085321765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</v>
      </c>
      <c r="Z20" s="115"/>
      <c r="AA20" s="118">
        <f t="shared" si="2"/>
        <v>2.8922631959508315E-3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67</v>
      </c>
      <c r="Z21" s="115"/>
      <c r="AA21" s="118">
        <f t="shared" si="2"/>
        <v>4.844540853217643E-2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103</v>
      </c>
      <c r="Z22" s="115"/>
      <c r="AA22" s="118">
        <f t="shared" si="2"/>
        <v>7.4475777295733916E-2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16</v>
      </c>
      <c r="Z23" s="115"/>
      <c r="AA23" s="118">
        <f t="shared" si="2"/>
        <v>1.1569052783803326E-2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8</v>
      </c>
      <c r="Z25" s="115"/>
      <c r="AA25" s="118">
        <f t="shared" si="2"/>
        <v>5.7845263919016629E-3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29</v>
      </c>
      <c r="Z26" s="115"/>
      <c r="AA26" s="118">
        <f t="shared" si="2"/>
        <v>2.0968908170643528E-2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73</v>
      </c>
      <c r="Z27" s="115"/>
      <c r="AA27" s="118">
        <f t="shared" si="2"/>
        <v>5.2783803326102677E-2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26</v>
      </c>
      <c r="Z28" s="115"/>
      <c r="AA28" s="118">
        <f t="shared" si="2"/>
        <v>1.8799710773680405E-2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254</v>
      </c>
      <c r="Z29" s="115"/>
      <c r="AA29" s="118">
        <f t="shared" si="2"/>
        <v>0.18365871294287781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234</v>
      </c>
      <c r="Z30" s="115"/>
      <c r="AA30" s="118">
        <f t="shared" si="2"/>
        <v>0.16919739696312364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280</v>
      </c>
      <c r="Z31" s="115"/>
      <c r="AA31" s="118">
        <f t="shared" si="2"/>
        <v>0.2024584237165582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33</v>
      </c>
      <c r="Z33" s="115"/>
      <c r="AA33" s="118">
        <f t="shared" si="2"/>
        <v>2.3861171366594359E-2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1383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799</v>
      </c>
      <c r="U37" s="115">
        <v>819</v>
      </c>
      <c r="V37" s="115">
        <v>794</v>
      </c>
      <c r="W37" s="115">
        <v>786</v>
      </c>
      <c r="X37" s="115">
        <v>696</v>
      </c>
      <c r="Y37" s="115">
        <v>836</v>
      </c>
      <c r="Z37" s="115"/>
      <c r="AA37" s="115" t="str">
        <f>TEXT(Y37,"###,###")</f>
        <v>836</v>
      </c>
      <c r="AB37" s="115"/>
      <c r="AC37" s="115">
        <f>Y37/X37-1</f>
        <v>0.20114942528735624</v>
      </c>
      <c r="AD37" s="115"/>
      <c r="AE37" s="115">
        <f>Y37/T37-1</f>
        <v>4.630788485607007E-2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192</v>
      </c>
      <c r="U38" s="115">
        <v>175</v>
      </c>
      <c r="V38" s="115">
        <v>189</v>
      </c>
      <c r="W38" s="115">
        <v>163</v>
      </c>
      <c r="X38" s="115">
        <v>146</v>
      </c>
      <c r="Y38" s="115">
        <v>182</v>
      </c>
      <c r="Z38" s="115"/>
      <c r="AA38" s="115" t="str">
        <f>TEXT(Y38,"###,###")</f>
        <v>182</v>
      </c>
      <c r="AB38" s="115"/>
      <c r="AC38" s="115">
        <f>Y38/X38-1</f>
        <v>0.24657534246575352</v>
      </c>
      <c r="AD38" s="115"/>
      <c r="AE38" s="115">
        <f>Y38/T38-1</f>
        <v>-5.208333333333337E-2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991</v>
      </c>
      <c r="U40" s="115">
        <v>994</v>
      </c>
      <c r="V40" s="115">
        <v>983</v>
      </c>
      <c r="W40" s="115">
        <v>949</v>
      </c>
      <c r="X40" s="115">
        <v>842</v>
      </c>
      <c r="Y40" s="115">
        <v>1018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82.121807465618858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17.878192534381139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</v>
      </c>
      <c r="Y45" s="117">
        <v>9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35</v>
      </c>
      <c r="Y46" s="117">
        <v>36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60</v>
      </c>
      <c r="Y47" s="117">
        <v>84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75</v>
      </c>
      <c r="Y48" s="117">
        <v>87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9.54'!S1&amp;" ("&amp;'Table 9.54'!Y2&amp;") *"</f>
        <v>Number of jobs by age and sex of job holders in Northern Peninsula Area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62</v>
      </c>
      <c r="Y49" s="117">
        <v>70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56</v>
      </c>
      <c r="Y50" s="117">
        <v>69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59</v>
      </c>
      <c r="Y51" s="117">
        <v>60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47</v>
      </c>
      <c r="Y52" s="117">
        <v>59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45</v>
      </c>
      <c r="Y53" s="117">
        <v>61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38</v>
      </c>
      <c r="Y54" s="117">
        <v>44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31</v>
      </c>
      <c r="Y55" s="117">
        <v>42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9</v>
      </c>
      <c r="Y56" s="117">
        <v>16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3</v>
      </c>
      <c r="Y57" s="117">
        <v>5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515</v>
      </c>
      <c r="Y61" s="117">
        <v>642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9.54'!S1&amp;" ("&amp;'Table 9.54'!Y2&amp;") *"</f>
        <v>Number of employed persons per occupation of main job by sex in Northern Peninsula Area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8</v>
      </c>
      <c r="Y64" s="117">
        <v>10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35</v>
      </c>
      <c r="Y65" s="117">
        <v>56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64</v>
      </c>
      <c r="Y66" s="117">
        <v>80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101</v>
      </c>
      <c r="Y67" s="117">
        <v>127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69</v>
      </c>
      <c r="Y68" s="117">
        <v>78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59</v>
      </c>
      <c r="Y69" s="117">
        <v>77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85</v>
      </c>
      <c r="Y70" s="117">
        <v>83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67</v>
      </c>
      <c r="Y71" s="117">
        <v>76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46</v>
      </c>
      <c r="Y72" s="117">
        <v>65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50</v>
      </c>
      <c r="Y73" s="117">
        <v>49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16</v>
      </c>
      <c r="Y74" s="117">
        <v>34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596</v>
      </c>
      <c r="Y80" s="117">
        <v>741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9.54'!S1</f>
        <v>Northern Peninsula Area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19</v>
      </c>
      <c r="Y83" s="117">
        <v>32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48</v>
      </c>
      <c r="Y84" s="117">
        <v>53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9.54'!AA4</f>
        <v>1,383</v>
      </c>
      <c r="D85" s="99">
        <f>'Table 9.54'!AC4</f>
        <v>0.24035874439461891</v>
      </c>
      <c r="E85" s="100">
        <f>'Table 9.54'!AC4</f>
        <v>0.24035874439461891</v>
      </c>
      <c r="F85" s="99">
        <f>'Table 9.54'!AE4</f>
        <v>-2.8109627547434957E-2</v>
      </c>
      <c r="G85" s="100">
        <f>'Table 9.54'!AE4</f>
        <v>-2.8109627547434957E-2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50</v>
      </c>
      <c r="Y85" s="117">
        <v>70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9.54'!AA5</f>
        <v>642</v>
      </c>
      <c r="D86" s="99">
        <f>'Table 9.54'!AC5</f>
        <v>0.24902723735408561</v>
      </c>
      <c r="E86" s="100">
        <f>'Table 9.54'!AC5</f>
        <v>0.24902723735408561</v>
      </c>
      <c r="F86" s="99">
        <f>'Table 9.54'!AE5</f>
        <v>-3.7481259370314879E-2</v>
      </c>
      <c r="G86" s="100">
        <f>'Table 9.54'!AE5</f>
        <v>-3.7481259370314879E-2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37</v>
      </c>
      <c r="Y86" s="117">
        <v>42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9.54'!AA6</f>
        <v>741</v>
      </c>
      <c r="D87" s="99">
        <f>'Table 9.54'!AC6</f>
        <v>0.24328859060402674</v>
      </c>
      <c r="E87" s="100">
        <f>'Table 9.54'!AC6</f>
        <v>0.24328859060402674</v>
      </c>
      <c r="F87" s="99">
        <f>'Table 9.54'!AE6</f>
        <v>-2.6281208935611033E-2</v>
      </c>
      <c r="G87" s="100">
        <f>'Table 9.54'!AE6</f>
        <v>-2.6281208935611033E-2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22</v>
      </c>
      <c r="Y87" s="117">
        <v>18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9.54'!AA7</f>
        <v>1,018</v>
      </c>
      <c r="D88" s="99">
        <f>'Table 9.54'!AC7</f>
        <v>0.21334922526817635</v>
      </c>
      <c r="E88" s="100">
        <f>'Table 9.54'!AC7</f>
        <v>0.21334922526817635</v>
      </c>
      <c r="F88" s="99">
        <f>'Table 9.54'!AE7</f>
        <v>2.7245206861755911E-2</v>
      </c>
      <c r="G88" s="100">
        <f>'Table 9.54'!AE7</f>
        <v>2.7245206861755911E-2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13</v>
      </c>
      <c r="Y88" s="117">
        <v>20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9.54'!AA37</f>
        <v>836</v>
      </c>
      <c r="D89" s="99">
        <f>'Table 9.54'!AC37</f>
        <v>0.20114942528735624</v>
      </c>
      <c r="E89" s="100">
        <f>'Table 9.54'!AC37</f>
        <v>0.20114942528735624</v>
      </c>
      <c r="F89" s="99">
        <f>'Table 9.54'!AE37</f>
        <v>4.630788485607007E-2</v>
      </c>
      <c r="G89" s="100">
        <f>'Table 9.54'!AE37</f>
        <v>4.630788485607007E-2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38</v>
      </c>
      <c r="Y89" s="117">
        <v>35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9.54'!AA38</f>
        <v>182</v>
      </c>
      <c r="D90" s="99">
        <f>'Table 9.54'!AC38</f>
        <v>0.24657534246575352</v>
      </c>
      <c r="E90" s="100">
        <f>'Table 9.54'!AC38</f>
        <v>0.24657534246575352</v>
      </c>
      <c r="F90" s="99">
        <f>'Table 9.54'!AE38</f>
        <v>-5.208333333333337E-2</v>
      </c>
      <c r="G90" s="100">
        <f>'Table 9.54'!AE38</f>
        <v>-5.208333333333337E-2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65</v>
      </c>
      <c r="Y90" s="117">
        <v>97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9.54'!AA114</f>
        <v>70</v>
      </c>
      <c r="D91" s="99">
        <f>'Table 9.54'!AC114</f>
        <v>0.27272727272727271</v>
      </c>
      <c r="E91" s="100">
        <f>'Table 9.54'!AC114</f>
        <v>0.27272727272727271</v>
      </c>
      <c r="F91" s="99">
        <f>'Table 9.54'!AE114</f>
        <v>-0.10256410256410253</v>
      </c>
      <c r="G91" s="100">
        <f>'Table 9.54'!AE114</f>
        <v>-0.10256410256410253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395</v>
      </c>
      <c r="Y91" s="117">
        <v>481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9.54'!AA115</f>
        <v>112</v>
      </c>
      <c r="D92" s="99">
        <f>'Table 9.54'!AC115</f>
        <v>0.27272727272727271</v>
      </c>
      <c r="E92" s="100">
        <f>'Table 9.54'!AC115</f>
        <v>0.27272727272727271</v>
      </c>
      <c r="F92" s="99">
        <f>'Table 9.54'!AE115</f>
        <v>-5.8823529411764719E-2</v>
      </c>
      <c r="G92" s="100">
        <f>'Table 9.54'!AE115</f>
        <v>-5.8823529411764719E-2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9.54'!AA8</f>
        <v>$30,122</v>
      </c>
      <c r="D93" s="99">
        <f>'Table 9.54'!AC8</f>
        <v>-7.8287147732926665E-2</v>
      </c>
      <c r="E93" s="100">
        <f>'Table 9.54'!AC8</f>
        <v>-7.8287147732926665E-2</v>
      </c>
      <c r="F93" s="99">
        <f>'Table 9.54'!AE8</f>
        <v>7.3472763862719948E-2</v>
      </c>
      <c r="G93" s="100">
        <f>'Table 9.54'!AE8</f>
        <v>7.3472763862719948E-2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22</v>
      </c>
      <c r="Y93" s="117">
        <v>34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9.54'!AA9</f>
        <v>$39.9 mil</v>
      </c>
      <c r="D94" s="99">
        <f>'Table 9.54'!AC9</f>
        <v>0.17405369560067796</v>
      </c>
      <c r="E94" s="100">
        <f>'Table 9.54'!AC9</f>
        <v>0.17405369560067796</v>
      </c>
      <c r="F94" s="99">
        <f>'Table 9.54'!AE9</f>
        <v>0.14554161860806225</v>
      </c>
      <c r="G94" s="100">
        <f>'Table 9.54'!AE9</f>
        <v>0.14554161860806225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69</v>
      </c>
      <c r="Y94" s="117">
        <v>81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12</v>
      </c>
      <c r="Y95" s="117">
        <v>12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112</v>
      </c>
      <c r="Y96" s="117">
        <v>128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72</v>
      </c>
      <c r="Y97" s="117">
        <v>85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32</v>
      </c>
      <c r="Y98" s="117">
        <v>43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6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28</v>
      </c>
      <c r="Y100" s="117">
        <v>34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450</v>
      </c>
      <c r="Y101" s="117">
        <v>537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499</v>
      </c>
      <c r="Y104" s="115">
        <v>664</v>
      </c>
      <c r="Z104" s="115"/>
      <c r="AA104" s="115" t="str">
        <f>TEXT(Y104,"###,###")</f>
        <v>664</v>
      </c>
      <c r="AB104" s="115"/>
      <c r="AC104" s="115">
        <f>Y104/($Y$4)*100</f>
        <v>48.011569052783805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547</v>
      </c>
      <c r="Y105" s="115">
        <v>650</v>
      </c>
      <c r="Z105" s="115"/>
      <c r="AA105" s="115" t="str">
        <f>TEXT(Y105,"###,###")</f>
        <v>650</v>
      </c>
      <c r="AB105" s="115"/>
      <c r="AC105" s="115">
        <f>Y105/($Y$4)*100</f>
        <v>46.999276934201013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1046</v>
      </c>
      <c r="Y106" s="115">
        <v>1314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67</v>
      </c>
      <c r="Y108" s="115">
        <v>78</v>
      </c>
      <c r="Z108" s="115"/>
      <c r="AA108" s="115" t="str">
        <f>TEXT(Y108,"###,###")</f>
        <v>78</v>
      </c>
      <c r="AB108" s="115"/>
      <c r="AC108" s="115">
        <f>Y108/($Y$4)*100</f>
        <v>5.6399132321041208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116</v>
      </c>
      <c r="Y109" s="115">
        <v>75</v>
      </c>
      <c r="Z109" s="115"/>
      <c r="AA109" s="115" t="str">
        <f>TEXT(Y109,"###,###")</f>
        <v>75</v>
      </c>
      <c r="AB109" s="115"/>
      <c r="AC109" s="115">
        <f t="shared" ref="AC109:AC111" si="3">Y109/($Y$4)*100</f>
        <v>5.4229934924078096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498</v>
      </c>
      <c r="Y110" s="115">
        <v>703</v>
      </c>
      <c r="Z110" s="115"/>
      <c r="AA110" s="115" t="str">
        <f>TEXT(Y110,"###,###")</f>
        <v>703</v>
      </c>
      <c r="AB110" s="115"/>
      <c r="AC110" s="115">
        <f t="shared" si="3"/>
        <v>50.831525668835866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378</v>
      </c>
      <c r="Y111" s="115">
        <v>458</v>
      </c>
      <c r="Z111" s="115"/>
      <c r="AA111" s="115" t="str">
        <f>TEXT(Y111,"###,###")</f>
        <v>458</v>
      </c>
      <c r="AB111" s="115"/>
      <c r="AC111" s="115">
        <f t="shared" si="3"/>
        <v>33.11641359363702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1113</v>
      </c>
      <c r="Y112" s="115">
        <v>1383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78</v>
      </c>
      <c r="U114" s="115">
        <v>72</v>
      </c>
      <c r="V114" s="115">
        <v>89</v>
      </c>
      <c r="W114" s="115">
        <v>65</v>
      </c>
      <c r="X114" s="115">
        <v>55</v>
      </c>
      <c r="Y114" s="115">
        <v>70</v>
      </c>
      <c r="Z114" s="115"/>
      <c r="AA114" s="115" t="str">
        <f>TEXT(Y114,"###,###")</f>
        <v>70</v>
      </c>
      <c r="AB114" s="115"/>
      <c r="AC114" s="115">
        <f>Y114/X114-1</f>
        <v>0.27272727272727271</v>
      </c>
      <c r="AD114" s="115"/>
      <c r="AE114" s="115">
        <f>Y114/T114-1</f>
        <v>-0.10256410256410253</v>
      </c>
      <c r="AF114" s="115"/>
    </row>
    <row r="115" spans="19:32" x14ac:dyDescent="0.25">
      <c r="S115" s="115" t="s">
        <v>104</v>
      </c>
      <c r="T115" s="115">
        <v>119</v>
      </c>
      <c r="U115" s="115">
        <v>101</v>
      </c>
      <c r="V115" s="115">
        <v>107</v>
      </c>
      <c r="W115" s="115">
        <v>100</v>
      </c>
      <c r="X115" s="115">
        <v>88</v>
      </c>
      <c r="Y115" s="115">
        <v>112</v>
      </c>
      <c r="Z115" s="115"/>
      <c r="AA115" s="115" t="str">
        <f>TEXT(Y115,"###,###")</f>
        <v>112</v>
      </c>
      <c r="AB115" s="115"/>
      <c r="AC115" s="115">
        <f>Y115/X115-1</f>
        <v>0.27272727272727271</v>
      </c>
      <c r="AD115" s="115"/>
      <c r="AE115" s="115">
        <f>Y115/T115-1</f>
        <v>-5.8823529411764719E-2</v>
      </c>
      <c r="AF115" s="115"/>
    </row>
    <row r="116" spans="19:32" x14ac:dyDescent="0.25">
      <c r="S116" s="115" t="s">
        <v>56</v>
      </c>
      <c r="T116" s="115">
        <v>197</v>
      </c>
      <c r="U116" s="115">
        <v>173</v>
      </c>
      <c r="V116" s="115">
        <v>196</v>
      </c>
      <c r="W116" s="115">
        <v>165</v>
      </c>
      <c r="X116" s="115">
        <v>143</v>
      </c>
      <c r="Y116" s="115">
        <v>182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34.24</v>
      </c>
      <c r="V118" s="115">
        <v>33.99</v>
      </c>
      <c r="W118" s="115">
        <v>36.840000000000003</v>
      </c>
      <c r="X118" s="115">
        <v>37.78</v>
      </c>
      <c r="Y118" s="115">
        <v>37.97</v>
      </c>
      <c r="Z118" s="115"/>
      <c r="AA118" s="115" t="str">
        <f>TEXT(Y118,"##.0")</f>
        <v>38.0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949</v>
      </c>
      <c r="V120" s="115">
        <v>952</v>
      </c>
      <c r="W120" s="115">
        <v>922</v>
      </c>
      <c r="X120" s="115">
        <v>811</v>
      </c>
      <c r="Y120" s="115">
        <v>979</v>
      </c>
      <c r="Z120" s="115"/>
      <c r="AA120" s="115" t="str">
        <f>TEXT(Y120,"###,###")</f>
        <v>979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21</v>
      </c>
      <c r="V121" s="115">
        <v>17</v>
      </c>
      <c r="W121" s="115">
        <v>13</v>
      </c>
      <c r="X121" s="115">
        <v>13</v>
      </c>
      <c r="Y121" s="115">
        <v>22</v>
      </c>
      <c r="Z121" s="115"/>
      <c r="AA121" s="115" t="str">
        <f t="shared" ref="AA121:AA128" si="4">TEXT(Y121,"###,###")</f>
        <v>22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21</v>
      </c>
      <c r="V122" s="115">
        <v>13</v>
      </c>
      <c r="W122" s="115">
        <v>17</v>
      </c>
      <c r="X122" s="115">
        <v>17</v>
      </c>
      <c r="Y122" s="115">
        <v>17</v>
      </c>
      <c r="Z122" s="115"/>
      <c r="AA122" s="115" t="str">
        <f t="shared" si="4"/>
        <v>17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970</v>
      </c>
      <c r="V124" s="115">
        <v>965</v>
      </c>
      <c r="W124" s="115">
        <v>939</v>
      </c>
      <c r="X124" s="115">
        <v>828</v>
      </c>
      <c r="Y124" s="115">
        <v>996</v>
      </c>
      <c r="Z124" s="115"/>
      <c r="AA124" s="115" t="str">
        <f t="shared" si="4"/>
        <v>996</v>
      </c>
      <c r="AB124" s="115"/>
      <c r="AC124" s="115">
        <f>Y124/$Y$7*100</f>
        <v>97.83889980353635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42</v>
      </c>
      <c r="V125" s="115">
        <v>30</v>
      </c>
      <c r="W125" s="115">
        <v>30</v>
      </c>
      <c r="X125" s="115">
        <v>30</v>
      </c>
      <c r="Y125" s="115">
        <v>39</v>
      </c>
      <c r="Z125" s="115"/>
      <c r="AA125" s="115" t="str">
        <f t="shared" si="4"/>
        <v>39</v>
      </c>
      <c r="AB125" s="115"/>
      <c r="AC125" s="115">
        <f>Y125/$Y$7*100</f>
        <v>3.8310412573673869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486</v>
      </c>
      <c r="V127" s="115">
        <v>479</v>
      </c>
      <c r="W127" s="115">
        <v>452</v>
      </c>
      <c r="X127" s="115">
        <v>391</v>
      </c>
      <c r="Y127" s="115">
        <v>481</v>
      </c>
      <c r="Z127" s="115"/>
      <c r="AA127" s="115" t="str">
        <f t="shared" si="4"/>
        <v>481</v>
      </c>
      <c r="AB127" s="115"/>
      <c r="AC127" s="115">
        <f>Y127/$Y$7*100</f>
        <v>47.249508840864443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504</v>
      </c>
      <c r="V128" s="115">
        <v>504</v>
      </c>
      <c r="W128" s="115">
        <v>499</v>
      </c>
      <c r="X128" s="115">
        <v>449</v>
      </c>
      <c r="Y128" s="115">
        <v>537</v>
      </c>
      <c r="Z128" s="115"/>
      <c r="AA128" s="115" t="str">
        <f t="shared" si="4"/>
        <v>537</v>
      </c>
      <c r="AB128" s="115"/>
      <c r="AC128" s="115">
        <f>Y128/$Y$7*100</f>
        <v>52.750491159135557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85A72DC-D09D-4F75-93E8-834792FE0A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45A176E-C7AD-4659-BF82-CAA96039DF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9616796-2DDA-4181-91BA-8DBF0E2C25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F175EBA-54B3-4955-8BF6-CC64D3876A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Palm Island</v>
      </c>
      <c r="T1" s="115"/>
      <c r="U1" s="115"/>
      <c r="V1" s="115"/>
      <c r="W1" s="115"/>
      <c r="X1" s="115"/>
      <c r="Y1" s="115" t="str">
        <f>Y3</f>
        <v>9.55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166</v>
      </c>
      <c r="V3" s="115"/>
      <c r="W3" s="115"/>
      <c r="X3" s="115"/>
      <c r="Y3" s="115" t="s">
        <v>264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9.55'!$Y$3&amp;" "&amp;'Table 9.55'!$U$3&amp;", "&amp;'State data for spotlight'!$C$3&amp;", "&amp;'Table 9.55'!$Y$2</f>
        <v>Table 9.55 Palm Island,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862</v>
      </c>
      <c r="U4" s="117">
        <v>748</v>
      </c>
      <c r="V4" s="117">
        <v>798</v>
      </c>
      <c r="W4" s="117">
        <v>768</v>
      </c>
      <c r="X4" s="117">
        <v>614</v>
      </c>
      <c r="Y4" s="117">
        <v>892</v>
      </c>
      <c r="Z4" s="115"/>
      <c r="AA4" s="115" t="str">
        <f>TEXT(Y4,"###,###")</f>
        <v>892</v>
      </c>
      <c r="AB4" s="115"/>
      <c r="AC4" s="115">
        <f t="shared" ref="AC4:AC9" si="0">Y4/X4-1</f>
        <v>0.45276872964169379</v>
      </c>
      <c r="AD4" s="115"/>
      <c r="AE4" s="115">
        <f>Y4/T4-1</f>
        <v>3.4802784222737859E-2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427</v>
      </c>
      <c r="U5" s="117">
        <v>417</v>
      </c>
      <c r="V5" s="117">
        <v>427</v>
      </c>
      <c r="W5" s="117">
        <v>397</v>
      </c>
      <c r="X5" s="117">
        <v>314</v>
      </c>
      <c r="Y5" s="117">
        <v>449</v>
      </c>
      <c r="Z5" s="115"/>
      <c r="AA5" s="115" t="str">
        <f>TEXT(Y5,"###,###")</f>
        <v>449</v>
      </c>
      <c r="AB5" s="115"/>
      <c r="AC5" s="115">
        <f t="shared" si="0"/>
        <v>0.42993630573248409</v>
      </c>
      <c r="AD5" s="115"/>
      <c r="AE5" s="115">
        <f t="shared" ref="AE5:AE9" si="1">Y5/T5-1</f>
        <v>5.1522248243559776E-2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437</v>
      </c>
      <c r="U6" s="117">
        <v>336</v>
      </c>
      <c r="V6" s="117">
        <v>378</v>
      </c>
      <c r="W6" s="117">
        <v>375</v>
      </c>
      <c r="X6" s="117">
        <v>303</v>
      </c>
      <c r="Y6" s="117">
        <v>443</v>
      </c>
      <c r="Z6" s="115"/>
      <c r="AA6" s="115" t="str">
        <f>TEXT(Y6,"###,###")</f>
        <v>443</v>
      </c>
      <c r="AB6" s="115"/>
      <c r="AC6" s="115">
        <f t="shared" si="0"/>
        <v>0.46204620462046209</v>
      </c>
      <c r="AD6" s="115"/>
      <c r="AE6" s="115">
        <f t="shared" si="1"/>
        <v>1.3729977116704761E-2</v>
      </c>
      <c r="AF6" s="115"/>
    </row>
    <row r="7" spans="1:32" ht="16.5" customHeight="1" thickBot="1" x14ac:dyDescent="0.3">
      <c r="A7" s="46" t="str">
        <f>"QUICK STATS for "&amp;'Table 9.55'!Y2&amp;"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602</v>
      </c>
      <c r="U7" s="117">
        <v>562</v>
      </c>
      <c r="V7" s="117">
        <v>586</v>
      </c>
      <c r="W7" s="117">
        <v>596</v>
      </c>
      <c r="X7" s="117">
        <v>484</v>
      </c>
      <c r="Y7" s="117">
        <v>661</v>
      </c>
      <c r="Z7" s="115"/>
      <c r="AA7" s="115" t="str">
        <f>TEXT(Y7,"###,###")</f>
        <v>661</v>
      </c>
      <c r="AB7" s="115"/>
      <c r="AC7" s="115">
        <f t="shared" si="0"/>
        <v>0.36570247933884303</v>
      </c>
      <c r="AD7" s="115"/>
      <c r="AE7" s="115">
        <f t="shared" si="1"/>
        <v>9.8006644518272346E-2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892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9.55'!AA7</f>
        <v>661</v>
      </c>
      <c r="P8" s="51"/>
      <c r="S8" s="115" t="s">
        <v>96</v>
      </c>
      <c r="T8" s="115">
        <v>27728.05</v>
      </c>
      <c r="U8" s="115">
        <v>30136.6</v>
      </c>
      <c r="V8" s="115">
        <v>29519.94</v>
      </c>
      <c r="W8" s="115">
        <v>30376.31</v>
      </c>
      <c r="X8" s="115">
        <v>38932</v>
      </c>
      <c r="Y8" s="115">
        <v>30751.25</v>
      </c>
      <c r="Z8" s="115"/>
      <c r="AA8" s="115" t="str">
        <f>TEXT(Y8,"$###,###")</f>
        <v>$30,751</v>
      </c>
      <c r="AB8" s="115"/>
      <c r="AC8" s="115">
        <f t="shared" si="0"/>
        <v>-0.21012919963012433</v>
      </c>
      <c r="AD8" s="115"/>
      <c r="AE8" s="115">
        <f t="shared" si="1"/>
        <v>0.10903038619737049</v>
      </c>
      <c r="AF8" s="115"/>
    </row>
    <row r="9" spans="1:32" x14ac:dyDescent="0.25">
      <c r="A9" s="55" t="s">
        <v>17</v>
      </c>
      <c r="B9" s="56"/>
      <c r="C9" s="57"/>
      <c r="D9" s="58">
        <f>'Table 9.55'!AC104</f>
        <v>40.358744394618832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50.075642965204239</v>
      </c>
      <c r="P9" s="59" t="s">
        <v>97</v>
      </c>
      <c r="S9" s="115" t="s">
        <v>9</v>
      </c>
      <c r="T9" s="115">
        <v>20853568</v>
      </c>
      <c r="U9" s="115">
        <v>20458457</v>
      </c>
      <c r="V9" s="115">
        <v>21867782</v>
      </c>
      <c r="W9" s="115">
        <v>22322665</v>
      </c>
      <c r="X9" s="115">
        <v>21259634</v>
      </c>
      <c r="Y9" s="115">
        <v>25753922</v>
      </c>
      <c r="Z9" s="115"/>
      <c r="AA9" s="115" t="str">
        <f>TEXT(Y9/1000000,"$#,###.0")&amp;" mil"</f>
        <v>$25.8 mil</v>
      </c>
      <c r="AB9" s="115"/>
      <c r="AC9" s="115">
        <f t="shared" si="0"/>
        <v>0.21140006455426286</v>
      </c>
      <c r="AD9" s="115"/>
      <c r="AE9" s="115">
        <f t="shared" si="1"/>
        <v>0.23498875588100798</v>
      </c>
      <c r="AF9" s="115"/>
    </row>
    <row r="10" spans="1:32" x14ac:dyDescent="0.25">
      <c r="A10" s="55" t="s">
        <v>20</v>
      </c>
      <c r="B10" s="56"/>
      <c r="C10" s="57"/>
      <c r="D10" s="58">
        <f>'Table 9.55'!AC105</f>
        <v>58.520179372197312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49.924357034795761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99.848714069591523</v>
      </c>
      <c r="P11" s="59" t="s">
        <v>97</v>
      </c>
      <c r="S11" s="115" t="s">
        <v>32</v>
      </c>
      <c r="T11" s="117">
        <v>856</v>
      </c>
      <c r="U11" s="117">
        <v>747</v>
      </c>
      <c r="V11" s="117">
        <v>798</v>
      </c>
      <c r="W11" s="117">
        <v>757</v>
      </c>
      <c r="X11" s="117">
        <v>611</v>
      </c>
      <c r="Y11" s="117">
        <v>883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9.55'!AC108</f>
        <v>3.811659192825112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1.6641452344931922</v>
      </c>
      <c r="P12" s="59" t="s">
        <v>97</v>
      </c>
      <c r="S12" s="115" t="s">
        <v>33</v>
      </c>
      <c r="T12" s="117">
        <v>10</v>
      </c>
      <c r="U12" s="117">
        <v>7</v>
      </c>
      <c r="V12" s="117">
        <v>9</v>
      </c>
      <c r="W12" s="117">
        <v>8</v>
      </c>
      <c r="X12" s="117">
        <v>7</v>
      </c>
      <c r="Y12" s="117">
        <v>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9.55'!AC109</f>
        <v>8.4080717488789247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9.55'!AA118</f>
        <v>39.4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9.55'!AC110</f>
        <v>44.058295964125563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18.305597579425115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9.55'!AC111</f>
        <v>42.600896860986545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81.694402420574889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0</v>
      </c>
      <c r="Z15" s="115"/>
      <c r="AA15" s="118">
        <f t="shared" ref="AA15:AA34" si="2">IF(Y15="np",0,Y15/$Y$34)</f>
        <v>0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</v>
      </c>
      <c r="Z17" s="115"/>
      <c r="AA17" s="118">
        <f t="shared" si="2"/>
        <v>3.3632286995515697E-3</v>
      </c>
      <c r="AB17" s="115"/>
      <c r="AC17" s="115"/>
      <c r="AD17" s="115"/>
      <c r="AE17" s="115"/>
      <c r="AF17" s="115"/>
    </row>
    <row r="18" spans="1:32" x14ac:dyDescent="0.25">
      <c r="A18" s="85" t="str">
        <f>'Table 9.55'!$S$1&amp;" ("&amp;'Table 9.55'!$T$2&amp;" to "&amp;'Table 9.55'!$Y$2&amp;")"</f>
        <v>Palm Island (2011-12 to 2016-17)</v>
      </c>
      <c r="B18" s="85"/>
      <c r="C18" s="85"/>
      <c r="D18" s="85"/>
      <c r="E18" s="85"/>
      <c r="F18" s="85"/>
      <c r="G18" s="85" t="str">
        <f>'Table 9.55'!$S$1&amp;" ("&amp;'Table 9.55'!$T$2&amp;" to "&amp;'Table 9.55'!$Y$2&amp;")"</f>
        <v>Palm Island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</v>
      </c>
      <c r="Z18" s="115"/>
      <c r="AA18" s="118">
        <f t="shared" si="2"/>
        <v>4.4843049327354259E-3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33</v>
      </c>
      <c r="Z19" s="115"/>
      <c r="AA19" s="118">
        <f t="shared" si="2"/>
        <v>3.6995515695067267E-2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48</v>
      </c>
      <c r="Z21" s="115"/>
      <c r="AA21" s="118">
        <f t="shared" si="2"/>
        <v>5.3811659192825115E-2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13</v>
      </c>
      <c r="Z22" s="115"/>
      <c r="AA22" s="118">
        <f t="shared" si="2"/>
        <v>1.4573991031390135E-2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</v>
      </c>
      <c r="Z23" s="115"/>
      <c r="AA23" s="118">
        <f t="shared" si="2"/>
        <v>8.9686098654708519E-3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</v>
      </c>
      <c r="Z24" s="115"/>
      <c r="AA24" s="118">
        <f t="shared" si="2"/>
        <v>3.3632286995515697E-3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</v>
      </c>
      <c r="Z25" s="115"/>
      <c r="AA25" s="118">
        <f t="shared" si="2"/>
        <v>4.4843049327354259E-3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</v>
      </c>
      <c r="Z26" s="115"/>
      <c r="AA26" s="118">
        <f t="shared" si="2"/>
        <v>5.6053811659192822E-3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39</v>
      </c>
      <c r="Z27" s="115"/>
      <c r="AA27" s="118">
        <f t="shared" si="2"/>
        <v>4.3721973094170405E-2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25</v>
      </c>
      <c r="Z28" s="115"/>
      <c r="AA28" s="118">
        <f t="shared" si="2"/>
        <v>2.8026905829596414E-2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213</v>
      </c>
      <c r="Z29" s="115"/>
      <c r="AA29" s="118">
        <f t="shared" si="2"/>
        <v>0.23878923766816143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217</v>
      </c>
      <c r="Z30" s="115"/>
      <c r="AA30" s="118">
        <f t="shared" si="2"/>
        <v>0.24327354260089687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146</v>
      </c>
      <c r="Z31" s="115"/>
      <c r="AA31" s="118">
        <f t="shared" si="2"/>
        <v>0.16367713004484305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10</v>
      </c>
      <c r="Z32" s="115"/>
      <c r="AA32" s="118">
        <f t="shared" si="2"/>
        <v>1.1210762331838564E-2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114</v>
      </c>
      <c r="Z33" s="115"/>
      <c r="AA33" s="118">
        <f t="shared" si="2"/>
        <v>0.12780269058295965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892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486</v>
      </c>
      <c r="U37" s="115">
        <v>463</v>
      </c>
      <c r="V37" s="115">
        <v>469</v>
      </c>
      <c r="W37" s="115">
        <v>513</v>
      </c>
      <c r="X37" s="115">
        <v>424</v>
      </c>
      <c r="Y37" s="115">
        <v>540</v>
      </c>
      <c r="Z37" s="115"/>
      <c r="AA37" s="115" t="str">
        <f>TEXT(Y37,"###,###")</f>
        <v>540</v>
      </c>
      <c r="AB37" s="115"/>
      <c r="AC37" s="115">
        <f>Y37/X37-1</f>
        <v>0.27358490566037741</v>
      </c>
      <c r="AD37" s="115"/>
      <c r="AE37" s="115">
        <f>Y37/T37-1</f>
        <v>0.11111111111111116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122</v>
      </c>
      <c r="U38" s="115">
        <v>100</v>
      </c>
      <c r="V38" s="115">
        <v>121</v>
      </c>
      <c r="W38" s="115">
        <v>88</v>
      </c>
      <c r="X38" s="115">
        <v>64</v>
      </c>
      <c r="Y38" s="115">
        <v>121</v>
      </c>
      <c r="Z38" s="115"/>
      <c r="AA38" s="115" t="str">
        <f>TEXT(Y38,"###,###")</f>
        <v>121</v>
      </c>
      <c r="AB38" s="115"/>
      <c r="AC38" s="115">
        <f>Y38/X38-1</f>
        <v>0.890625</v>
      </c>
      <c r="AD38" s="115"/>
      <c r="AE38" s="115">
        <f>Y38/T38-1</f>
        <v>-8.1967213114754189E-3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608</v>
      </c>
      <c r="U40" s="115">
        <v>563</v>
      </c>
      <c r="V40" s="115">
        <v>590</v>
      </c>
      <c r="W40" s="115">
        <v>601</v>
      </c>
      <c r="X40" s="115">
        <v>488</v>
      </c>
      <c r="Y40" s="115">
        <v>661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81.694402420574889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18.305597579425115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</v>
      </c>
      <c r="Y45" s="117">
        <v>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</v>
      </c>
      <c r="Y46" s="117">
        <v>29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19</v>
      </c>
      <c r="Y47" s="117">
        <v>27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34</v>
      </c>
      <c r="Y48" s="117">
        <v>54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9.55'!S1&amp;" ("&amp;'Table 9.55'!Y2&amp;") *"</f>
        <v>Number of jobs by age and sex of job holders in Palm Island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35</v>
      </c>
      <c r="Y49" s="117">
        <v>44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39</v>
      </c>
      <c r="Y50" s="117">
        <v>49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33</v>
      </c>
      <c r="Y51" s="117">
        <v>55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38</v>
      </c>
      <c r="Y52" s="117">
        <v>58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45</v>
      </c>
      <c r="Y53" s="117">
        <v>55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24</v>
      </c>
      <c r="Y54" s="117">
        <v>38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13</v>
      </c>
      <c r="Y55" s="117">
        <v>20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11</v>
      </c>
      <c r="Y56" s="117">
        <v>11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318</v>
      </c>
      <c r="Y61" s="117">
        <v>449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9.55'!S1&amp;" ("&amp;'Table 9.55'!Y2&amp;") *"</f>
        <v>Number of employed persons per occupation of main job by sex in Palm Island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22</v>
      </c>
      <c r="Y65" s="117">
        <v>39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25</v>
      </c>
      <c r="Y66" s="117">
        <v>37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29</v>
      </c>
      <c r="Y67" s="117">
        <v>63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46</v>
      </c>
      <c r="Y68" s="117">
        <v>55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32</v>
      </c>
      <c r="Y69" s="117">
        <v>43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20</v>
      </c>
      <c r="Y70" s="117">
        <v>36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53</v>
      </c>
      <c r="Y71" s="117">
        <v>49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32</v>
      </c>
      <c r="Y72" s="117">
        <v>46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23</v>
      </c>
      <c r="Y73" s="117">
        <v>37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25</v>
      </c>
      <c r="Y74" s="117">
        <v>29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302</v>
      </c>
      <c r="Y80" s="117">
        <v>443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9.55'!S1</f>
        <v>Palm Island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9</v>
      </c>
      <c r="Y83" s="117">
        <v>12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20</v>
      </c>
      <c r="Y84" s="117">
        <v>21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9.55'!AA4</f>
        <v>892</v>
      </c>
      <c r="D85" s="99">
        <f>'Table 9.55'!AC4</f>
        <v>0.45276872964169379</v>
      </c>
      <c r="E85" s="100">
        <f>'Table 9.55'!AC4</f>
        <v>0.45276872964169379</v>
      </c>
      <c r="F85" s="99">
        <f>'Table 9.55'!AE4</f>
        <v>3.4802784222737859E-2</v>
      </c>
      <c r="G85" s="100">
        <f>'Table 9.55'!AE4</f>
        <v>3.4802784222737859E-2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22</v>
      </c>
      <c r="Y85" s="117">
        <v>40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9.55'!AA5</f>
        <v>449</v>
      </c>
      <c r="D86" s="99">
        <f>'Table 9.55'!AC5</f>
        <v>0.42993630573248409</v>
      </c>
      <c r="E86" s="100">
        <f>'Table 9.55'!AC5</f>
        <v>0.42993630573248409</v>
      </c>
      <c r="F86" s="99">
        <f>'Table 9.55'!AE5</f>
        <v>5.1522248243559776E-2</v>
      </c>
      <c r="G86" s="100">
        <f>'Table 9.55'!AE5</f>
        <v>5.1522248243559776E-2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44</v>
      </c>
      <c r="Y86" s="117">
        <v>56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9.55'!AA6</f>
        <v>443</v>
      </c>
      <c r="D87" s="99">
        <f>'Table 9.55'!AC6</f>
        <v>0.46204620462046209</v>
      </c>
      <c r="E87" s="100">
        <f>'Table 9.55'!AC6</f>
        <v>0.46204620462046209</v>
      </c>
      <c r="F87" s="99">
        <f>'Table 9.55'!AE6</f>
        <v>1.3729977116704761E-2</v>
      </c>
      <c r="G87" s="100">
        <f>'Table 9.55'!AE6</f>
        <v>1.3729977116704761E-2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7</v>
      </c>
      <c r="Y87" s="117">
        <v>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9.55'!AA7</f>
        <v>661</v>
      </c>
      <c r="D88" s="99">
        <f>'Table 9.55'!AC7</f>
        <v>0.36570247933884303</v>
      </c>
      <c r="E88" s="100">
        <f>'Table 9.55'!AC7</f>
        <v>0.36570247933884303</v>
      </c>
      <c r="F88" s="99">
        <f>'Table 9.55'!AE7</f>
        <v>9.8006644518272346E-2</v>
      </c>
      <c r="G88" s="100">
        <f>'Table 9.55'!AE7</f>
        <v>9.8006644518272346E-2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6</v>
      </c>
      <c r="Y88" s="117">
        <v>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9.55'!AA37</f>
        <v>540</v>
      </c>
      <c r="D89" s="99">
        <f>'Table 9.55'!AC37</f>
        <v>0.27358490566037741</v>
      </c>
      <c r="E89" s="100">
        <f>'Table 9.55'!AC37</f>
        <v>0.27358490566037741</v>
      </c>
      <c r="F89" s="99">
        <f>'Table 9.55'!AE37</f>
        <v>0.11111111111111116</v>
      </c>
      <c r="G89" s="100">
        <f>'Table 9.55'!AE37</f>
        <v>0.11111111111111116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22</v>
      </c>
      <c r="Y89" s="117">
        <v>27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9.55'!AA38</f>
        <v>121</v>
      </c>
      <c r="D90" s="99">
        <f>'Table 9.55'!AC38</f>
        <v>0.890625</v>
      </c>
      <c r="E90" s="100">
        <f>'Table 9.55'!AC38</f>
        <v>0.890625</v>
      </c>
      <c r="F90" s="99">
        <f>'Table 9.55'!AE38</f>
        <v>-8.1967213114754189E-3</v>
      </c>
      <c r="G90" s="100">
        <f>'Table 9.55'!AE38</f>
        <v>-8.1967213114754189E-3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66</v>
      </c>
      <c r="Y90" s="117">
        <v>81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9.55'!AA114</f>
        <v>65</v>
      </c>
      <c r="D91" s="99">
        <f>'Table 9.55'!AC114</f>
        <v>0.80555555555555558</v>
      </c>
      <c r="E91" s="100">
        <f>'Table 9.55'!AC114</f>
        <v>0.80555555555555558</v>
      </c>
      <c r="F91" s="99">
        <f>'Table 9.55'!AE114</f>
        <v>0.14035087719298245</v>
      </c>
      <c r="G91" s="100">
        <f>'Table 9.55'!AE114</f>
        <v>0.14035087719298245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245</v>
      </c>
      <c r="Y91" s="117">
        <v>331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9.55'!AA115</f>
        <v>56</v>
      </c>
      <c r="D92" s="99">
        <f>'Table 9.55'!AC115</f>
        <v>1.1538461538461537</v>
      </c>
      <c r="E92" s="100">
        <f>'Table 9.55'!AC115</f>
        <v>1.1538461538461537</v>
      </c>
      <c r="F92" s="99">
        <f>'Table 9.55'!AE115</f>
        <v>-9.6774193548387122E-2</v>
      </c>
      <c r="G92" s="100">
        <f>'Table 9.55'!AE115</f>
        <v>-9.6774193548387122E-2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9.55'!AA8</f>
        <v>$30,751</v>
      </c>
      <c r="D93" s="99">
        <f>'Table 9.55'!AC8</f>
        <v>-0.21012919963012433</v>
      </c>
      <c r="E93" s="100">
        <f>'Table 9.55'!AC8</f>
        <v>-0.21012919963012433</v>
      </c>
      <c r="F93" s="99">
        <f>'Table 9.55'!AE8</f>
        <v>0.10903038619737049</v>
      </c>
      <c r="G93" s="100">
        <f>'Table 9.55'!AE8</f>
        <v>0.10903038619737049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9</v>
      </c>
      <c r="Y93" s="117">
        <v>10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9.55'!AA9</f>
        <v>$25.8 mil</v>
      </c>
      <c r="D94" s="99">
        <f>'Table 9.55'!AC9</f>
        <v>0.21140006455426286</v>
      </c>
      <c r="E94" s="100">
        <f>'Table 9.55'!AC9</f>
        <v>0.21140006455426286</v>
      </c>
      <c r="F94" s="99">
        <f>'Table 9.55'!AE9</f>
        <v>0.23498875588100798</v>
      </c>
      <c r="G94" s="100">
        <f>'Table 9.55'!AE9</f>
        <v>0.23498875588100798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47</v>
      </c>
      <c r="Y94" s="117">
        <v>51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75</v>
      </c>
      <c r="Y96" s="117">
        <v>106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28</v>
      </c>
      <c r="Y97" s="117">
        <v>46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7</v>
      </c>
      <c r="Y98" s="117">
        <v>14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21</v>
      </c>
      <c r="Y100" s="117">
        <v>30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242</v>
      </c>
      <c r="Y101" s="117">
        <v>330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262</v>
      </c>
      <c r="Y104" s="115">
        <v>360</v>
      </c>
      <c r="Z104" s="115"/>
      <c r="AA104" s="115" t="str">
        <f>TEXT(Y104,"###,###")</f>
        <v>360</v>
      </c>
      <c r="AB104" s="115"/>
      <c r="AC104" s="115">
        <f>Y104/($Y$4)*100</f>
        <v>40.358744394618832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349</v>
      </c>
      <c r="Y105" s="115">
        <v>522</v>
      </c>
      <c r="Z105" s="115"/>
      <c r="AA105" s="115" t="str">
        <f>TEXT(Y105,"###,###")</f>
        <v>522</v>
      </c>
      <c r="AB105" s="115"/>
      <c r="AC105" s="115">
        <f>Y105/($Y$4)*100</f>
        <v>58.520179372197312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611</v>
      </c>
      <c r="Y106" s="115">
        <v>882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14</v>
      </c>
      <c r="Y108" s="115">
        <v>34</v>
      </c>
      <c r="Z108" s="115"/>
      <c r="AA108" s="115" t="str">
        <f>TEXT(Y108,"###,###")</f>
        <v>34</v>
      </c>
      <c r="AB108" s="115"/>
      <c r="AC108" s="115">
        <f>Y108/($Y$4)*100</f>
        <v>3.811659192825112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38</v>
      </c>
      <c r="Y109" s="115">
        <v>75</v>
      </c>
      <c r="Z109" s="115"/>
      <c r="AA109" s="115" t="str">
        <f>TEXT(Y109,"###,###")</f>
        <v>75</v>
      </c>
      <c r="AB109" s="115"/>
      <c r="AC109" s="115">
        <f t="shared" ref="AC109:AC111" si="3">Y109/($Y$4)*100</f>
        <v>8.4080717488789247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276</v>
      </c>
      <c r="Y110" s="115">
        <v>393</v>
      </c>
      <c r="Z110" s="115"/>
      <c r="AA110" s="115" t="str">
        <f>TEXT(Y110,"###,###")</f>
        <v>393</v>
      </c>
      <c r="AB110" s="115"/>
      <c r="AC110" s="115">
        <f t="shared" si="3"/>
        <v>44.058295964125563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274</v>
      </c>
      <c r="Y111" s="115">
        <v>380</v>
      </c>
      <c r="Z111" s="115"/>
      <c r="AA111" s="115" t="str">
        <f>TEXT(Y111,"###,###")</f>
        <v>380</v>
      </c>
      <c r="AB111" s="115"/>
      <c r="AC111" s="115">
        <f t="shared" si="3"/>
        <v>42.600896860986545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613</v>
      </c>
      <c r="Y112" s="115">
        <v>892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57</v>
      </c>
      <c r="U114" s="115">
        <v>52</v>
      </c>
      <c r="V114" s="115">
        <v>61</v>
      </c>
      <c r="W114" s="115">
        <v>51</v>
      </c>
      <c r="X114" s="115">
        <v>36</v>
      </c>
      <c r="Y114" s="115">
        <v>65</v>
      </c>
      <c r="Z114" s="115"/>
      <c r="AA114" s="115" t="str">
        <f>TEXT(Y114,"###,###")</f>
        <v>65</v>
      </c>
      <c r="AB114" s="115"/>
      <c r="AC114" s="115">
        <f>Y114/X114-1</f>
        <v>0.80555555555555558</v>
      </c>
      <c r="AD114" s="115"/>
      <c r="AE114" s="115">
        <f>Y114/T114-1</f>
        <v>0.14035087719298245</v>
      </c>
      <c r="AF114" s="115"/>
    </row>
    <row r="115" spans="19:32" x14ac:dyDescent="0.25">
      <c r="S115" s="115" t="s">
        <v>104</v>
      </c>
      <c r="T115" s="115">
        <v>62</v>
      </c>
      <c r="U115" s="115">
        <v>47</v>
      </c>
      <c r="V115" s="115">
        <v>54</v>
      </c>
      <c r="W115" s="115">
        <v>43</v>
      </c>
      <c r="X115" s="115">
        <v>26</v>
      </c>
      <c r="Y115" s="115">
        <v>56</v>
      </c>
      <c r="Z115" s="115"/>
      <c r="AA115" s="115" t="str">
        <f>TEXT(Y115,"###,###")</f>
        <v>56</v>
      </c>
      <c r="AB115" s="115"/>
      <c r="AC115" s="115">
        <f>Y115/X115-1</f>
        <v>1.1538461538461537</v>
      </c>
      <c r="AD115" s="115"/>
      <c r="AE115" s="115">
        <f>Y115/T115-1</f>
        <v>-9.6774193548387122E-2</v>
      </c>
      <c r="AF115" s="115"/>
    </row>
    <row r="116" spans="19:32" x14ac:dyDescent="0.25">
      <c r="S116" s="115" t="s">
        <v>56</v>
      </c>
      <c r="T116" s="115">
        <v>119</v>
      </c>
      <c r="U116" s="115">
        <v>99</v>
      </c>
      <c r="V116" s="115">
        <v>115</v>
      </c>
      <c r="W116" s="115">
        <v>94</v>
      </c>
      <c r="X116" s="115">
        <v>62</v>
      </c>
      <c r="Y116" s="115">
        <v>121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41.41</v>
      </c>
      <c r="V118" s="115">
        <v>36.83</v>
      </c>
      <c r="W118" s="115">
        <v>38.880000000000003</v>
      </c>
      <c r="X118" s="115">
        <v>42.73</v>
      </c>
      <c r="Y118" s="115">
        <v>39.369999999999997</v>
      </c>
      <c r="Z118" s="115"/>
      <c r="AA118" s="115" t="str">
        <f>TEXT(Y118,"##.0")</f>
        <v>39.4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563</v>
      </c>
      <c r="V120" s="115">
        <v>584</v>
      </c>
      <c r="W120" s="115">
        <v>588</v>
      </c>
      <c r="X120" s="115">
        <v>483</v>
      </c>
      <c r="Y120" s="115">
        <v>652</v>
      </c>
      <c r="Z120" s="115"/>
      <c r="AA120" s="115" t="str">
        <f>TEXT(Y120,"###,###")</f>
        <v>652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6</v>
      </c>
      <c r="X121" s="115">
        <v>0</v>
      </c>
      <c r="Y121" s="115">
        <v>3</v>
      </c>
      <c r="Z121" s="115"/>
      <c r="AA121" s="115" t="str">
        <f t="shared" ref="AA121:AA128" si="4">TEXT(Y121,"###,###")</f>
        <v>3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0</v>
      </c>
      <c r="W122" s="115">
        <v>7</v>
      </c>
      <c r="X122" s="115">
        <v>2</v>
      </c>
      <c r="Y122" s="115">
        <v>8</v>
      </c>
      <c r="Z122" s="115"/>
      <c r="AA122" s="115" t="str">
        <f t="shared" si="4"/>
        <v>8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563</v>
      </c>
      <c r="V124" s="115">
        <v>584</v>
      </c>
      <c r="W124" s="115">
        <v>595</v>
      </c>
      <c r="X124" s="115">
        <v>485</v>
      </c>
      <c r="Y124" s="115">
        <v>660</v>
      </c>
      <c r="Z124" s="115"/>
      <c r="AA124" s="115" t="str">
        <f t="shared" si="4"/>
        <v>660</v>
      </c>
      <c r="AB124" s="115"/>
      <c r="AC124" s="115">
        <f>Y124/$Y$7*100</f>
        <v>99.848714069591523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0</v>
      </c>
      <c r="W125" s="115">
        <v>13</v>
      </c>
      <c r="X125" s="115">
        <v>2</v>
      </c>
      <c r="Y125" s="115">
        <v>11</v>
      </c>
      <c r="Z125" s="115"/>
      <c r="AA125" s="115" t="str">
        <f t="shared" si="4"/>
        <v>11</v>
      </c>
      <c r="AB125" s="115"/>
      <c r="AC125" s="115">
        <f>Y125/$Y$7*100</f>
        <v>1.6641452344931922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307</v>
      </c>
      <c r="V127" s="115">
        <v>307</v>
      </c>
      <c r="W127" s="115">
        <v>297</v>
      </c>
      <c r="X127" s="115">
        <v>241</v>
      </c>
      <c r="Y127" s="115">
        <v>331</v>
      </c>
      <c r="Z127" s="115"/>
      <c r="AA127" s="115" t="str">
        <f t="shared" si="4"/>
        <v>331</v>
      </c>
      <c r="AB127" s="115"/>
      <c r="AC127" s="115">
        <f>Y127/$Y$7*100</f>
        <v>50.075642965204239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254</v>
      </c>
      <c r="V128" s="115">
        <v>280</v>
      </c>
      <c r="W128" s="115">
        <v>299</v>
      </c>
      <c r="X128" s="115">
        <v>244</v>
      </c>
      <c r="Y128" s="115">
        <v>330</v>
      </c>
      <c r="Z128" s="115"/>
      <c r="AA128" s="115" t="str">
        <f t="shared" si="4"/>
        <v>330</v>
      </c>
      <c r="AB128" s="115"/>
      <c r="AC128" s="115">
        <f>Y128/$Y$7*100</f>
        <v>49.924357034795761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0E0CC055-397F-4DB4-8442-B7D9FF45CC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0AC5B82-F3D5-4EA7-8A44-B4A9FC11B6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BADA19D-C3A9-41EA-82DA-3271AB21FE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509BBD45-3CBA-4F94-B42E-5FE5FCA953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Paroo</v>
      </c>
      <c r="T1" s="115"/>
      <c r="U1" s="115"/>
      <c r="V1" s="115"/>
      <c r="W1" s="115"/>
      <c r="X1" s="115"/>
      <c r="Y1" s="115" t="str">
        <f>Y3</f>
        <v>9.56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167</v>
      </c>
      <c r="V3" s="115"/>
      <c r="W3" s="115"/>
      <c r="X3" s="115"/>
      <c r="Y3" s="115" t="s">
        <v>265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9.56'!$Y$3&amp;" "&amp;'Table 9.56'!$U$3&amp;", "&amp;'State data for spotlight'!$C$3&amp;", "&amp;'Table 9.56'!$Y$2</f>
        <v>Table 9.56 Paroo,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1380</v>
      </c>
      <c r="U4" s="117">
        <v>1299</v>
      </c>
      <c r="V4" s="117">
        <v>1120</v>
      </c>
      <c r="W4" s="117">
        <v>1117</v>
      </c>
      <c r="X4" s="117">
        <v>943</v>
      </c>
      <c r="Y4" s="117">
        <v>1054</v>
      </c>
      <c r="Z4" s="115"/>
      <c r="AA4" s="115" t="str">
        <f>TEXT(Y4,"###,###")</f>
        <v>1,054</v>
      </c>
      <c r="AB4" s="115"/>
      <c r="AC4" s="115">
        <f t="shared" ref="AC4:AC9" si="0">Y4/X4-1</f>
        <v>0.11770943796394495</v>
      </c>
      <c r="AD4" s="115"/>
      <c r="AE4" s="115">
        <f>Y4/T4-1</f>
        <v>-0.23623188405797102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731</v>
      </c>
      <c r="U5" s="117">
        <v>700</v>
      </c>
      <c r="V5" s="117">
        <v>589</v>
      </c>
      <c r="W5" s="117">
        <v>573</v>
      </c>
      <c r="X5" s="117">
        <v>460</v>
      </c>
      <c r="Y5" s="117">
        <v>548</v>
      </c>
      <c r="Z5" s="115"/>
      <c r="AA5" s="115" t="str">
        <f>TEXT(Y5,"###,###")</f>
        <v>548</v>
      </c>
      <c r="AB5" s="115"/>
      <c r="AC5" s="115">
        <f t="shared" si="0"/>
        <v>0.19130434782608696</v>
      </c>
      <c r="AD5" s="115"/>
      <c r="AE5" s="115">
        <f t="shared" ref="AE5:AE9" si="1">Y5/T5-1</f>
        <v>-0.25034199726402184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644</v>
      </c>
      <c r="U6" s="117">
        <v>604</v>
      </c>
      <c r="V6" s="117">
        <v>535</v>
      </c>
      <c r="W6" s="117">
        <v>549</v>
      </c>
      <c r="X6" s="117">
        <v>485</v>
      </c>
      <c r="Y6" s="117">
        <v>506</v>
      </c>
      <c r="Z6" s="115"/>
      <c r="AA6" s="115" t="str">
        <f>TEXT(Y6,"###,###")</f>
        <v>506</v>
      </c>
      <c r="AB6" s="115"/>
      <c r="AC6" s="115">
        <f t="shared" si="0"/>
        <v>4.3298969072165017E-2</v>
      </c>
      <c r="AD6" s="115"/>
      <c r="AE6" s="115">
        <f t="shared" si="1"/>
        <v>-0.2142857142857143</v>
      </c>
      <c r="AF6" s="115"/>
    </row>
    <row r="7" spans="1:32" ht="16.5" customHeight="1" thickBot="1" x14ac:dyDescent="0.3">
      <c r="A7" s="46" t="str">
        <f>"QUICK STATS for "&amp;'Table 9.56'!Y2&amp;"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829</v>
      </c>
      <c r="U7" s="117">
        <v>821</v>
      </c>
      <c r="V7" s="117">
        <v>728</v>
      </c>
      <c r="W7" s="117">
        <v>713</v>
      </c>
      <c r="X7" s="117">
        <v>646</v>
      </c>
      <c r="Y7" s="117">
        <v>707</v>
      </c>
      <c r="Z7" s="115"/>
      <c r="AA7" s="115" t="str">
        <f>TEXT(Y7,"###,###")</f>
        <v>707</v>
      </c>
      <c r="AB7" s="115"/>
      <c r="AC7" s="115">
        <f t="shared" si="0"/>
        <v>9.4427244582043324E-2</v>
      </c>
      <c r="AD7" s="115"/>
      <c r="AE7" s="115">
        <f t="shared" si="1"/>
        <v>-0.1471652593486128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1,054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9.56'!AA7</f>
        <v>707</v>
      </c>
      <c r="P8" s="51"/>
      <c r="S8" s="115" t="s">
        <v>96</v>
      </c>
      <c r="T8" s="115">
        <v>25054.25</v>
      </c>
      <c r="U8" s="115">
        <v>28411.75</v>
      </c>
      <c r="V8" s="115">
        <v>32285.86</v>
      </c>
      <c r="W8" s="115">
        <v>24312.28</v>
      </c>
      <c r="X8" s="115">
        <v>31283.25</v>
      </c>
      <c r="Y8" s="115">
        <v>32883.29</v>
      </c>
      <c r="Z8" s="115"/>
      <c r="AA8" s="115" t="str">
        <f>TEXT(Y8,"$###,###")</f>
        <v>$32,883</v>
      </c>
      <c r="AB8" s="115"/>
      <c r="AC8" s="115">
        <f t="shared" si="0"/>
        <v>5.1146859741235451E-2</v>
      </c>
      <c r="AD8" s="115"/>
      <c r="AE8" s="115">
        <f t="shared" si="1"/>
        <v>0.31248351078160397</v>
      </c>
      <c r="AF8" s="115"/>
    </row>
    <row r="9" spans="1:32" x14ac:dyDescent="0.25">
      <c r="A9" s="55" t="s">
        <v>17</v>
      </c>
      <c r="B9" s="56"/>
      <c r="C9" s="57"/>
      <c r="D9" s="58">
        <f>'Table 9.56'!AC104</f>
        <v>55.028462998102469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50.919377652050926</v>
      </c>
      <c r="P9" s="59" t="s">
        <v>97</v>
      </c>
      <c r="S9" s="115" t="s">
        <v>9</v>
      </c>
      <c r="T9" s="115">
        <v>31669798</v>
      </c>
      <c r="U9" s="115">
        <v>29090152</v>
      </c>
      <c r="V9" s="115">
        <v>24633422</v>
      </c>
      <c r="W9" s="115">
        <v>24953967</v>
      </c>
      <c r="X9" s="115">
        <v>26777131</v>
      </c>
      <c r="Y9" s="115">
        <v>30757596</v>
      </c>
      <c r="Z9" s="115"/>
      <c r="AA9" s="115" t="str">
        <f>TEXT(Y9/1000000,"$#,###.0")&amp;" mil"</f>
        <v>$30.8 mil</v>
      </c>
      <c r="AB9" s="115"/>
      <c r="AC9" s="115">
        <f t="shared" si="0"/>
        <v>0.14865166100132243</v>
      </c>
      <c r="AD9" s="115"/>
      <c r="AE9" s="115">
        <f t="shared" si="1"/>
        <v>-2.8803530732971483E-2</v>
      </c>
      <c r="AF9" s="115"/>
    </row>
    <row r="10" spans="1:32" x14ac:dyDescent="0.25">
      <c r="A10" s="55" t="s">
        <v>20</v>
      </c>
      <c r="B10" s="56"/>
      <c r="C10" s="57"/>
      <c r="D10" s="58">
        <f>'Table 9.56'!AC105</f>
        <v>31.119544592030362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49.080622347949081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82.602545968882595</v>
      </c>
      <c r="P11" s="59" t="s">
        <v>97</v>
      </c>
      <c r="S11" s="115" t="s">
        <v>32</v>
      </c>
      <c r="T11" s="117">
        <v>1121</v>
      </c>
      <c r="U11" s="117">
        <v>1049</v>
      </c>
      <c r="V11" s="117">
        <v>890</v>
      </c>
      <c r="W11" s="117">
        <v>889</v>
      </c>
      <c r="X11" s="117">
        <v>758</v>
      </c>
      <c r="Y11" s="117">
        <v>850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9.56'!AC108</f>
        <v>21.726755218216319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28.854314002828858</v>
      </c>
      <c r="P12" s="59" t="s">
        <v>97</v>
      </c>
      <c r="S12" s="115" t="s">
        <v>33</v>
      </c>
      <c r="T12" s="117">
        <v>256</v>
      </c>
      <c r="U12" s="117">
        <v>252</v>
      </c>
      <c r="V12" s="117">
        <v>229</v>
      </c>
      <c r="W12" s="117">
        <v>230</v>
      </c>
      <c r="X12" s="117">
        <v>186</v>
      </c>
      <c r="Y12" s="117">
        <v>204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9.56'!AC109</f>
        <v>20.30360531309298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9.56'!AA118</f>
        <v>44.2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9.56'!AC110</f>
        <v>20.683111954459203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16.690240452616688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9.56'!AC111</f>
        <v>23.434535104364326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83.309759547383308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213</v>
      </c>
      <c r="Z15" s="115"/>
      <c r="AA15" s="118">
        <f t="shared" ref="AA15:AA34" si="2">IF(Y15="np",0,Y15/$Y$34)</f>
        <v>0.20208728652751423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10</v>
      </c>
      <c r="Z16" s="115"/>
      <c r="AA16" s="118">
        <f t="shared" si="2"/>
        <v>9.4876660341555973E-3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</v>
      </c>
      <c r="Z17" s="115"/>
      <c r="AA17" s="118">
        <f t="shared" si="2"/>
        <v>6.6413662239089184E-3</v>
      </c>
      <c r="AB17" s="115"/>
      <c r="AC17" s="115"/>
      <c r="AD17" s="115"/>
      <c r="AE17" s="115"/>
      <c r="AF17" s="115"/>
    </row>
    <row r="18" spans="1:32" x14ac:dyDescent="0.25">
      <c r="A18" s="85" t="str">
        <f>'Table 9.56'!$S$1&amp;" ("&amp;'Table 9.56'!$T$2&amp;" to "&amp;'Table 9.56'!$Y$2&amp;")"</f>
        <v>Paroo (2011-12 to 2016-17)</v>
      </c>
      <c r="B18" s="85"/>
      <c r="C18" s="85"/>
      <c r="D18" s="85"/>
      <c r="E18" s="85"/>
      <c r="F18" s="85"/>
      <c r="G18" s="85" t="str">
        <f>'Table 9.56'!$S$1&amp;" ("&amp;'Table 9.56'!$T$2&amp;" to "&amp;'Table 9.56'!$Y$2&amp;")"</f>
        <v>Paroo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15</v>
      </c>
      <c r="Z18" s="115"/>
      <c r="AA18" s="118">
        <f t="shared" si="2"/>
        <v>1.4231499051233396E-2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31</v>
      </c>
      <c r="Z19" s="115"/>
      <c r="AA19" s="118">
        <f t="shared" si="2"/>
        <v>2.9411764705882353E-2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23</v>
      </c>
      <c r="Z20" s="115"/>
      <c r="AA20" s="118">
        <f t="shared" si="2"/>
        <v>2.1821631878557873E-2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63</v>
      </c>
      <c r="Z21" s="115"/>
      <c r="AA21" s="118">
        <f t="shared" si="2"/>
        <v>5.9772296015180262E-2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36</v>
      </c>
      <c r="Z22" s="115"/>
      <c r="AA22" s="118">
        <f t="shared" si="2"/>
        <v>3.4155597722960153E-2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43</v>
      </c>
      <c r="Z23" s="115"/>
      <c r="AA23" s="118">
        <f t="shared" si="2"/>
        <v>4.0796963946869068E-2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</v>
      </c>
      <c r="Z24" s="115"/>
      <c r="AA24" s="118">
        <f t="shared" si="2"/>
        <v>3.7950664136622392E-3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12</v>
      </c>
      <c r="Z25" s="115"/>
      <c r="AA25" s="118">
        <f t="shared" si="2"/>
        <v>1.1385199240986717E-2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23</v>
      </c>
      <c r="Z26" s="115"/>
      <c r="AA26" s="118">
        <f t="shared" si="2"/>
        <v>2.1821631878557873E-2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29</v>
      </c>
      <c r="Z27" s="115"/>
      <c r="AA27" s="118">
        <f t="shared" si="2"/>
        <v>2.7514231499051234E-2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44</v>
      </c>
      <c r="Z28" s="115"/>
      <c r="AA28" s="118">
        <f t="shared" si="2"/>
        <v>4.1745730550284632E-2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140</v>
      </c>
      <c r="Z29" s="115"/>
      <c r="AA29" s="118">
        <f t="shared" si="2"/>
        <v>0.13282732447817835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74</v>
      </c>
      <c r="Z30" s="115"/>
      <c r="AA30" s="118">
        <f t="shared" si="2"/>
        <v>7.020872865275142E-2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105</v>
      </c>
      <c r="Z31" s="115"/>
      <c r="AA31" s="118">
        <f t="shared" si="2"/>
        <v>9.962049335863378E-2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7</v>
      </c>
      <c r="Z32" s="115"/>
      <c r="AA32" s="118">
        <f t="shared" si="2"/>
        <v>6.6413662239089184E-3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35</v>
      </c>
      <c r="Z33" s="115"/>
      <c r="AA33" s="118">
        <f t="shared" si="2"/>
        <v>3.3206831119544589E-2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1054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654</v>
      </c>
      <c r="U37" s="115">
        <v>676</v>
      </c>
      <c r="V37" s="115">
        <v>591</v>
      </c>
      <c r="W37" s="115">
        <v>586</v>
      </c>
      <c r="X37" s="115">
        <v>540</v>
      </c>
      <c r="Y37" s="115">
        <v>589</v>
      </c>
      <c r="Z37" s="115"/>
      <c r="AA37" s="115" t="str">
        <f>TEXT(Y37,"###,###")</f>
        <v>589</v>
      </c>
      <c r="AB37" s="115"/>
      <c r="AC37" s="115">
        <f>Y37/X37-1</f>
        <v>9.0740740740740788E-2</v>
      </c>
      <c r="AD37" s="115"/>
      <c r="AE37" s="115">
        <f>Y37/T37-1</f>
        <v>-9.9388379204892963E-2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181</v>
      </c>
      <c r="U38" s="115">
        <v>151</v>
      </c>
      <c r="V38" s="115">
        <v>137</v>
      </c>
      <c r="W38" s="115">
        <v>131</v>
      </c>
      <c r="X38" s="115">
        <v>103</v>
      </c>
      <c r="Y38" s="115">
        <v>118</v>
      </c>
      <c r="Z38" s="115"/>
      <c r="AA38" s="115" t="str">
        <f>TEXT(Y38,"###,###")</f>
        <v>118</v>
      </c>
      <c r="AB38" s="115"/>
      <c r="AC38" s="115">
        <f>Y38/X38-1</f>
        <v>0.14563106796116498</v>
      </c>
      <c r="AD38" s="115"/>
      <c r="AE38" s="115">
        <f>Y38/T38-1</f>
        <v>-0.34806629834254144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835</v>
      </c>
      <c r="U40" s="115">
        <v>827</v>
      </c>
      <c r="V40" s="115">
        <v>728</v>
      </c>
      <c r="W40" s="115">
        <v>717</v>
      </c>
      <c r="X40" s="115">
        <v>643</v>
      </c>
      <c r="Y40" s="115">
        <v>707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83.309759547383308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16.690240452616688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10</v>
      </c>
      <c r="Y45" s="117">
        <v>14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11</v>
      </c>
      <c r="Y46" s="117">
        <v>28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40</v>
      </c>
      <c r="Y47" s="117">
        <v>39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50</v>
      </c>
      <c r="Y48" s="117">
        <v>88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9.56'!S1&amp;" ("&amp;'Table 9.56'!Y2&amp;") *"</f>
        <v>Number of jobs by age and sex of job holders in Paroo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52</v>
      </c>
      <c r="Y49" s="117">
        <v>52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38</v>
      </c>
      <c r="Y50" s="117">
        <v>44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38</v>
      </c>
      <c r="Y51" s="117">
        <v>57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45</v>
      </c>
      <c r="Y52" s="117">
        <v>35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36</v>
      </c>
      <c r="Y53" s="117">
        <v>41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59</v>
      </c>
      <c r="Y54" s="117">
        <v>61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38</v>
      </c>
      <c r="Y55" s="117">
        <v>49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14</v>
      </c>
      <c r="Y56" s="117">
        <v>15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15</v>
      </c>
      <c r="Y57" s="117">
        <v>18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3</v>
      </c>
      <c r="Y58" s="117">
        <v>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464</v>
      </c>
      <c r="Y61" s="117">
        <v>548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9.56'!S1&amp;" ("&amp;'Table 9.56'!Y2&amp;") *"</f>
        <v>Number of employed persons per occupation of main job by sex in Paroo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13</v>
      </c>
      <c r="Y64" s="117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28</v>
      </c>
      <c r="Y65" s="117">
        <v>28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42</v>
      </c>
      <c r="Y66" s="117">
        <v>51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69</v>
      </c>
      <c r="Y67" s="117">
        <v>66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25</v>
      </c>
      <c r="Y68" s="117">
        <v>29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38</v>
      </c>
      <c r="Y69" s="117">
        <v>35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47</v>
      </c>
      <c r="Y70" s="117">
        <v>42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48</v>
      </c>
      <c r="Y71" s="117">
        <v>45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51</v>
      </c>
      <c r="Y72" s="117">
        <v>60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49</v>
      </c>
      <c r="Y73" s="117">
        <v>62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36</v>
      </c>
      <c r="Y74" s="117">
        <v>38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21</v>
      </c>
      <c r="Y75" s="117">
        <v>19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8</v>
      </c>
      <c r="Y76" s="117">
        <v>19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2</v>
      </c>
      <c r="Y77" s="117">
        <v>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481</v>
      </c>
      <c r="Y80" s="117">
        <v>506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9.56'!S1</f>
        <v>Paroo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24</v>
      </c>
      <c r="Y83" s="117">
        <v>28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</v>
      </c>
      <c r="Y84" s="117">
        <v>11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9.56'!AA4</f>
        <v>1,054</v>
      </c>
      <c r="D85" s="99">
        <f>'Table 9.56'!AC4</f>
        <v>0.11770943796394495</v>
      </c>
      <c r="E85" s="100">
        <f>'Table 9.56'!AC4</f>
        <v>0.11770943796394495</v>
      </c>
      <c r="F85" s="99">
        <f>'Table 9.56'!AE4</f>
        <v>-0.23623188405797102</v>
      </c>
      <c r="G85" s="100">
        <f>'Table 9.56'!AE4</f>
        <v>-0.23623188405797102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36</v>
      </c>
      <c r="Y85" s="117">
        <v>39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9.56'!AA5</f>
        <v>548</v>
      </c>
      <c r="D86" s="99">
        <f>'Table 9.56'!AC5</f>
        <v>0.19130434782608696</v>
      </c>
      <c r="E86" s="100">
        <f>'Table 9.56'!AC5</f>
        <v>0.19130434782608696</v>
      </c>
      <c r="F86" s="99">
        <f>'Table 9.56'!AE5</f>
        <v>-0.25034199726402184</v>
      </c>
      <c r="G86" s="100">
        <f>'Table 9.56'!AE5</f>
        <v>-0.25034199726402184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24</v>
      </c>
      <c r="Y86" s="117">
        <v>26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9.56'!AA6</f>
        <v>506</v>
      </c>
      <c r="D87" s="99">
        <f>'Table 9.56'!AC6</f>
        <v>4.3298969072165017E-2</v>
      </c>
      <c r="E87" s="100">
        <f>'Table 9.56'!AC6</f>
        <v>4.3298969072165017E-2</v>
      </c>
      <c r="F87" s="99">
        <f>'Table 9.56'!AE6</f>
        <v>-0.2142857142857143</v>
      </c>
      <c r="G87" s="100">
        <f>'Table 9.56'!AE6</f>
        <v>-0.2142857142857143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12</v>
      </c>
      <c r="Y87" s="117">
        <v>12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9.56'!AA7</f>
        <v>707</v>
      </c>
      <c r="D88" s="99">
        <f>'Table 9.56'!AC7</f>
        <v>9.4427244582043324E-2</v>
      </c>
      <c r="E88" s="100">
        <f>'Table 9.56'!AC7</f>
        <v>9.4427244582043324E-2</v>
      </c>
      <c r="F88" s="99">
        <f>'Table 9.56'!AE7</f>
        <v>-0.1471652593486128</v>
      </c>
      <c r="G88" s="100">
        <f>'Table 9.56'!AE7</f>
        <v>-0.1471652593486128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13</v>
      </c>
      <c r="Y88" s="117">
        <v>10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9.56'!AA37</f>
        <v>589</v>
      </c>
      <c r="D89" s="99">
        <f>'Table 9.56'!AC37</f>
        <v>9.0740740740740788E-2</v>
      </c>
      <c r="E89" s="100">
        <f>'Table 9.56'!AC37</f>
        <v>9.0740740740740788E-2</v>
      </c>
      <c r="F89" s="99">
        <f>'Table 9.56'!AE37</f>
        <v>-9.9388379204892963E-2</v>
      </c>
      <c r="G89" s="100">
        <f>'Table 9.56'!AE37</f>
        <v>-9.9388379204892963E-2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31</v>
      </c>
      <c r="Y89" s="117">
        <v>30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9.56'!AA38</f>
        <v>118</v>
      </c>
      <c r="D90" s="99">
        <f>'Table 9.56'!AC38</f>
        <v>0.14563106796116498</v>
      </c>
      <c r="E90" s="100">
        <f>'Table 9.56'!AC38</f>
        <v>0.14563106796116498</v>
      </c>
      <c r="F90" s="99">
        <f>'Table 9.56'!AE38</f>
        <v>-0.34806629834254144</v>
      </c>
      <c r="G90" s="100">
        <f>'Table 9.56'!AE38</f>
        <v>-0.34806629834254144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57</v>
      </c>
      <c r="Y90" s="117">
        <v>71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9.56'!AA114</f>
        <v>56</v>
      </c>
      <c r="D91" s="99">
        <f>'Table 9.56'!AC114</f>
        <v>0.30232558139534893</v>
      </c>
      <c r="E91" s="100">
        <f>'Table 9.56'!AC114</f>
        <v>0.30232558139534893</v>
      </c>
      <c r="F91" s="99">
        <f>'Table 9.56'!AE114</f>
        <v>-0.31707317073170727</v>
      </c>
      <c r="G91" s="100">
        <f>'Table 9.56'!AE114</f>
        <v>-0.31707317073170727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320</v>
      </c>
      <c r="Y91" s="117">
        <v>360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9.56'!AA115</f>
        <v>62</v>
      </c>
      <c r="D92" s="99">
        <f>'Table 9.56'!AC115</f>
        <v>-3.125E-2</v>
      </c>
      <c r="E92" s="100">
        <f>'Table 9.56'!AC115</f>
        <v>-3.125E-2</v>
      </c>
      <c r="F92" s="99">
        <f>'Table 9.56'!AE115</f>
        <v>-0.36082474226804129</v>
      </c>
      <c r="G92" s="100">
        <f>'Table 9.56'!AE115</f>
        <v>-0.36082474226804129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9.56'!AA8</f>
        <v>$32,883</v>
      </c>
      <c r="D93" s="99">
        <f>'Table 9.56'!AC8</f>
        <v>5.1146859741235451E-2</v>
      </c>
      <c r="E93" s="100">
        <f>'Table 9.56'!AC8</f>
        <v>5.1146859741235451E-2</v>
      </c>
      <c r="F93" s="99">
        <f>'Table 9.56'!AE8</f>
        <v>0.31248351078160397</v>
      </c>
      <c r="G93" s="100">
        <f>'Table 9.56'!AE8</f>
        <v>0.31248351078160397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19</v>
      </c>
      <c r="Y93" s="117">
        <v>19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9.56'!AA9</f>
        <v>$30.8 mil</v>
      </c>
      <c r="D94" s="99">
        <f>'Table 9.56'!AC9</f>
        <v>0.14865166100132243</v>
      </c>
      <c r="E94" s="100">
        <f>'Table 9.56'!AC9</f>
        <v>0.14865166100132243</v>
      </c>
      <c r="F94" s="99">
        <f>'Table 9.56'!AE9</f>
        <v>-2.8803530732971483E-2</v>
      </c>
      <c r="G94" s="100">
        <f>'Table 9.56'!AE9</f>
        <v>-2.8803530732971483E-2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35</v>
      </c>
      <c r="Y94" s="117">
        <v>51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12</v>
      </c>
      <c r="Y95" s="117">
        <v>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58</v>
      </c>
      <c r="Y96" s="117">
        <v>65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43</v>
      </c>
      <c r="Y97" s="117">
        <v>45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25</v>
      </c>
      <c r="Y98" s="117">
        <v>26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32</v>
      </c>
      <c r="Y100" s="117">
        <v>33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326</v>
      </c>
      <c r="Y101" s="117">
        <v>347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488</v>
      </c>
      <c r="Y104" s="115">
        <v>580</v>
      </c>
      <c r="Z104" s="115"/>
      <c r="AA104" s="115" t="str">
        <f>TEXT(Y104,"###,###")</f>
        <v>580</v>
      </c>
      <c r="AB104" s="115"/>
      <c r="AC104" s="115">
        <f>Y104/($Y$4)*100</f>
        <v>55.028462998102469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295</v>
      </c>
      <c r="Y105" s="115">
        <v>328</v>
      </c>
      <c r="Z105" s="115"/>
      <c r="AA105" s="115" t="str">
        <f>TEXT(Y105,"###,###")</f>
        <v>328</v>
      </c>
      <c r="AB105" s="115"/>
      <c r="AC105" s="115">
        <f>Y105/($Y$4)*100</f>
        <v>31.119544592030362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783</v>
      </c>
      <c r="Y106" s="115">
        <v>908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209</v>
      </c>
      <c r="Y108" s="115">
        <v>229</v>
      </c>
      <c r="Z108" s="115"/>
      <c r="AA108" s="115" t="str">
        <f>TEXT(Y108,"###,###")</f>
        <v>229</v>
      </c>
      <c r="AB108" s="115"/>
      <c r="AC108" s="115">
        <f>Y108/($Y$4)*100</f>
        <v>21.726755218216319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185</v>
      </c>
      <c r="Y109" s="115">
        <v>214</v>
      </c>
      <c r="Z109" s="115"/>
      <c r="AA109" s="115" t="str">
        <f>TEXT(Y109,"###,###")</f>
        <v>214</v>
      </c>
      <c r="AB109" s="115"/>
      <c r="AC109" s="115">
        <f t="shared" ref="AC109:AC111" si="3">Y109/($Y$4)*100</f>
        <v>20.30360531309298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186</v>
      </c>
      <c r="Y110" s="115">
        <v>218</v>
      </c>
      <c r="Z110" s="115"/>
      <c r="AA110" s="115" t="str">
        <f>TEXT(Y110,"###,###")</f>
        <v>218</v>
      </c>
      <c r="AB110" s="115"/>
      <c r="AC110" s="115">
        <f t="shared" si="3"/>
        <v>20.683111954459203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203</v>
      </c>
      <c r="Y111" s="115">
        <v>247</v>
      </c>
      <c r="Z111" s="115"/>
      <c r="AA111" s="115" t="str">
        <f>TEXT(Y111,"###,###")</f>
        <v>247</v>
      </c>
      <c r="AB111" s="115"/>
      <c r="AC111" s="115">
        <f t="shared" si="3"/>
        <v>23.434535104364326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942</v>
      </c>
      <c r="Y112" s="115">
        <v>1054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82</v>
      </c>
      <c r="U114" s="115">
        <v>65</v>
      </c>
      <c r="V114" s="115">
        <v>65</v>
      </c>
      <c r="W114" s="115">
        <v>64</v>
      </c>
      <c r="X114" s="115">
        <v>43</v>
      </c>
      <c r="Y114" s="115">
        <v>56</v>
      </c>
      <c r="Z114" s="115"/>
      <c r="AA114" s="115" t="str">
        <f>TEXT(Y114,"###,###")</f>
        <v>56</v>
      </c>
      <c r="AB114" s="115"/>
      <c r="AC114" s="115">
        <f>Y114/X114-1</f>
        <v>0.30232558139534893</v>
      </c>
      <c r="AD114" s="115"/>
      <c r="AE114" s="115">
        <f>Y114/T114-1</f>
        <v>-0.31707317073170727</v>
      </c>
      <c r="AF114" s="115"/>
    </row>
    <row r="115" spans="19:32" x14ac:dyDescent="0.25">
      <c r="S115" s="115" t="s">
        <v>104</v>
      </c>
      <c r="T115" s="115">
        <v>97</v>
      </c>
      <c r="U115" s="115">
        <v>86</v>
      </c>
      <c r="V115" s="115">
        <v>77</v>
      </c>
      <c r="W115" s="115">
        <v>70</v>
      </c>
      <c r="X115" s="115">
        <v>64</v>
      </c>
      <c r="Y115" s="115">
        <v>62</v>
      </c>
      <c r="Z115" s="115"/>
      <c r="AA115" s="115" t="str">
        <f>TEXT(Y115,"###,###")</f>
        <v>62</v>
      </c>
      <c r="AB115" s="115"/>
      <c r="AC115" s="115">
        <f>Y115/X115-1</f>
        <v>-3.125E-2</v>
      </c>
      <c r="AD115" s="115"/>
      <c r="AE115" s="115">
        <f>Y115/T115-1</f>
        <v>-0.36082474226804129</v>
      </c>
      <c r="AF115" s="115"/>
    </row>
    <row r="116" spans="19:32" x14ac:dyDescent="0.25">
      <c r="S116" s="115" t="s">
        <v>56</v>
      </c>
      <c r="T116" s="115">
        <v>179</v>
      </c>
      <c r="U116" s="115">
        <v>151</v>
      </c>
      <c r="V116" s="115">
        <v>142</v>
      </c>
      <c r="W116" s="115">
        <v>134</v>
      </c>
      <c r="X116" s="115">
        <v>107</v>
      </c>
      <c r="Y116" s="115">
        <v>118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42.04</v>
      </c>
      <c r="V118" s="115">
        <v>42.36</v>
      </c>
      <c r="W118" s="115">
        <v>40.72</v>
      </c>
      <c r="X118" s="115">
        <v>45.21</v>
      </c>
      <c r="Y118" s="115">
        <v>44.16</v>
      </c>
      <c r="Z118" s="115"/>
      <c r="AA118" s="115" t="str">
        <f>TEXT(Y118,"##.0")</f>
        <v>44.2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571</v>
      </c>
      <c r="V120" s="115">
        <v>505</v>
      </c>
      <c r="W120" s="115">
        <v>482</v>
      </c>
      <c r="X120" s="115">
        <v>466</v>
      </c>
      <c r="Y120" s="115">
        <v>503</v>
      </c>
      <c r="Z120" s="115"/>
      <c r="AA120" s="115" t="str">
        <f>TEXT(Y120,"###,###")</f>
        <v>503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157</v>
      </c>
      <c r="V121" s="115">
        <v>147</v>
      </c>
      <c r="W121" s="115">
        <v>145</v>
      </c>
      <c r="X121" s="115">
        <v>118</v>
      </c>
      <c r="Y121" s="115">
        <v>123</v>
      </c>
      <c r="Z121" s="115"/>
      <c r="AA121" s="115" t="str">
        <f t="shared" ref="AA121:AA128" si="4">TEXT(Y121,"###,###")</f>
        <v>123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98</v>
      </c>
      <c r="V122" s="115">
        <v>84</v>
      </c>
      <c r="W122" s="115">
        <v>88</v>
      </c>
      <c r="X122" s="115">
        <v>68</v>
      </c>
      <c r="Y122" s="115">
        <v>81</v>
      </c>
      <c r="Z122" s="115"/>
      <c r="AA122" s="115" t="str">
        <f t="shared" si="4"/>
        <v>81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669</v>
      </c>
      <c r="V124" s="115">
        <v>589</v>
      </c>
      <c r="W124" s="115">
        <v>570</v>
      </c>
      <c r="X124" s="115">
        <v>534</v>
      </c>
      <c r="Y124" s="115">
        <v>584</v>
      </c>
      <c r="Z124" s="115"/>
      <c r="AA124" s="115" t="str">
        <f t="shared" si="4"/>
        <v>584</v>
      </c>
      <c r="AB124" s="115"/>
      <c r="AC124" s="115">
        <f>Y124/$Y$7*100</f>
        <v>82.602545968882595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255</v>
      </c>
      <c r="V125" s="115">
        <v>231</v>
      </c>
      <c r="W125" s="115">
        <v>233</v>
      </c>
      <c r="X125" s="115">
        <v>186</v>
      </c>
      <c r="Y125" s="115">
        <v>204</v>
      </c>
      <c r="Z125" s="115"/>
      <c r="AA125" s="115" t="str">
        <f t="shared" si="4"/>
        <v>204</v>
      </c>
      <c r="AB125" s="115"/>
      <c r="AC125" s="115">
        <f>Y125/$Y$7*100</f>
        <v>28.854314002828858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442</v>
      </c>
      <c r="V127" s="115">
        <v>386</v>
      </c>
      <c r="W127" s="115">
        <v>365</v>
      </c>
      <c r="X127" s="115">
        <v>322</v>
      </c>
      <c r="Y127" s="115">
        <v>360</v>
      </c>
      <c r="Z127" s="115"/>
      <c r="AA127" s="115" t="str">
        <f t="shared" si="4"/>
        <v>360</v>
      </c>
      <c r="AB127" s="115"/>
      <c r="AC127" s="115">
        <f>Y127/$Y$7*100</f>
        <v>50.919377652050926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385</v>
      </c>
      <c r="V128" s="115">
        <v>344</v>
      </c>
      <c r="W128" s="115">
        <v>350</v>
      </c>
      <c r="X128" s="115">
        <v>327</v>
      </c>
      <c r="Y128" s="115">
        <v>347</v>
      </c>
      <c r="Z128" s="115"/>
      <c r="AA128" s="115" t="str">
        <f t="shared" si="4"/>
        <v>347</v>
      </c>
      <c r="AB128" s="115"/>
      <c r="AC128" s="115">
        <f>Y128/$Y$7*100</f>
        <v>49.080622347949081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B8689D11-A7F2-4ECF-B968-6E51BDCEF1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78E8296-C37A-4A31-9EA5-970ED9B440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02A638B-EACB-496A-A2B3-9E68EAE5B1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BFA1899-6912-4D8D-BD68-CF6D9D0F42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Pormpuraaw</v>
      </c>
      <c r="T1" s="115"/>
      <c r="U1" s="115"/>
      <c r="V1" s="115"/>
      <c r="W1" s="115"/>
      <c r="X1" s="115"/>
      <c r="Y1" s="115" t="str">
        <f>Y3</f>
        <v>9.57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168</v>
      </c>
      <c r="V3" s="115"/>
      <c r="W3" s="115"/>
      <c r="X3" s="115"/>
      <c r="Y3" s="115" t="s">
        <v>266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9.57'!$Y$3&amp;" "&amp;'Table 9.57'!$U$3&amp;", "&amp;'State data for spotlight'!$C$3&amp;", "&amp;'Table 9.57'!$Y$2</f>
        <v>Table 9.57 Pormpuraaw,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422</v>
      </c>
      <c r="U4" s="117">
        <v>371</v>
      </c>
      <c r="V4" s="117">
        <v>354</v>
      </c>
      <c r="W4" s="117">
        <v>385</v>
      </c>
      <c r="X4" s="117">
        <v>390</v>
      </c>
      <c r="Y4" s="117">
        <v>428</v>
      </c>
      <c r="Z4" s="115"/>
      <c r="AA4" s="115" t="str">
        <f>TEXT(Y4,"###,###")</f>
        <v>428</v>
      </c>
      <c r="AB4" s="115"/>
      <c r="AC4" s="115">
        <f t="shared" ref="AC4:AC9" si="0">Y4/X4-1</f>
        <v>9.7435897435897534E-2</v>
      </c>
      <c r="AD4" s="115"/>
      <c r="AE4" s="115">
        <f>Y4/T4-1</f>
        <v>1.4218009478673022E-2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232</v>
      </c>
      <c r="U5" s="117">
        <v>200</v>
      </c>
      <c r="V5" s="117">
        <v>180</v>
      </c>
      <c r="W5" s="117">
        <v>174</v>
      </c>
      <c r="X5" s="117">
        <v>197</v>
      </c>
      <c r="Y5" s="117">
        <v>205</v>
      </c>
      <c r="Z5" s="115"/>
      <c r="AA5" s="115" t="str">
        <f>TEXT(Y5,"###,###")</f>
        <v>205</v>
      </c>
      <c r="AB5" s="115"/>
      <c r="AC5" s="115">
        <f t="shared" si="0"/>
        <v>4.0609137055837463E-2</v>
      </c>
      <c r="AD5" s="115"/>
      <c r="AE5" s="115">
        <f t="shared" ref="AE5:AE9" si="1">Y5/T5-1</f>
        <v>-0.11637931034482762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192</v>
      </c>
      <c r="U6" s="117">
        <v>170</v>
      </c>
      <c r="V6" s="117">
        <v>179</v>
      </c>
      <c r="W6" s="117">
        <v>207</v>
      </c>
      <c r="X6" s="117">
        <v>196</v>
      </c>
      <c r="Y6" s="117">
        <v>223</v>
      </c>
      <c r="Z6" s="115"/>
      <c r="AA6" s="115" t="str">
        <f>TEXT(Y6,"###,###")</f>
        <v>223</v>
      </c>
      <c r="AB6" s="115"/>
      <c r="AC6" s="115">
        <f t="shared" si="0"/>
        <v>0.13775510204081631</v>
      </c>
      <c r="AD6" s="115"/>
      <c r="AE6" s="115">
        <f t="shared" si="1"/>
        <v>0.16145833333333326</v>
      </c>
      <c r="AF6" s="115"/>
    </row>
    <row r="7" spans="1:32" ht="16.5" customHeight="1" thickBot="1" x14ac:dyDescent="0.3">
      <c r="A7" s="46" t="str">
        <f>"QUICK STATS for "&amp;'Table 9.57'!Y2&amp;"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303</v>
      </c>
      <c r="U7" s="117">
        <v>282</v>
      </c>
      <c r="V7" s="117">
        <v>265</v>
      </c>
      <c r="W7" s="117">
        <v>281</v>
      </c>
      <c r="X7" s="117">
        <v>286</v>
      </c>
      <c r="Y7" s="117">
        <v>297</v>
      </c>
      <c r="Z7" s="115"/>
      <c r="AA7" s="115" t="str">
        <f>TEXT(Y7,"###,###")</f>
        <v>297</v>
      </c>
      <c r="AB7" s="115"/>
      <c r="AC7" s="115">
        <f t="shared" si="0"/>
        <v>3.8461538461538547E-2</v>
      </c>
      <c r="AD7" s="115"/>
      <c r="AE7" s="115">
        <f t="shared" si="1"/>
        <v>-1.980198019801982E-2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428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9.57'!AA7</f>
        <v>297</v>
      </c>
      <c r="P8" s="51"/>
      <c r="S8" s="115" t="s">
        <v>96</v>
      </c>
      <c r="T8" s="115">
        <v>23604</v>
      </c>
      <c r="U8" s="115">
        <v>22543.31</v>
      </c>
      <c r="V8" s="115">
        <v>23370</v>
      </c>
      <c r="W8" s="115">
        <v>22597.360000000001</v>
      </c>
      <c r="X8" s="115">
        <v>23008.09</v>
      </c>
      <c r="Y8" s="115">
        <v>22368</v>
      </c>
      <c r="Z8" s="115"/>
      <c r="AA8" s="115" t="str">
        <f>TEXT(Y8,"$###,###")</f>
        <v>$22,368</v>
      </c>
      <c r="AB8" s="115"/>
      <c r="AC8" s="115">
        <f t="shared" si="0"/>
        <v>-2.7820214541928512E-2</v>
      </c>
      <c r="AD8" s="115"/>
      <c r="AE8" s="115">
        <f t="shared" si="1"/>
        <v>-5.2364006100660943E-2</v>
      </c>
      <c r="AF8" s="115"/>
    </row>
    <row r="9" spans="1:32" x14ac:dyDescent="0.25">
      <c r="A9" s="55" t="s">
        <v>17</v>
      </c>
      <c r="B9" s="56"/>
      <c r="C9" s="57"/>
      <c r="D9" s="58">
        <f>'Table 9.57'!AC104</f>
        <v>30.373831775700932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50.841750841750844</v>
      </c>
      <c r="P9" s="59" t="s">
        <v>97</v>
      </c>
      <c r="S9" s="115" t="s">
        <v>9</v>
      </c>
      <c r="T9" s="115">
        <v>8990994</v>
      </c>
      <c r="U9" s="115">
        <v>8171116</v>
      </c>
      <c r="V9" s="115">
        <v>7182007</v>
      </c>
      <c r="W9" s="115">
        <v>7485139</v>
      </c>
      <c r="X9" s="115">
        <v>8068614</v>
      </c>
      <c r="Y9" s="115">
        <v>8915833</v>
      </c>
      <c r="Z9" s="115"/>
      <c r="AA9" s="115" t="str">
        <f>TEXT(Y9/1000000,"$#,###.0")&amp;" mil"</f>
        <v>$8.9 mil</v>
      </c>
      <c r="AB9" s="115"/>
      <c r="AC9" s="115">
        <f t="shared" si="0"/>
        <v>0.10500180080494625</v>
      </c>
      <c r="AD9" s="115"/>
      <c r="AE9" s="115">
        <f t="shared" si="1"/>
        <v>-8.3595873826631806E-3</v>
      </c>
      <c r="AF9" s="115"/>
    </row>
    <row r="10" spans="1:32" x14ac:dyDescent="0.25">
      <c r="A10" s="55" t="s">
        <v>20</v>
      </c>
      <c r="B10" s="56"/>
      <c r="C10" s="57"/>
      <c r="D10" s="58">
        <f>'Table 9.57'!AC105</f>
        <v>68.691588785046733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49.158249158249156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98.653198653198643</v>
      </c>
      <c r="P11" s="59" t="s">
        <v>97</v>
      </c>
      <c r="S11" s="115" t="s">
        <v>32</v>
      </c>
      <c r="T11" s="117">
        <v>417</v>
      </c>
      <c r="U11" s="117">
        <v>365</v>
      </c>
      <c r="V11" s="117">
        <v>348</v>
      </c>
      <c r="W11" s="117">
        <v>383</v>
      </c>
      <c r="X11" s="117">
        <v>388</v>
      </c>
      <c r="Y11" s="117">
        <v>424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9.57'!AC108</f>
        <v>2.3364485981308412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0</v>
      </c>
      <c r="P12" s="59" t="s">
        <v>97</v>
      </c>
      <c r="S12" s="115" t="s">
        <v>33</v>
      </c>
      <c r="T12" s="117">
        <v>10</v>
      </c>
      <c r="U12" s="117">
        <v>6</v>
      </c>
      <c r="V12" s="117">
        <v>6</v>
      </c>
      <c r="W12" s="117">
        <v>4</v>
      </c>
      <c r="X12" s="117">
        <v>0</v>
      </c>
      <c r="Y12" s="117">
        <v>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9.57'!AC109</f>
        <v>8.8785046728971952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9.57'!AA118</f>
        <v>38.3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9.57'!AC110</f>
        <v>61.448598130841127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22.558922558922561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9.57'!AC111</f>
        <v>26.401869158878505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77.441077441077439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</v>
      </c>
      <c r="Z15" s="115"/>
      <c r="AA15" s="118">
        <f t="shared" ref="AA15:AA34" si="2">IF(Y15="np",0,Y15/$Y$34)</f>
        <v>1.1682242990654205E-2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9.57'!$S$1&amp;" ("&amp;'Table 9.57'!$T$2&amp;" to "&amp;'Table 9.57'!$Y$2&amp;")"</f>
        <v>Pormpuraaw (2011-12 to 2016-17)</v>
      </c>
      <c r="B18" s="85"/>
      <c r="C18" s="85"/>
      <c r="D18" s="85"/>
      <c r="E18" s="85"/>
      <c r="F18" s="85"/>
      <c r="G18" s="85" t="str">
        <f>'Table 9.57'!$S$1&amp;" ("&amp;'Table 9.57'!$T$2&amp;" to "&amp;'Table 9.57'!$Y$2&amp;")"</f>
        <v>Pormpuraaw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</v>
      </c>
      <c r="Z19" s="115"/>
      <c r="AA19" s="118">
        <f t="shared" si="2"/>
        <v>2.336448598130841E-2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40</v>
      </c>
      <c r="Z21" s="115"/>
      <c r="AA21" s="118">
        <f t="shared" si="2"/>
        <v>9.3457943925233641E-2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11</v>
      </c>
      <c r="Z22" s="115"/>
      <c r="AA22" s="118">
        <f t="shared" si="2"/>
        <v>2.5700934579439252E-2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</v>
      </c>
      <c r="Z23" s="115"/>
      <c r="AA23" s="118">
        <f t="shared" si="2"/>
        <v>7.0093457943925233E-3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</v>
      </c>
      <c r="Z27" s="115"/>
      <c r="AA27" s="118">
        <f t="shared" si="2"/>
        <v>2.1028037383177569E-2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16</v>
      </c>
      <c r="Z28" s="115"/>
      <c r="AA28" s="118">
        <f t="shared" si="2"/>
        <v>3.7383177570093455E-2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131</v>
      </c>
      <c r="Z29" s="115"/>
      <c r="AA29" s="118">
        <f t="shared" si="2"/>
        <v>0.30607476635514019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46</v>
      </c>
      <c r="Z30" s="115"/>
      <c r="AA30" s="118">
        <f t="shared" si="2"/>
        <v>0.10747663551401869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94</v>
      </c>
      <c r="Z31" s="115"/>
      <c r="AA31" s="118">
        <f t="shared" si="2"/>
        <v>0.21962616822429906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43</v>
      </c>
      <c r="Z32" s="115"/>
      <c r="AA32" s="118">
        <f t="shared" si="2"/>
        <v>0.10046728971962617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12</v>
      </c>
      <c r="Z33" s="115"/>
      <c r="AA33" s="118">
        <f t="shared" si="2"/>
        <v>2.8037383177570093E-2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428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254</v>
      </c>
      <c r="U37" s="115">
        <v>236</v>
      </c>
      <c r="V37" s="115">
        <v>218</v>
      </c>
      <c r="W37" s="115">
        <v>230</v>
      </c>
      <c r="X37" s="115">
        <v>233</v>
      </c>
      <c r="Y37" s="115">
        <v>230</v>
      </c>
      <c r="Z37" s="115"/>
      <c r="AA37" s="115" t="str">
        <f>TEXT(Y37,"###,###")</f>
        <v>230</v>
      </c>
      <c r="AB37" s="115"/>
      <c r="AC37" s="115">
        <f>Y37/X37-1</f>
        <v>-1.2875536480686733E-2</v>
      </c>
      <c r="AD37" s="115"/>
      <c r="AE37" s="115">
        <f>Y37/T37-1</f>
        <v>-9.4488188976378007E-2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56</v>
      </c>
      <c r="U38" s="115">
        <v>47</v>
      </c>
      <c r="V38" s="115">
        <v>46</v>
      </c>
      <c r="W38" s="115">
        <v>51</v>
      </c>
      <c r="X38" s="115">
        <v>58</v>
      </c>
      <c r="Y38" s="115">
        <v>67</v>
      </c>
      <c r="Z38" s="115"/>
      <c r="AA38" s="115" t="str">
        <f>TEXT(Y38,"###,###")</f>
        <v>67</v>
      </c>
      <c r="AB38" s="115"/>
      <c r="AC38" s="115">
        <f>Y38/X38-1</f>
        <v>0.15517241379310343</v>
      </c>
      <c r="AD38" s="115"/>
      <c r="AE38" s="115">
        <f>Y38/T38-1</f>
        <v>0.1964285714285714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310</v>
      </c>
      <c r="U40" s="115">
        <v>283</v>
      </c>
      <c r="V40" s="115">
        <v>264</v>
      </c>
      <c r="W40" s="115">
        <v>281</v>
      </c>
      <c r="X40" s="115">
        <v>291</v>
      </c>
      <c r="Y40" s="115">
        <v>297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77.441077441077439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22.558922558922561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13</v>
      </c>
      <c r="Y46" s="117">
        <v>27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15</v>
      </c>
      <c r="Y47" s="117">
        <v>13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28</v>
      </c>
      <c r="Y48" s="117">
        <v>14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9.57'!S1&amp;" ("&amp;'Table 9.57'!Y2&amp;") *"</f>
        <v>Number of jobs by age and sex of job holders in Pormpuraaw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9</v>
      </c>
      <c r="Y49" s="117">
        <v>17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21</v>
      </c>
      <c r="Y50" s="117">
        <v>27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38</v>
      </c>
      <c r="Y51" s="117">
        <v>23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28</v>
      </c>
      <c r="Y52" s="117">
        <v>37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25</v>
      </c>
      <c r="Y53" s="117">
        <v>26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</v>
      </c>
      <c r="Y54" s="117">
        <v>10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5</v>
      </c>
      <c r="Y55" s="117">
        <v>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201</v>
      </c>
      <c r="Y61" s="117">
        <v>205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9.57'!S1&amp;" ("&amp;'Table 9.57'!Y2&amp;") *"</f>
        <v>Number of employed persons per occupation of main job by sex in Pormpuraaw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5</v>
      </c>
      <c r="Y64" s="117">
        <v>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8</v>
      </c>
      <c r="Y65" s="117">
        <v>14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29</v>
      </c>
      <c r="Y66" s="117">
        <v>36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25</v>
      </c>
      <c r="Y67" s="117">
        <v>18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33</v>
      </c>
      <c r="Y68" s="117">
        <v>39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19</v>
      </c>
      <c r="Y69" s="117">
        <v>20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26</v>
      </c>
      <c r="Y70" s="117">
        <v>32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24</v>
      </c>
      <c r="Y71" s="117">
        <v>30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12</v>
      </c>
      <c r="Y72" s="117">
        <v>12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15</v>
      </c>
      <c r="Y73" s="117">
        <v>13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0</v>
      </c>
      <c r="Y74" s="117">
        <v>6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193</v>
      </c>
      <c r="Y80" s="117">
        <v>223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9.57'!S1</f>
        <v>Pormpuraaw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12</v>
      </c>
      <c r="Y83" s="117">
        <v>14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13</v>
      </c>
      <c r="Y84" s="117">
        <v>18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9.57'!AA4</f>
        <v>428</v>
      </c>
      <c r="D85" s="99">
        <f>'Table 9.57'!AC4</f>
        <v>9.7435897435897534E-2</v>
      </c>
      <c r="E85" s="100">
        <f>'Table 9.57'!AC4</f>
        <v>9.7435897435897534E-2</v>
      </c>
      <c r="F85" s="99">
        <f>'Table 9.57'!AE4</f>
        <v>1.4218009478673022E-2</v>
      </c>
      <c r="G85" s="100">
        <f>'Table 9.57'!AE4</f>
        <v>1.4218009478673022E-2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</v>
      </c>
      <c r="Y85" s="117">
        <v>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9.57'!AA5</f>
        <v>205</v>
      </c>
      <c r="D86" s="99">
        <f>'Table 9.57'!AC5</f>
        <v>4.0609137055837463E-2</v>
      </c>
      <c r="E86" s="100">
        <f>'Table 9.57'!AC5</f>
        <v>4.0609137055837463E-2</v>
      </c>
      <c r="F86" s="99">
        <f>'Table 9.57'!AE5</f>
        <v>-0.11637931034482762</v>
      </c>
      <c r="G86" s="100">
        <f>'Table 9.57'!AE5</f>
        <v>-0.11637931034482762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43</v>
      </c>
      <c r="Y86" s="117">
        <v>35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9.57'!AA6</f>
        <v>223</v>
      </c>
      <c r="D87" s="99">
        <f>'Table 9.57'!AC6</f>
        <v>0.13775510204081631</v>
      </c>
      <c r="E87" s="100">
        <f>'Table 9.57'!AC6</f>
        <v>0.13775510204081631</v>
      </c>
      <c r="F87" s="99">
        <f>'Table 9.57'!AE6</f>
        <v>0.16145833333333326</v>
      </c>
      <c r="G87" s="100">
        <f>'Table 9.57'!AE6</f>
        <v>0.16145833333333326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7</v>
      </c>
      <c r="Y87" s="117">
        <v>13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9.57'!AA7</f>
        <v>297</v>
      </c>
      <c r="D88" s="99">
        <f>'Table 9.57'!AC7</f>
        <v>3.8461538461538547E-2</v>
      </c>
      <c r="E88" s="100">
        <f>'Table 9.57'!AC7</f>
        <v>3.8461538461538547E-2</v>
      </c>
      <c r="F88" s="99">
        <f>'Table 9.57'!AE7</f>
        <v>-1.980198019801982E-2</v>
      </c>
      <c r="G88" s="100">
        <f>'Table 9.57'!AE7</f>
        <v>-1.980198019801982E-2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5</v>
      </c>
      <c r="Y88" s="117">
        <v>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9.57'!AA37</f>
        <v>230</v>
      </c>
      <c r="D89" s="99">
        <f>'Table 9.57'!AC37</f>
        <v>-1.2875536480686733E-2</v>
      </c>
      <c r="E89" s="100">
        <f>'Table 9.57'!AC37</f>
        <v>-1.2875536480686733E-2</v>
      </c>
      <c r="F89" s="99">
        <f>'Table 9.57'!AE37</f>
        <v>-9.4488188976378007E-2</v>
      </c>
      <c r="G89" s="100">
        <f>'Table 9.57'!AE37</f>
        <v>-9.4488188976378007E-2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9.57'!AA38</f>
        <v>67</v>
      </c>
      <c r="D90" s="99">
        <f>'Table 9.57'!AC38</f>
        <v>0.15517241379310343</v>
      </c>
      <c r="E90" s="100">
        <f>'Table 9.57'!AC38</f>
        <v>0.15517241379310343</v>
      </c>
      <c r="F90" s="99">
        <f>'Table 9.57'!AE38</f>
        <v>0.1964285714285714</v>
      </c>
      <c r="G90" s="100">
        <f>'Table 9.57'!AE38</f>
        <v>0.1964285714285714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29</v>
      </c>
      <c r="Y90" s="117">
        <v>38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9.57'!AA114</f>
        <v>24</v>
      </c>
      <c r="D91" s="99">
        <f>'Table 9.57'!AC114</f>
        <v>-7.6923076923076872E-2</v>
      </c>
      <c r="E91" s="100">
        <f>'Table 9.57'!AC114</f>
        <v>-7.6923076923076872E-2</v>
      </c>
      <c r="F91" s="99">
        <f>'Table 9.57'!AE114</f>
        <v>-0.19999999999999996</v>
      </c>
      <c r="G91" s="100">
        <f>'Table 9.57'!AE114</f>
        <v>-0.19999999999999996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148</v>
      </c>
      <c r="Y91" s="117">
        <v>151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9.57'!AA115</f>
        <v>43</v>
      </c>
      <c r="D92" s="99">
        <f>'Table 9.57'!AC115</f>
        <v>0.48275862068965525</v>
      </c>
      <c r="E92" s="100">
        <f>'Table 9.57'!AC115</f>
        <v>0.48275862068965525</v>
      </c>
      <c r="F92" s="99">
        <f>'Table 9.57'!AE115</f>
        <v>0.48275862068965525</v>
      </c>
      <c r="G92" s="100">
        <f>'Table 9.57'!AE115</f>
        <v>0.48275862068965525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9.57'!AA8</f>
        <v>$22,368</v>
      </c>
      <c r="D93" s="99">
        <f>'Table 9.57'!AC8</f>
        <v>-2.7820214541928512E-2</v>
      </c>
      <c r="E93" s="100">
        <f>'Table 9.57'!AC8</f>
        <v>-2.7820214541928512E-2</v>
      </c>
      <c r="F93" s="99">
        <f>'Table 9.57'!AE8</f>
        <v>-5.2364006100660943E-2</v>
      </c>
      <c r="G93" s="100">
        <f>'Table 9.57'!AE8</f>
        <v>-5.2364006100660943E-2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7</v>
      </c>
      <c r="Y93" s="117">
        <v>11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9.57'!AA9</f>
        <v>$8.9 mil</v>
      </c>
      <c r="D94" s="99">
        <f>'Table 9.57'!AC9</f>
        <v>0.10500180080494625</v>
      </c>
      <c r="E94" s="100">
        <f>'Table 9.57'!AC9</f>
        <v>0.10500180080494625</v>
      </c>
      <c r="F94" s="99">
        <f>'Table 9.57'!AE9</f>
        <v>-8.3595873826631806E-3</v>
      </c>
      <c r="G94" s="100">
        <f>'Table 9.57'!AE9</f>
        <v>-8.3595873826631806E-3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17</v>
      </c>
      <c r="Y94" s="117">
        <v>13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53</v>
      </c>
      <c r="Y96" s="117">
        <v>46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25</v>
      </c>
      <c r="Y97" s="117">
        <v>34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6</v>
      </c>
      <c r="Y98" s="117">
        <v>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3</v>
      </c>
      <c r="Y100" s="117">
        <v>10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139</v>
      </c>
      <c r="Y101" s="117">
        <v>146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132</v>
      </c>
      <c r="Y104" s="115">
        <v>130</v>
      </c>
      <c r="Z104" s="115"/>
      <c r="AA104" s="115" t="str">
        <f>TEXT(Y104,"###,###")</f>
        <v>130</v>
      </c>
      <c r="AB104" s="115"/>
      <c r="AC104" s="115">
        <f>Y104/($Y$4)*100</f>
        <v>30.373831775700932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256</v>
      </c>
      <c r="Y105" s="115">
        <v>294</v>
      </c>
      <c r="Z105" s="115"/>
      <c r="AA105" s="115" t="str">
        <f>TEXT(Y105,"###,###")</f>
        <v>294</v>
      </c>
      <c r="AB105" s="115"/>
      <c r="AC105" s="115">
        <f>Y105/($Y$4)*100</f>
        <v>68.691588785046733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388</v>
      </c>
      <c r="Y106" s="115">
        <v>424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0</v>
      </c>
      <c r="Y108" s="115">
        <v>10</v>
      </c>
      <c r="Z108" s="115"/>
      <c r="AA108" s="115" t="str">
        <f>TEXT(Y108,"###,###")</f>
        <v>10</v>
      </c>
      <c r="AB108" s="115"/>
      <c r="AC108" s="115">
        <f>Y108/($Y$4)*100</f>
        <v>2.3364485981308412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38</v>
      </c>
      <c r="Y109" s="115">
        <v>38</v>
      </c>
      <c r="Z109" s="115"/>
      <c r="AA109" s="115" t="str">
        <f>TEXT(Y109,"###,###")</f>
        <v>38</v>
      </c>
      <c r="AB109" s="115"/>
      <c r="AC109" s="115">
        <f t="shared" ref="AC109:AC111" si="3">Y109/($Y$4)*100</f>
        <v>8.8785046728971952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214</v>
      </c>
      <c r="Y110" s="115">
        <v>263</v>
      </c>
      <c r="Z110" s="115"/>
      <c r="AA110" s="115" t="str">
        <f>TEXT(Y110,"###,###")</f>
        <v>263</v>
      </c>
      <c r="AB110" s="115"/>
      <c r="AC110" s="115">
        <f t="shared" si="3"/>
        <v>61.448598130841127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136</v>
      </c>
      <c r="Y111" s="115">
        <v>113</v>
      </c>
      <c r="Z111" s="115"/>
      <c r="AA111" s="115" t="str">
        <f>TEXT(Y111,"###,###")</f>
        <v>113</v>
      </c>
      <c r="AB111" s="115"/>
      <c r="AC111" s="115">
        <f t="shared" si="3"/>
        <v>26.401869158878505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390</v>
      </c>
      <c r="Y112" s="115">
        <v>428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30</v>
      </c>
      <c r="U114" s="115">
        <v>21</v>
      </c>
      <c r="V114" s="115">
        <v>21</v>
      </c>
      <c r="W114" s="115">
        <v>17</v>
      </c>
      <c r="X114" s="115">
        <v>26</v>
      </c>
      <c r="Y114" s="115">
        <v>24</v>
      </c>
      <c r="Z114" s="115"/>
      <c r="AA114" s="115" t="str">
        <f>TEXT(Y114,"###,###")</f>
        <v>24</v>
      </c>
      <c r="AB114" s="115"/>
      <c r="AC114" s="115">
        <f>Y114/X114-1</f>
        <v>-7.6923076923076872E-2</v>
      </c>
      <c r="AD114" s="115"/>
      <c r="AE114" s="115">
        <f>Y114/T114-1</f>
        <v>-0.19999999999999996</v>
      </c>
      <c r="AF114" s="115"/>
    </row>
    <row r="115" spans="19:32" x14ac:dyDescent="0.25">
      <c r="S115" s="115" t="s">
        <v>104</v>
      </c>
      <c r="T115" s="115">
        <v>29</v>
      </c>
      <c r="U115" s="115">
        <v>28</v>
      </c>
      <c r="V115" s="115">
        <v>23</v>
      </c>
      <c r="W115" s="115">
        <v>35</v>
      </c>
      <c r="X115" s="115">
        <v>29</v>
      </c>
      <c r="Y115" s="115">
        <v>43</v>
      </c>
      <c r="Z115" s="115"/>
      <c r="AA115" s="115" t="str">
        <f>TEXT(Y115,"###,###")</f>
        <v>43</v>
      </c>
      <c r="AB115" s="115"/>
      <c r="AC115" s="115">
        <f>Y115/X115-1</f>
        <v>0.48275862068965525</v>
      </c>
      <c r="AD115" s="115"/>
      <c r="AE115" s="115">
        <f>Y115/T115-1</f>
        <v>0.48275862068965525</v>
      </c>
      <c r="AF115" s="115"/>
    </row>
    <row r="116" spans="19:32" x14ac:dyDescent="0.25">
      <c r="S116" s="115" t="s">
        <v>56</v>
      </c>
      <c r="T116" s="115">
        <v>59</v>
      </c>
      <c r="U116" s="115">
        <v>49</v>
      </c>
      <c r="V116" s="115">
        <v>44</v>
      </c>
      <c r="W116" s="115">
        <v>52</v>
      </c>
      <c r="X116" s="115">
        <v>55</v>
      </c>
      <c r="Y116" s="115">
        <v>67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38.56</v>
      </c>
      <c r="V118" s="115">
        <v>36.520000000000003</v>
      </c>
      <c r="W118" s="115">
        <v>41.19</v>
      </c>
      <c r="X118" s="115">
        <v>37.119999999999997</v>
      </c>
      <c r="Y118" s="115">
        <v>38.29</v>
      </c>
      <c r="Z118" s="115"/>
      <c r="AA118" s="115" t="str">
        <f>TEXT(Y118,"##.0")</f>
        <v>38.3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274</v>
      </c>
      <c r="V120" s="115">
        <v>259</v>
      </c>
      <c r="W120" s="115">
        <v>278</v>
      </c>
      <c r="X120" s="115">
        <v>282</v>
      </c>
      <c r="Y120" s="115">
        <v>293</v>
      </c>
      <c r="Z120" s="115"/>
      <c r="AA120" s="115" t="str">
        <f>TEXT(Y120,"###,###")</f>
        <v>293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</v>
      </c>
      <c r="V122" s="115">
        <v>7</v>
      </c>
      <c r="W122" s="115">
        <v>0</v>
      </c>
      <c r="X122" s="115">
        <v>0</v>
      </c>
      <c r="Y122" s="115">
        <v>0</v>
      </c>
      <c r="Z122" s="115"/>
      <c r="AA122" s="115" t="str">
        <f t="shared" si="4"/>
        <v/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276</v>
      </c>
      <c r="V124" s="115">
        <v>266</v>
      </c>
      <c r="W124" s="115">
        <v>278</v>
      </c>
      <c r="X124" s="115">
        <v>282</v>
      </c>
      <c r="Y124" s="115">
        <v>293</v>
      </c>
      <c r="Z124" s="115"/>
      <c r="AA124" s="115" t="str">
        <f t="shared" si="4"/>
        <v>293</v>
      </c>
      <c r="AB124" s="115"/>
      <c r="AC124" s="115">
        <f>Y124/$Y$7*100</f>
        <v>98.653198653198643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</v>
      </c>
      <c r="V125" s="115">
        <v>7</v>
      </c>
      <c r="W125" s="115">
        <v>0</v>
      </c>
      <c r="X125" s="115">
        <v>0</v>
      </c>
      <c r="Y125" s="115">
        <v>0</v>
      </c>
      <c r="Z125" s="115"/>
      <c r="AA125" s="115" t="str">
        <f t="shared" si="4"/>
        <v/>
      </c>
      <c r="AB125" s="115"/>
      <c r="AC125" s="115">
        <f>Y125/$Y$7*100</f>
        <v>0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161</v>
      </c>
      <c r="V127" s="115">
        <v>143</v>
      </c>
      <c r="W127" s="115">
        <v>144</v>
      </c>
      <c r="X127" s="115">
        <v>149</v>
      </c>
      <c r="Y127" s="115">
        <v>151</v>
      </c>
      <c r="Z127" s="115"/>
      <c r="AA127" s="115" t="str">
        <f t="shared" si="4"/>
        <v>151</v>
      </c>
      <c r="AB127" s="115"/>
      <c r="AC127" s="115">
        <f>Y127/$Y$7*100</f>
        <v>50.841750841750844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120</v>
      </c>
      <c r="V128" s="115">
        <v>124</v>
      </c>
      <c r="W128" s="115">
        <v>139</v>
      </c>
      <c r="X128" s="115">
        <v>134</v>
      </c>
      <c r="Y128" s="115">
        <v>146</v>
      </c>
      <c r="Z128" s="115"/>
      <c r="AA128" s="115" t="str">
        <f t="shared" si="4"/>
        <v>146</v>
      </c>
      <c r="AB128" s="115"/>
      <c r="AC128" s="115">
        <f>Y128/$Y$7*100</f>
        <v>49.158249158249156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F762095-5687-4FA1-ABC6-631EFFB91E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D6A730B-35ED-4AB9-A495-1C0D39093D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2D20D50-0E28-412F-85AB-057E891011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48AD101-E0DB-4DA0-9E8D-E842FAAB30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Quilpie</v>
      </c>
      <c r="T1" s="115"/>
      <c r="U1" s="115"/>
      <c r="V1" s="115"/>
      <c r="W1" s="115"/>
      <c r="X1" s="115"/>
      <c r="Y1" s="115" t="str">
        <f>Y3</f>
        <v>9.58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169</v>
      </c>
      <c r="V3" s="115"/>
      <c r="W3" s="115"/>
      <c r="X3" s="115"/>
      <c r="Y3" s="115" t="s">
        <v>267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9.58'!$Y$3&amp;" "&amp;'Table 9.58'!$U$3&amp;", "&amp;'State data for spotlight'!$C$3&amp;", "&amp;'Table 9.58'!$Y$2</f>
        <v>Table 9.58 Quilpie,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610</v>
      </c>
      <c r="U4" s="117">
        <v>629</v>
      </c>
      <c r="V4" s="117">
        <v>567</v>
      </c>
      <c r="W4" s="117">
        <v>588</v>
      </c>
      <c r="X4" s="117">
        <v>493</v>
      </c>
      <c r="Y4" s="117">
        <v>585</v>
      </c>
      <c r="Z4" s="115"/>
      <c r="AA4" s="115" t="str">
        <f>TEXT(Y4,"###,###")</f>
        <v>585</v>
      </c>
      <c r="AB4" s="115"/>
      <c r="AC4" s="115">
        <f t="shared" ref="AC4:AC9" si="0">Y4/X4-1</f>
        <v>0.18661257606490866</v>
      </c>
      <c r="AD4" s="115"/>
      <c r="AE4" s="115">
        <f>Y4/T4-1</f>
        <v>-4.0983606557377095E-2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348</v>
      </c>
      <c r="U5" s="117">
        <v>343</v>
      </c>
      <c r="V5" s="117">
        <v>318</v>
      </c>
      <c r="W5" s="117">
        <v>336</v>
      </c>
      <c r="X5" s="117">
        <v>274</v>
      </c>
      <c r="Y5" s="117">
        <v>317</v>
      </c>
      <c r="Z5" s="115"/>
      <c r="AA5" s="115" t="str">
        <f>TEXT(Y5,"###,###")</f>
        <v>317</v>
      </c>
      <c r="AB5" s="115"/>
      <c r="AC5" s="115">
        <f t="shared" si="0"/>
        <v>0.15693430656934315</v>
      </c>
      <c r="AD5" s="115"/>
      <c r="AE5" s="115">
        <f t="shared" ref="AE5:AE9" si="1">Y5/T5-1</f>
        <v>-8.9080459770114917E-2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263</v>
      </c>
      <c r="U6" s="117">
        <v>285</v>
      </c>
      <c r="V6" s="117">
        <v>245</v>
      </c>
      <c r="W6" s="117">
        <v>253</v>
      </c>
      <c r="X6" s="117">
        <v>221</v>
      </c>
      <c r="Y6" s="117">
        <v>268</v>
      </c>
      <c r="Z6" s="115"/>
      <c r="AA6" s="115" t="str">
        <f>TEXT(Y6,"###,###")</f>
        <v>268</v>
      </c>
      <c r="AB6" s="115"/>
      <c r="AC6" s="115">
        <f t="shared" si="0"/>
        <v>0.21266968325791846</v>
      </c>
      <c r="AD6" s="115"/>
      <c r="AE6" s="115">
        <f t="shared" si="1"/>
        <v>1.9011406844106515E-2</v>
      </c>
      <c r="AF6" s="115"/>
    </row>
    <row r="7" spans="1:32" ht="16.5" customHeight="1" thickBot="1" x14ac:dyDescent="0.3">
      <c r="A7" s="46" t="str">
        <f>"QUICK STATS for "&amp;'Table 9.58'!Y2&amp;"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371</v>
      </c>
      <c r="U7" s="117">
        <v>383</v>
      </c>
      <c r="V7" s="117">
        <v>362</v>
      </c>
      <c r="W7" s="117">
        <v>372</v>
      </c>
      <c r="X7" s="117">
        <v>344</v>
      </c>
      <c r="Y7" s="117">
        <v>384</v>
      </c>
      <c r="Z7" s="115"/>
      <c r="AA7" s="115" t="str">
        <f>TEXT(Y7,"###,###")</f>
        <v>384</v>
      </c>
      <c r="AB7" s="115"/>
      <c r="AC7" s="115">
        <f t="shared" si="0"/>
        <v>0.11627906976744184</v>
      </c>
      <c r="AD7" s="115"/>
      <c r="AE7" s="115">
        <f t="shared" si="1"/>
        <v>3.5040431266846417E-2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585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9.58'!AA7</f>
        <v>384</v>
      </c>
      <c r="P8" s="51"/>
      <c r="S8" s="115" t="s">
        <v>96</v>
      </c>
      <c r="T8" s="115">
        <v>38782.07</v>
      </c>
      <c r="U8" s="115">
        <v>33409.54</v>
      </c>
      <c r="V8" s="115">
        <v>42609.51</v>
      </c>
      <c r="W8" s="115">
        <v>38712</v>
      </c>
      <c r="X8" s="115">
        <v>48076.75</v>
      </c>
      <c r="Y8" s="115">
        <v>42290.26</v>
      </c>
      <c r="Z8" s="115"/>
      <c r="AA8" s="115" t="str">
        <f>TEXT(Y8,"$###,###")</f>
        <v>$42,290</v>
      </c>
      <c r="AB8" s="115"/>
      <c r="AC8" s="115">
        <f t="shared" si="0"/>
        <v>-0.12035942529393107</v>
      </c>
      <c r="AD8" s="115"/>
      <c r="AE8" s="115">
        <f t="shared" si="1"/>
        <v>9.0459070390002561E-2</v>
      </c>
      <c r="AF8" s="115"/>
    </row>
    <row r="9" spans="1:32" x14ac:dyDescent="0.25">
      <c r="A9" s="55" t="s">
        <v>17</v>
      </c>
      <c r="B9" s="56"/>
      <c r="C9" s="57"/>
      <c r="D9" s="58">
        <f>'Table 9.58'!AC104</f>
        <v>55.897435897435898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54.427083333333336</v>
      </c>
      <c r="P9" s="59" t="s">
        <v>97</v>
      </c>
      <c r="S9" s="115" t="s">
        <v>9</v>
      </c>
      <c r="T9" s="115">
        <v>17216867</v>
      </c>
      <c r="U9" s="115">
        <v>18744090</v>
      </c>
      <c r="V9" s="115">
        <v>17187360</v>
      </c>
      <c r="W9" s="115">
        <v>18325406</v>
      </c>
      <c r="X9" s="115">
        <v>18560988</v>
      </c>
      <c r="Y9" s="115">
        <v>19754921</v>
      </c>
      <c r="Z9" s="115"/>
      <c r="AA9" s="115" t="str">
        <f>TEXT(Y9/1000000,"$#,###.0")&amp;" mil"</f>
        <v>$19.8 mil</v>
      </c>
      <c r="AB9" s="115"/>
      <c r="AC9" s="115">
        <f t="shared" si="0"/>
        <v>6.432486244805502E-2</v>
      </c>
      <c r="AD9" s="115"/>
      <c r="AE9" s="115">
        <f t="shared" si="1"/>
        <v>0.14741671640955345</v>
      </c>
      <c r="AF9" s="115"/>
    </row>
    <row r="10" spans="1:32" x14ac:dyDescent="0.25">
      <c r="A10" s="55" t="s">
        <v>20</v>
      </c>
      <c r="B10" s="56"/>
      <c r="C10" s="57"/>
      <c r="D10" s="58">
        <f>'Table 9.58'!AC105</f>
        <v>31.452991452991451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45.572916666666671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86.458333333333343</v>
      </c>
      <c r="P11" s="59" t="s">
        <v>97</v>
      </c>
      <c r="S11" s="115" t="s">
        <v>32</v>
      </c>
      <c r="T11" s="117">
        <v>501</v>
      </c>
      <c r="U11" s="117">
        <v>512</v>
      </c>
      <c r="V11" s="117">
        <v>460</v>
      </c>
      <c r="W11" s="117">
        <v>489</v>
      </c>
      <c r="X11" s="117">
        <v>405</v>
      </c>
      <c r="Y11" s="117">
        <v>471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9.58'!AC108</f>
        <v>25.641025641025639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29.6875</v>
      </c>
      <c r="P12" s="59" t="s">
        <v>97</v>
      </c>
      <c r="S12" s="115" t="s">
        <v>33</v>
      </c>
      <c r="T12" s="117">
        <v>108</v>
      </c>
      <c r="U12" s="117">
        <v>116</v>
      </c>
      <c r="V12" s="117">
        <v>109</v>
      </c>
      <c r="W12" s="117">
        <v>95</v>
      </c>
      <c r="X12" s="117">
        <v>91</v>
      </c>
      <c r="Y12" s="117">
        <v>114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9.58'!AC109</f>
        <v>15.897435897435896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9.58'!AA118</f>
        <v>42.3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9.58'!AC110</f>
        <v>21.196581196581196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19.270833333333336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9.58'!AC111</f>
        <v>24.615384615384617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80.729166666666657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69</v>
      </c>
      <c r="Z15" s="115"/>
      <c r="AA15" s="118">
        <f t="shared" ref="AA15:AA34" si="2">IF(Y15="np",0,Y15/$Y$34)</f>
        <v>0.11794871794871795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6.8376068376068376E-3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</v>
      </c>
      <c r="Z17" s="115"/>
      <c r="AA17" s="118">
        <f t="shared" si="2"/>
        <v>6.8376068376068376E-3</v>
      </c>
      <c r="AB17" s="115"/>
      <c r="AC17" s="115"/>
      <c r="AD17" s="115"/>
      <c r="AE17" s="115"/>
      <c r="AF17" s="115"/>
    </row>
    <row r="18" spans="1:32" x14ac:dyDescent="0.25">
      <c r="A18" s="85" t="str">
        <f>'Table 9.58'!$S$1&amp;" ("&amp;'Table 9.58'!$T$2&amp;" to "&amp;'Table 9.58'!$Y$2&amp;")"</f>
        <v>Quilpie (2011-12 to 2016-17)</v>
      </c>
      <c r="B18" s="85"/>
      <c r="C18" s="85"/>
      <c r="D18" s="85"/>
      <c r="E18" s="85"/>
      <c r="F18" s="85"/>
      <c r="G18" s="85" t="str">
        <f>'Table 9.58'!$S$1&amp;" ("&amp;'Table 9.58'!$T$2&amp;" to "&amp;'Table 9.58'!$Y$2&amp;")"</f>
        <v>Quilpie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5</v>
      </c>
      <c r="Z18" s="115"/>
      <c r="AA18" s="118">
        <f t="shared" si="2"/>
        <v>8.5470085470085479E-3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43</v>
      </c>
      <c r="Z19" s="115"/>
      <c r="AA19" s="118">
        <f t="shared" si="2"/>
        <v>7.3504273504273507E-2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14</v>
      </c>
      <c r="Z20" s="115"/>
      <c r="AA20" s="118">
        <f t="shared" si="2"/>
        <v>2.3931623931623933E-2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30</v>
      </c>
      <c r="Z21" s="115"/>
      <c r="AA21" s="118">
        <f t="shared" si="2"/>
        <v>5.128205128205128E-2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40</v>
      </c>
      <c r="Z22" s="115"/>
      <c r="AA22" s="118">
        <f t="shared" si="2"/>
        <v>6.8376068376068383E-2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47</v>
      </c>
      <c r="Z23" s="115"/>
      <c r="AA23" s="118">
        <f t="shared" si="2"/>
        <v>8.0341880341880348E-2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5</v>
      </c>
      <c r="Z24" s="115"/>
      <c r="AA24" s="118">
        <f t="shared" si="2"/>
        <v>8.5470085470085479E-3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11</v>
      </c>
      <c r="Z25" s="115"/>
      <c r="AA25" s="118">
        <f t="shared" si="2"/>
        <v>1.8803418803418803E-2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</v>
      </c>
      <c r="Z27" s="115"/>
      <c r="AA27" s="118">
        <f t="shared" si="2"/>
        <v>2.0512820512820513E-2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24</v>
      </c>
      <c r="Z28" s="115"/>
      <c r="AA28" s="118">
        <f t="shared" si="2"/>
        <v>4.1025641025641026E-2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90</v>
      </c>
      <c r="Z29" s="115"/>
      <c r="AA29" s="118">
        <f t="shared" si="2"/>
        <v>0.15384615384615385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55</v>
      </c>
      <c r="Z30" s="115"/>
      <c r="AA30" s="118">
        <f t="shared" si="2"/>
        <v>9.4017094017094016E-2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39</v>
      </c>
      <c r="Z31" s="115"/>
      <c r="AA31" s="118">
        <f t="shared" si="2"/>
        <v>6.6666666666666666E-2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</v>
      </c>
      <c r="Z32" s="115"/>
      <c r="AA32" s="118">
        <f t="shared" si="2"/>
        <v>8.5470085470085479E-3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14</v>
      </c>
      <c r="Z33" s="115"/>
      <c r="AA33" s="118">
        <f t="shared" si="2"/>
        <v>2.3931623931623933E-2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585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310</v>
      </c>
      <c r="U37" s="115">
        <v>313</v>
      </c>
      <c r="V37" s="115">
        <v>300</v>
      </c>
      <c r="W37" s="115">
        <v>295</v>
      </c>
      <c r="X37" s="115">
        <v>299</v>
      </c>
      <c r="Y37" s="115">
        <v>310</v>
      </c>
      <c r="Z37" s="115"/>
      <c r="AA37" s="115" t="str">
        <f>TEXT(Y37,"###,###")</f>
        <v>310</v>
      </c>
      <c r="AB37" s="115"/>
      <c r="AC37" s="115">
        <f>Y37/X37-1</f>
        <v>3.6789297658862852E-2</v>
      </c>
      <c r="AD37" s="115"/>
      <c r="AE37" s="115">
        <f>Y37/T37-1</f>
        <v>0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69</v>
      </c>
      <c r="U38" s="115">
        <v>73</v>
      </c>
      <c r="V38" s="115">
        <v>71</v>
      </c>
      <c r="W38" s="115">
        <v>79</v>
      </c>
      <c r="X38" s="115">
        <v>47</v>
      </c>
      <c r="Y38" s="115">
        <v>74</v>
      </c>
      <c r="Z38" s="115"/>
      <c r="AA38" s="115" t="str">
        <f>TEXT(Y38,"###,###")</f>
        <v>74</v>
      </c>
      <c r="AB38" s="115"/>
      <c r="AC38" s="115">
        <f>Y38/X38-1</f>
        <v>0.57446808510638303</v>
      </c>
      <c r="AD38" s="115"/>
      <c r="AE38" s="115">
        <f>Y38/T38-1</f>
        <v>7.2463768115942129E-2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379</v>
      </c>
      <c r="U40" s="115">
        <v>386</v>
      </c>
      <c r="V40" s="115">
        <v>371</v>
      </c>
      <c r="W40" s="115">
        <v>374</v>
      </c>
      <c r="X40" s="115">
        <v>346</v>
      </c>
      <c r="Y40" s="115">
        <v>384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80.729166666666657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19.270833333333336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3</v>
      </c>
      <c r="Y45" s="117">
        <v>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24</v>
      </c>
      <c r="Y46" s="117">
        <v>16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11</v>
      </c>
      <c r="Y47" s="117">
        <v>32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22</v>
      </c>
      <c r="Y48" s="117">
        <v>23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9.58'!S1&amp;" ("&amp;'Table 9.58'!Y2&amp;") *"</f>
        <v>Number of jobs by age and sex of job holders in Quilpie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37</v>
      </c>
      <c r="Y49" s="117">
        <v>60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22</v>
      </c>
      <c r="Y50" s="117">
        <v>25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19</v>
      </c>
      <c r="Y51" s="117">
        <v>22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24</v>
      </c>
      <c r="Y52" s="117">
        <v>29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34</v>
      </c>
      <c r="Y53" s="117">
        <v>37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26</v>
      </c>
      <c r="Y54" s="117">
        <v>24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24</v>
      </c>
      <c r="Y55" s="117">
        <v>31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11</v>
      </c>
      <c r="Y56" s="117">
        <v>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270</v>
      </c>
      <c r="Y61" s="117">
        <v>317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9.58'!S1&amp;" ("&amp;'Table 9.58'!Y2&amp;") *"</f>
        <v>Number of employed persons per occupation of main job by sex in Quilpie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</v>
      </c>
      <c r="Y65" s="117">
        <v>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14</v>
      </c>
      <c r="Y66" s="117">
        <v>28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35</v>
      </c>
      <c r="Y67" s="117">
        <v>41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32</v>
      </c>
      <c r="Y68" s="117">
        <v>45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11</v>
      </c>
      <c r="Y69" s="117">
        <v>21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26</v>
      </c>
      <c r="Y70" s="117">
        <v>21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23</v>
      </c>
      <c r="Y71" s="117">
        <v>35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27</v>
      </c>
      <c r="Y72" s="117">
        <v>22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17</v>
      </c>
      <c r="Y73" s="117">
        <v>20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14</v>
      </c>
      <c r="Y74" s="117">
        <v>11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9</v>
      </c>
      <c r="Y75" s="117">
        <v>13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222</v>
      </c>
      <c r="Y80" s="117">
        <v>268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9.58'!S1</f>
        <v>Quilpie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8</v>
      </c>
      <c r="Y83" s="117">
        <v>12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</v>
      </c>
      <c r="Y84" s="117">
        <v>10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9.58'!AA4</f>
        <v>585</v>
      </c>
      <c r="D85" s="99">
        <f>'Table 9.58'!AC4</f>
        <v>0.18661257606490866</v>
      </c>
      <c r="E85" s="100">
        <f>'Table 9.58'!AC4</f>
        <v>0.18661257606490866</v>
      </c>
      <c r="F85" s="99">
        <f>'Table 9.58'!AE4</f>
        <v>-4.0983606557377095E-2</v>
      </c>
      <c r="G85" s="100">
        <f>'Table 9.58'!AE4</f>
        <v>-4.0983606557377095E-2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32</v>
      </c>
      <c r="Y85" s="117">
        <v>35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9.58'!AA5</f>
        <v>317</v>
      </c>
      <c r="D86" s="99">
        <f>'Table 9.58'!AC5</f>
        <v>0.15693430656934315</v>
      </c>
      <c r="E86" s="100">
        <f>'Table 9.58'!AC5</f>
        <v>0.15693430656934315</v>
      </c>
      <c r="F86" s="99">
        <f>'Table 9.58'!AE5</f>
        <v>-8.9080459770114917E-2</v>
      </c>
      <c r="G86" s="100">
        <f>'Table 9.58'!AE5</f>
        <v>-8.9080459770114917E-2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9</v>
      </c>
      <c r="Y86" s="117">
        <v>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9.58'!AA6</f>
        <v>268</v>
      </c>
      <c r="D87" s="99">
        <f>'Table 9.58'!AC6</f>
        <v>0.21266968325791846</v>
      </c>
      <c r="E87" s="100">
        <f>'Table 9.58'!AC6</f>
        <v>0.21266968325791846</v>
      </c>
      <c r="F87" s="99">
        <f>'Table 9.58'!AE6</f>
        <v>1.9011406844106515E-2</v>
      </c>
      <c r="G87" s="100">
        <f>'Table 9.58'!AE6</f>
        <v>1.9011406844106515E-2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7</v>
      </c>
      <c r="Y87" s="117">
        <v>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9.58'!AA7</f>
        <v>384</v>
      </c>
      <c r="D88" s="99">
        <f>'Table 9.58'!AC7</f>
        <v>0.11627906976744184</v>
      </c>
      <c r="E88" s="100">
        <f>'Table 9.58'!AC7</f>
        <v>0.11627906976744184</v>
      </c>
      <c r="F88" s="99">
        <f>'Table 9.58'!AE7</f>
        <v>3.5040431266846417E-2</v>
      </c>
      <c r="G88" s="100">
        <f>'Table 9.58'!AE7</f>
        <v>3.5040431266846417E-2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9.58'!AA37</f>
        <v>310</v>
      </c>
      <c r="D89" s="99">
        <f>'Table 9.58'!AC37</f>
        <v>3.6789297658862852E-2</v>
      </c>
      <c r="E89" s="100">
        <f>'Table 9.58'!AC37</f>
        <v>3.6789297658862852E-2</v>
      </c>
      <c r="F89" s="99">
        <f>'Table 9.58'!AE37</f>
        <v>0</v>
      </c>
      <c r="G89" s="100">
        <f>'Table 9.58'!AE37</f>
        <v>0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43</v>
      </c>
      <c r="Y89" s="117">
        <v>44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9.58'!AA38</f>
        <v>74</v>
      </c>
      <c r="D90" s="99">
        <f>'Table 9.58'!AC38</f>
        <v>0.57446808510638303</v>
      </c>
      <c r="E90" s="100">
        <f>'Table 9.58'!AC38</f>
        <v>0.57446808510638303</v>
      </c>
      <c r="F90" s="99">
        <f>'Table 9.58'!AE38</f>
        <v>7.2463768115942129E-2</v>
      </c>
      <c r="G90" s="100">
        <f>'Table 9.58'!AE38</f>
        <v>7.2463768115942129E-2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33</v>
      </c>
      <c r="Y90" s="117">
        <v>38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9.58'!AA114</f>
        <v>38</v>
      </c>
      <c r="D91" s="99">
        <f>'Table 9.58'!AC114</f>
        <v>0.58333333333333326</v>
      </c>
      <c r="E91" s="100">
        <f>'Table 9.58'!AC114</f>
        <v>0.58333333333333326</v>
      </c>
      <c r="F91" s="99">
        <f>'Table 9.58'!AE114</f>
        <v>-5.0000000000000044E-2</v>
      </c>
      <c r="G91" s="100">
        <f>'Table 9.58'!AE114</f>
        <v>-5.0000000000000044E-2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192</v>
      </c>
      <c r="Y91" s="117">
        <v>209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9.58'!AA115</f>
        <v>36</v>
      </c>
      <c r="D92" s="99">
        <f>'Table 9.58'!AC115</f>
        <v>0.89473684210526305</v>
      </c>
      <c r="E92" s="100">
        <f>'Table 9.58'!AC115</f>
        <v>0.89473684210526305</v>
      </c>
      <c r="F92" s="99">
        <f>'Table 9.58'!AE115</f>
        <v>0.125</v>
      </c>
      <c r="G92" s="100">
        <f>'Table 9.58'!AE115</f>
        <v>0.125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9.58'!AA8</f>
        <v>$42,290</v>
      </c>
      <c r="D93" s="99">
        <f>'Table 9.58'!AC8</f>
        <v>-0.12035942529393107</v>
      </c>
      <c r="E93" s="100">
        <f>'Table 9.58'!AC8</f>
        <v>-0.12035942529393107</v>
      </c>
      <c r="F93" s="99">
        <f>'Table 9.58'!AE8</f>
        <v>9.0459070390002561E-2</v>
      </c>
      <c r="G93" s="100">
        <f>'Table 9.58'!AE8</f>
        <v>9.0459070390002561E-2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17</v>
      </c>
      <c r="Y93" s="117">
        <v>14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9.58'!AA9</f>
        <v>$19.8 mil</v>
      </c>
      <c r="D94" s="99">
        <f>'Table 9.58'!AC9</f>
        <v>6.432486244805502E-2</v>
      </c>
      <c r="E94" s="100">
        <f>'Table 9.58'!AC9</f>
        <v>6.432486244805502E-2</v>
      </c>
      <c r="F94" s="99">
        <f>'Table 9.58'!AE9</f>
        <v>0.14741671640955345</v>
      </c>
      <c r="G94" s="100">
        <f>'Table 9.58'!AE9</f>
        <v>0.14741671640955345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17</v>
      </c>
      <c r="Y94" s="117">
        <v>26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</v>
      </c>
      <c r="Y95" s="117">
        <v>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30</v>
      </c>
      <c r="Y96" s="117">
        <v>31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35</v>
      </c>
      <c r="Y97" s="117">
        <v>31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10</v>
      </c>
      <c r="Y98" s="117">
        <v>13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6</v>
      </c>
      <c r="Y99" s="117">
        <v>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15</v>
      </c>
      <c r="Y100" s="117">
        <v>18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161</v>
      </c>
      <c r="Y101" s="117">
        <v>175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252</v>
      </c>
      <c r="Y104" s="115">
        <v>327</v>
      </c>
      <c r="Z104" s="115"/>
      <c r="AA104" s="115" t="str">
        <f>TEXT(Y104,"###,###")</f>
        <v>327</v>
      </c>
      <c r="AB104" s="115"/>
      <c r="AC104" s="115">
        <f>Y104/($Y$4)*100</f>
        <v>55.897435897435898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179</v>
      </c>
      <c r="Y105" s="115">
        <v>184</v>
      </c>
      <c r="Z105" s="115"/>
      <c r="AA105" s="115" t="str">
        <f>TEXT(Y105,"###,###")</f>
        <v>184</v>
      </c>
      <c r="AB105" s="115"/>
      <c r="AC105" s="115">
        <f>Y105/($Y$4)*100</f>
        <v>31.452991452991451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431</v>
      </c>
      <c r="Y106" s="115">
        <v>511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110</v>
      </c>
      <c r="Y108" s="115">
        <v>150</v>
      </c>
      <c r="Z108" s="115"/>
      <c r="AA108" s="115" t="str">
        <f>TEXT(Y108,"###,###")</f>
        <v>150</v>
      </c>
      <c r="AB108" s="115"/>
      <c r="AC108" s="115">
        <f>Y108/($Y$4)*100</f>
        <v>25.641025641025639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71</v>
      </c>
      <c r="Y109" s="115">
        <v>93</v>
      </c>
      <c r="Z109" s="115"/>
      <c r="AA109" s="115" t="str">
        <f>TEXT(Y109,"###,###")</f>
        <v>93</v>
      </c>
      <c r="AB109" s="115"/>
      <c r="AC109" s="115">
        <f t="shared" ref="AC109:AC111" si="3">Y109/($Y$4)*100</f>
        <v>15.897435897435896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115</v>
      </c>
      <c r="Y110" s="115">
        <v>124</v>
      </c>
      <c r="Z110" s="115"/>
      <c r="AA110" s="115" t="str">
        <f>TEXT(Y110,"###,###")</f>
        <v>124</v>
      </c>
      <c r="AB110" s="115"/>
      <c r="AC110" s="115">
        <f t="shared" si="3"/>
        <v>21.196581196581196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131</v>
      </c>
      <c r="Y111" s="115">
        <v>144</v>
      </c>
      <c r="Z111" s="115"/>
      <c r="AA111" s="115" t="str">
        <f>TEXT(Y111,"###,###")</f>
        <v>144</v>
      </c>
      <c r="AB111" s="115"/>
      <c r="AC111" s="115">
        <f t="shared" si="3"/>
        <v>24.615384615384617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493</v>
      </c>
      <c r="Y112" s="115">
        <v>585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40</v>
      </c>
      <c r="U114" s="115">
        <v>35</v>
      </c>
      <c r="V114" s="115">
        <v>30</v>
      </c>
      <c r="W114" s="115">
        <v>49</v>
      </c>
      <c r="X114" s="115">
        <v>24</v>
      </c>
      <c r="Y114" s="115">
        <v>38</v>
      </c>
      <c r="Z114" s="115"/>
      <c r="AA114" s="115" t="str">
        <f>TEXT(Y114,"###,###")</f>
        <v>38</v>
      </c>
      <c r="AB114" s="115"/>
      <c r="AC114" s="115">
        <f>Y114/X114-1</f>
        <v>0.58333333333333326</v>
      </c>
      <c r="AD114" s="115"/>
      <c r="AE114" s="115">
        <f>Y114/T114-1</f>
        <v>-5.0000000000000044E-2</v>
      </c>
      <c r="AF114" s="115"/>
    </row>
    <row r="115" spans="19:32" x14ac:dyDescent="0.25">
      <c r="S115" s="115" t="s">
        <v>104</v>
      </c>
      <c r="T115" s="115">
        <v>32</v>
      </c>
      <c r="U115" s="115">
        <v>42</v>
      </c>
      <c r="V115" s="115">
        <v>35</v>
      </c>
      <c r="W115" s="115">
        <v>37</v>
      </c>
      <c r="X115" s="115">
        <v>19</v>
      </c>
      <c r="Y115" s="115">
        <v>36</v>
      </c>
      <c r="Z115" s="115"/>
      <c r="AA115" s="115" t="str">
        <f>TEXT(Y115,"###,###")</f>
        <v>36</v>
      </c>
      <c r="AB115" s="115"/>
      <c r="AC115" s="115">
        <f>Y115/X115-1</f>
        <v>0.89473684210526305</v>
      </c>
      <c r="AD115" s="115"/>
      <c r="AE115" s="115">
        <f>Y115/T115-1</f>
        <v>0.125</v>
      </c>
      <c r="AF115" s="115"/>
    </row>
    <row r="116" spans="19:32" x14ac:dyDescent="0.25">
      <c r="S116" s="115" t="s">
        <v>56</v>
      </c>
      <c r="T116" s="115">
        <v>72</v>
      </c>
      <c r="U116" s="115">
        <v>77</v>
      </c>
      <c r="V116" s="115">
        <v>65</v>
      </c>
      <c r="W116" s="115">
        <v>86</v>
      </c>
      <c r="X116" s="115">
        <v>43</v>
      </c>
      <c r="Y116" s="115">
        <v>74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41.44</v>
      </c>
      <c r="V118" s="115">
        <v>38.049999999999997</v>
      </c>
      <c r="W118" s="115">
        <v>44.32</v>
      </c>
      <c r="X118" s="115">
        <v>40.96</v>
      </c>
      <c r="Y118" s="115">
        <v>42.25</v>
      </c>
      <c r="Z118" s="115"/>
      <c r="AA118" s="115" t="str">
        <f>TEXT(Y118,"##.0")</f>
        <v>42.3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271</v>
      </c>
      <c r="V120" s="115">
        <v>258</v>
      </c>
      <c r="W120" s="115">
        <v>278</v>
      </c>
      <c r="X120" s="115">
        <v>255</v>
      </c>
      <c r="Y120" s="115">
        <v>270</v>
      </c>
      <c r="Z120" s="115"/>
      <c r="AA120" s="115" t="str">
        <f>TEXT(Y120,"###,###")</f>
        <v>270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49</v>
      </c>
      <c r="V121" s="115">
        <v>46</v>
      </c>
      <c r="W121" s="115">
        <v>40</v>
      </c>
      <c r="X121" s="115">
        <v>43</v>
      </c>
      <c r="Y121" s="115">
        <v>52</v>
      </c>
      <c r="Z121" s="115"/>
      <c r="AA121" s="115" t="str">
        <f t="shared" ref="AA121:AA128" si="4">TEXT(Y121,"###,###")</f>
        <v>52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65</v>
      </c>
      <c r="V122" s="115">
        <v>64</v>
      </c>
      <c r="W122" s="115">
        <v>61</v>
      </c>
      <c r="X122" s="115">
        <v>46</v>
      </c>
      <c r="Y122" s="115">
        <v>62</v>
      </c>
      <c r="Z122" s="115"/>
      <c r="AA122" s="115" t="str">
        <f t="shared" si="4"/>
        <v>62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336</v>
      </c>
      <c r="V124" s="115">
        <v>322</v>
      </c>
      <c r="W124" s="115">
        <v>339</v>
      </c>
      <c r="X124" s="115">
        <v>301</v>
      </c>
      <c r="Y124" s="115">
        <v>332</v>
      </c>
      <c r="Z124" s="115"/>
      <c r="AA124" s="115" t="str">
        <f t="shared" si="4"/>
        <v>332</v>
      </c>
      <c r="AB124" s="115"/>
      <c r="AC124" s="115">
        <f>Y124/$Y$7*100</f>
        <v>86.458333333333343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114</v>
      </c>
      <c r="V125" s="115">
        <v>110</v>
      </c>
      <c r="W125" s="115">
        <v>101</v>
      </c>
      <c r="X125" s="115">
        <v>89</v>
      </c>
      <c r="Y125" s="115">
        <v>114</v>
      </c>
      <c r="Z125" s="115"/>
      <c r="AA125" s="115" t="str">
        <f t="shared" si="4"/>
        <v>114</v>
      </c>
      <c r="AB125" s="115"/>
      <c r="AC125" s="115">
        <f>Y125/$Y$7*100</f>
        <v>29.6875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212</v>
      </c>
      <c r="V127" s="115">
        <v>205</v>
      </c>
      <c r="W127" s="115">
        <v>207</v>
      </c>
      <c r="X127" s="115">
        <v>188</v>
      </c>
      <c r="Y127" s="115">
        <v>209</v>
      </c>
      <c r="Z127" s="115"/>
      <c r="AA127" s="115" t="str">
        <f t="shared" si="4"/>
        <v>209</v>
      </c>
      <c r="AB127" s="115"/>
      <c r="AC127" s="115">
        <f>Y127/$Y$7*100</f>
        <v>54.427083333333336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173</v>
      </c>
      <c r="V128" s="115">
        <v>157</v>
      </c>
      <c r="W128" s="115">
        <v>167</v>
      </c>
      <c r="X128" s="115">
        <v>159</v>
      </c>
      <c r="Y128" s="115">
        <v>175</v>
      </c>
      <c r="Z128" s="115"/>
      <c r="AA128" s="115" t="str">
        <f t="shared" si="4"/>
        <v>175</v>
      </c>
      <c r="AB128" s="115"/>
      <c r="AC128" s="115">
        <f>Y128/$Y$7*100</f>
        <v>45.572916666666671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DE3D2D8-3D96-402E-B76C-5D8424D486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DBF7356-279B-4CB0-AEEA-22372CCB45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F7C9B53-D5BB-4225-9614-6E6CBF7253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86E3BE7-736F-403D-9BBF-6453FF90F7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Barcoo</v>
      </c>
      <c r="T1" s="115"/>
      <c r="U1" s="115"/>
      <c r="V1" s="115"/>
      <c r="W1" s="115"/>
      <c r="X1" s="115"/>
      <c r="Y1" s="115" t="str">
        <f>Y3</f>
        <v>9.5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116</v>
      </c>
      <c r="V3" s="115"/>
      <c r="W3" s="115"/>
      <c r="X3" s="115"/>
      <c r="Y3" s="115" t="s">
        <v>219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9.5'!$Y$3&amp;" "&amp;'Table 9.5'!$U$3&amp;", "&amp;'State data for spotlight'!$C$3&amp;", "&amp;'Table 9.5'!$Y$2</f>
        <v>Table 9.5 Barcoo,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228</v>
      </c>
      <c r="U4" s="117">
        <v>211</v>
      </c>
      <c r="V4" s="117">
        <v>193</v>
      </c>
      <c r="W4" s="117">
        <v>176</v>
      </c>
      <c r="X4" s="117">
        <v>189</v>
      </c>
      <c r="Y4" s="117">
        <v>226</v>
      </c>
      <c r="Z4" s="115"/>
      <c r="AA4" s="115" t="str">
        <f>TEXT(Y4,"###,###")</f>
        <v>226</v>
      </c>
      <c r="AB4" s="115"/>
      <c r="AC4" s="115">
        <f t="shared" ref="AC4:AC9" si="0">Y4/X4-1</f>
        <v>0.19576719576719581</v>
      </c>
      <c r="AD4" s="115"/>
      <c r="AE4" s="115">
        <f>Y4/T4-1</f>
        <v>-8.7719298245614308E-3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117</v>
      </c>
      <c r="U5" s="117">
        <v>107</v>
      </c>
      <c r="V5" s="117">
        <v>101</v>
      </c>
      <c r="W5" s="117">
        <v>93</v>
      </c>
      <c r="X5" s="117">
        <v>97</v>
      </c>
      <c r="Y5" s="117">
        <v>116</v>
      </c>
      <c r="Z5" s="115"/>
      <c r="AA5" s="115" t="str">
        <f>TEXT(Y5,"###,###")</f>
        <v>116</v>
      </c>
      <c r="AB5" s="115"/>
      <c r="AC5" s="115">
        <f t="shared" si="0"/>
        <v>0.19587628865979378</v>
      </c>
      <c r="AD5" s="115"/>
      <c r="AE5" s="115">
        <f t="shared" ref="AE5:AE9" si="1">Y5/T5-1</f>
        <v>-8.5470085470085166E-3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108</v>
      </c>
      <c r="U6" s="117">
        <v>105</v>
      </c>
      <c r="V6" s="117">
        <v>94</v>
      </c>
      <c r="W6" s="117">
        <v>85</v>
      </c>
      <c r="X6" s="117">
        <v>88</v>
      </c>
      <c r="Y6" s="117">
        <v>110</v>
      </c>
      <c r="Z6" s="115"/>
      <c r="AA6" s="115" t="str">
        <f>TEXT(Y6,"###,###")</f>
        <v>110</v>
      </c>
      <c r="AB6" s="115"/>
      <c r="AC6" s="115">
        <f t="shared" si="0"/>
        <v>0.25</v>
      </c>
      <c r="AD6" s="115"/>
      <c r="AE6" s="115">
        <f t="shared" si="1"/>
        <v>1.8518518518518601E-2</v>
      </c>
      <c r="AF6" s="115"/>
    </row>
    <row r="7" spans="1:32" ht="16.5" customHeight="1" thickBot="1" x14ac:dyDescent="0.3">
      <c r="A7" s="46" t="str">
        <f>"QUICK STATS for "&amp;'Table 9.5'!Y2&amp;"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142</v>
      </c>
      <c r="U7" s="117">
        <v>137</v>
      </c>
      <c r="V7" s="117">
        <v>130</v>
      </c>
      <c r="W7" s="117">
        <v>126</v>
      </c>
      <c r="X7" s="117">
        <v>130</v>
      </c>
      <c r="Y7" s="117">
        <v>143</v>
      </c>
      <c r="Z7" s="115"/>
      <c r="AA7" s="115" t="str">
        <f>TEXT(Y7,"###,###")</f>
        <v>143</v>
      </c>
      <c r="AB7" s="115"/>
      <c r="AC7" s="115">
        <f t="shared" si="0"/>
        <v>0.10000000000000009</v>
      </c>
      <c r="AD7" s="115"/>
      <c r="AE7" s="115">
        <f t="shared" si="1"/>
        <v>7.0422535211267512E-3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226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9.5'!AA7</f>
        <v>143</v>
      </c>
      <c r="P8" s="51"/>
      <c r="S8" s="115" t="s">
        <v>96</v>
      </c>
      <c r="T8" s="115">
        <v>39350.92</v>
      </c>
      <c r="U8" s="115">
        <v>31774.59</v>
      </c>
      <c r="V8" s="115">
        <v>44985.83</v>
      </c>
      <c r="W8" s="115">
        <v>46560.31</v>
      </c>
      <c r="X8" s="115">
        <v>48042.93</v>
      </c>
      <c r="Y8" s="115">
        <v>50345.97</v>
      </c>
      <c r="Z8" s="115"/>
      <c r="AA8" s="115" t="str">
        <f>TEXT(Y8,"$###,###")</f>
        <v>$50,346</v>
      </c>
      <c r="AB8" s="115"/>
      <c r="AC8" s="115">
        <f t="shared" si="0"/>
        <v>4.7937126232725724E-2</v>
      </c>
      <c r="AD8" s="115"/>
      <c r="AE8" s="115">
        <f t="shared" si="1"/>
        <v>0.27941023996389425</v>
      </c>
      <c r="AF8" s="115"/>
    </row>
    <row r="9" spans="1:32" x14ac:dyDescent="0.25">
      <c r="A9" s="55" t="s">
        <v>17</v>
      </c>
      <c r="B9" s="56"/>
      <c r="C9" s="57"/>
      <c r="D9" s="58">
        <f>'Table 9.5'!AC104</f>
        <v>47.345132743362832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52.447552447552447</v>
      </c>
      <c r="P9" s="59" t="s">
        <v>97</v>
      </c>
      <c r="S9" s="115" t="s">
        <v>9</v>
      </c>
      <c r="T9" s="115">
        <v>6927523</v>
      </c>
      <c r="U9" s="115">
        <v>6238008</v>
      </c>
      <c r="V9" s="115">
        <v>5993537</v>
      </c>
      <c r="W9" s="115">
        <v>6145830</v>
      </c>
      <c r="X9" s="115">
        <v>6185458</v>
      </c>
      <c r="Y9" s="115">
        <v>8334865</v>
      </c>
      <c r="Z9" s="115"/>
      <c r="AA9" s="115" t="str">
        <f>TEXT(Y9/1000000,"$#,###.0")&amp;" mil"</f>
        <v>$8.3 mil</v>
      </c>
      <c r="AB9" s="115"/>
      <c r="AC9" s="115">
        <f t="shared" si="0"/>
        <v>0.3474935889953501</v>
      </c>
      <c r="AD9" s="115"/>
      <c r="AE9" s="115">
        <f t="shared" si="1"/>
        <v>0.2031522666904173</v>
      </c>
      <c r="AF9" s="115"/>
    </row>
    <row r="10" spans="1:32" x14ac:dyDescent="0.25">
      <c r="A10" s="55" t="s">
        <v>20</v>
      </c>
      <c r="B10" s="56"/>
      <c r="C10" s="57"/>
      <c r="D10" s="58">
        <f>'Table 9.5'!AC105</f>
        <v>43.805309734513273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47.552447552447553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90.909090909090907</v>
      </c>
      <c r="P11" s="59" t="s">
        <v>97</v>
      </c>
      <c r="S11" s="115" t="s">
        <v>32</v>
      </c>
      <c r="T11" s="117">
        <v>183</v>
      </c>
      <c r="U11" s="117">
        <v>165</v>
      </c>
      <c r="V11" s="117">
        <v>158</v>
      </c>
      <c r="W11" s="117">
        <v>143</v>
      </c>
      <c r="X11" s="117">
        <v>148</v>
      </c>
      <c r="Y11" s="117">
        <v>181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9.5'!AC108</f>
        <v>19.469026548672566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31.46853146853147</v>
      </c>
      <c r="P12" s="59" t="s">
        <v>97</v>
      </c>
      <c r="S12" s="115" t="s">
        <v>33</v>
      </c>
      <c r="T12" s="117">
        <v>44</v>
      </c>
      <c r="U12" s="117">
        <v>47</v>
      </c>
      <c r="V12" s="117">
        <v>41</v>
      </c>
      <c r="W12" s="117">
        <v>30</v>
      </c>
      <c r="X12" s="117">
        <v>41</v>
      </c>
      <c r="Y12" s="117">
        <v>45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9.5'!AC109</f>
        <v>8.8495575221238933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9.5'!AA118</f>
        <v>43.1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9.5'!AC110</f>
        <v>38.495575221238937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16.783216783216783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9.5'!AC111</f>
        <v>24.336283185840706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83.216783216783213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50</v>
      </c>
      <c r="Z15" s="115"/>
      <c r="AA15" s="118">
        <f t="shared" ref="AA15:AA34" si="2">IF(Y15="np",0,Y15/$Y$34)</f>
        <v>0.22123893805309736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1.7699115044247787E-2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5</v>
      </c>
      <c r="Z17" s="115"/>
      <c r="AA17" s="118">
        <f t="shared" si="2"/>
        <v>2.2123893805309734E-2</v>
      </c>
      <c r="AB17" s="115"/>
      <c r="AC17" s="115"/>
      <c r="AD17" s="115"/>
      <c r="AE17" s="115"/>
      <c r="AF17" s="115"/>
    </row>
    <row r="18" spans="1:32" x14ac:dyDescent="0.25">
      <c r="A18" s="85" t="str">
        <f>'Table 9.5'!$S$1&amp;" ("&amp;'Table 9.5'!$T$2&amp;" to "&amp;'Table 9.5'!$Y$2&amp;")"</f>
        <v>Barcoo (2011-12 to 2016-17)</v>
      </c>
      <c r="B18" s="85"/>
      <c r="C18" s="85"/>
      <c r="D18" s="85"/>
      <c r="E18" s="85"/>
      <c r="F18" s="85"/>
      <c r="G18" s="85" t="str">
        <f>'Table 9.5'!$S$1&amp;" ("&amp;'Table 9.5'!$T$2&amp;" to "&amp;'Table 9.5'!$Y$2&amp;")"</f>
        <v>Barcoo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</v>
      </c>
      <c r="Z18" s="115"/>
      <c r="AA18" s="118">
        <f t="shared" si="2"/>
        <v>1.7699115044247787E-2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10</v>
      </c>
      <c r="Z19" s="115"/>
      <c r="AA19" s="118">
        <f t="shared" si="2"/>
        <v>4.4247787610619468E-2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</v>
      </c>
      <c r="Z21" s="115"/>
      <c r="AA21" s="118">
        <f t="shared" si="2"/>
        <v>3.0973451327433628E-2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6</v>
      </c>
      <c r="Z22" s="115"/>
      <c r="AA22" s="118">
        <f t="shared" si="2"/>
        <v>2.6548672566371681E-2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</v>
      </c>
      <c r="Z23" s="115"/>
      <c r="AA23" s="118">
        <f t="shared" si="2"/>
        <v>3.0973451327433628E-2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</v>
      </c>
      <c r="Z24" s="115"/>
      <c r="AA24" s="118">
        <f t="shared" si="2"/>
        <v>1.3274336283185841E-2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</v>
      </c>
      <c r="Z27" s="115"/>
      <c r="AA27" s="118">
        <f t="shared" si="2"/>
        <v>2.6548672566371681E-2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6</v>
      </c>
      <c r="Z28" s="115"/>
      <c r="AA28" s="118">
        <f t="shared" si="2"/>
        <v>2.6548672566371681E-2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71</v>
      </c>
      <c r="Z29" s="115"/>
      <c r="AA29" s="118">
        <f t="shared" si="2"/>
        <v>0.31415929203539822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17</v>
      </c>
      <c r="Z30" s="115"/>
      <c r="AA30" s="118">
        <f t="shared" si="2"/>
        <v>7.5221238938053103E-2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5</v>
      </c>
      <c r="Z31" s="115"/>
      <c r="AA31" s="118">
        <f t="shared" si="2"/>
        <v>2.2123893805309734E-2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</v>
      </c>
      <c r="Z33" s="115"/>
      <c r="AA33" s="118">
        <f t="shared" si="2"/>
        <v>1.3274336283185841E-2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226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122</v>
      </c>
      <c r="U37" s="115">
        <v>123</v>
      </c>
      <c r="V37" s="115">
        <v>114</v>
      </c>
      <c r="W37" s="115">
        <v>107</v>
      </c>
      <c r="X37" s="115">
        <v>116</v>
      </c>
      <c r="Y37" s="115">
        <v>119</v>
      </c>
      <c r="Z37" s="115"/>
      <c r="AA37" s="115" t="str">
        <f>TEXT(Y37,"###,###")</f>
        <v>119</v>
      </c>
      <c r="AB37" s="115"/>
      <c r="AC37" s="115">
        <f>Y37/X37-1</f>
        <v>2.5862068965517349E-2</v>
      </c>
      <c r="AD37" s="115"/>
      <c r="AE37" s="115">
        <f>Y37/T37-1</f>
        <v>-2.4590163934426257E-2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23</v>
      </c>
      <c r="U38" s="115">
        <v>15</v>
      </c>
      <c r="V38" s="115">
        <v>14</v>
      </c>
      <c r="W38" s="115">
        <v>15</v>
      </c>
      <c r="X38" s="115">
        <v>14</v>
      </c>
      <c r="Y38" s="115">
        <v>24</v>
      </c>
      <c r="Z38" s="115"/>
      <c r="AA38" s="115" t="str">
        <f>TEXT(Y38,"###,###")</f>
        <v>24</v>
      </c>
      <c r="AB38" s="115"/>
      <c r="AC38" s="115">
        <f>Y38/X38-1</f>
        <v>0.71428571428571419</v>
      </c>
      <c r="AD38" s="115"/>
      <c r="AE38" s="115">
        <f>Y38/T38-1</f>
        <v>4.3478260869565188E-2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145</v>
      </c>
      <c r="U40" s="115">
        <v>138</v>
      </c>
      <c r="V40" s="115">
        <v>128</v>
      </c>
      <c r="W40" s="115">
        <v>122</v>
      </c>
      <c r="X40" s="115">
        <v>130</v>
      </c>
      <c r="Y40" s="115">
        <v>143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83.216783216783213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16.783216783216783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</v>
      </c>
      <c r="Y46" s="117">
        <v>14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15</v>
      </c>
      <c r="Y47" s="117">
        <v>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9</v>
      </c>
      <c r="Y48" s="117">
        <v>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9.5'!S1&amp;" ("&amp;'Table 9.5'!Y2&amp;") *"</f>
        <v>Number of jobs by age and sex of job holders in Barcoo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10</v>
      </c>
      <c r="Y49" s="117">
        <v>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</v>
      </c>
      <c r="Y50" s="117">
        <v>10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9</v>
      </c>
      <c r="Y51" s="117">
        <v>15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</v>
      </c>
      <c r="Y52" s="117">
        <v>10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13</v>
      </c>
      <c r="Y53" s="117">
        <v>16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</v>
      </c>
      <c r="Y54" s="117">
        <v>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5</v>
      </c>
      <c r="Y55" s="117">
        <v>12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</v>
      </c>
      <c r="Y56" s="117">
        <v>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102</v>
      </c>
      <c r="Y61" s="117">
        <v>116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9.5'!S1&amp;" ("&amp;'Table 9.5'!Y2&amp;") *"</f>
        <v>Number of employed persons per occupation of main job by sex in Barcoo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3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</v>
      </c>
      <c r="Y65" s="117">
        <v>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15</v>
      </c>
      <c r="Y66" s="117">
        <v>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13</v>
      </c>
      <c r="Y67" s="117">
        <v>10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</v>
      </c>
      <c r="Y68" s="117">
        <v>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8</v>
      </c>
      <c r="Y69" s="117">
        <v>15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0</v>
      </c>
      <c r="Y70" s="117">
        <v>13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12</v>
      </c>
      <c r="Y71" s="117">
        <v>12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18</v>
      </c>
      <c r="Y72" s="117">
        <v>20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6</v>
      </c>
      <c r="Y73" s="117">
        <v>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</v>
      </c>
      <c r="Y74" s="117">
        <v>10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7</v>
      </c>
      <c r="Y75" s="117">
        <v>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92</v>
      </c>
      <c r="Y80" s="117">
        <v>110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9.5'!S1</f>
        <v>Barcoo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7</v>
      </c>
      <c r="Y83" s="117">
        <v>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0</v>
      </c>
      <c r="Y84" s="117">
        <v>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9.5'!AA4</f>
        <v>226</v>
      </c>
      <c r="D85" s="99">
        <f>'Table 9.5'!AC4</f>
        <v>0.19576719576719581</v>
      </c>
      <c r="E85" s="100">
        <f>'Table 9.5'!AC4</f>
        <v>0.19576719576719581</v>
      </c>
      <c r="F85" s="99">
        <f>'Table 9.5'!AE4</f>
        <v>-8.7719298245614308E-3</v>
      </c>
      <c r="G85" s="100">
        <f>'Table 9.5'!AE4</f>
        <v>-8.7719298245614308E-3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</v>
      </c>
      <c r="Y85" s="117">
        <v>13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9.5'!AA5</f>
        <v>116</v>
      </c>
      <c r="D86" s="99">
        <f>'Table 9.5'!AC5</f>
        <v>0.19587628865979378</v>
      </c>
      <c r="E86" s="100">
        <f>'Table 9.5'!AC5</f>
        <v>0.19587628865979378</v>
      </c>
      <c r="F86" s="99">
        <f>'Table 9.5'!AE5</f>
        <v>-8.5470085470085166E-3</v>
      </c>
      <c r="G86" s="100">
        <f>'Table 9.5'!AE5</f>
        <v>-8.5470085470085166E-3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</v>
      </c>
      <c r="Y86" s="117">
        <v>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9.5'!AA6</f>
        <v>110</v>
      </c>
      <c r="D87" s="99">
        <f>'Table 9.5'!AC6</f>
        <v>0.25</v>
      </c>
      <c r="E87" s="100">
        <f>'Table 9.5'!AC6</f>
        <v>0.25</v>
      </c>
      <c r="F87" s="99">
        <f>'Table 9.5'!AE6</f>
        <v>1.8518518518518601E-2</v>
      </c>
      <c r="G87" s="100">
        <f>'Table 9.5'!AE6</f>
        <v>1.8518518518518601E-2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9.5'!AA7</f>
        <v>143</v>
      </c>
      <c r="D88" s="99">
        <f>'Table 9.5'!AC7</f>
        <v>0.10000000000000009</v>
      </c>
      <c r="E88" s="100">
        <f>'Table 9.5'!AC7</f>
        <v>0.10000000000000009</v>
      </c>
      <c r="F88" s="99">
        <f>'Table 9.5'!AE7</f>
        <v>7.0422535211267512E-3</v>
      </c>
      <c r="G88" s="100">
        <f>'Table 9.5'!AE7</f>
        <v>7.0422535211267512E-3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9.5'!AA37</f>
        <v>119</v>
      </c>
      <c r="D89" s="99">
        <f>'Table 9.5'!AC37</f>
        <v>2.5862068965517349E-2</v>
      </c>
      <c r="E89" s="100">
        <f>'Table 9.5'!AC37</f>
        <v>2.5862068965517349E-2</v>
      </c>
      <c r="F89" s="99">
        <f>'Table 9.5'!AE37</f>
        <v>-2.4590163934426257E-2</v>
      </c>
      <c r="G89" s="100">
        <f>'Table 9.5'!AE37</f>
        <v>-2.4590163934426257E-2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13</v>
      </c>
      <c r="Y89" s="117">
        <v>13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9.5'!AA38</f>
        <v>24</v>
      </c>
      <c r="D90" s="99">
        <f>'Table 9.5'!AC38</f>
        <v>0.71428571428571419</v>
      </c>
      <c r="E90" s="100">
        <f>'Table 9.5'!AC38</f>
        <v>0.71428571428571419</v>
      </c>
      <c r="F90" s="99">
        <f>'Table 9.5'!AE38</f>
        <v>4.3478260869565188E-2</v>
      </c>
      <c r="G90" s="100">
        <f>'Table 9.5'!AE38</f>
        <v>4.3478260869565188E-2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18</v>
      </c>
      <c r="Y90" s="117">
        <v>16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9.5'!AA114</f>
        <v>8</v>
      </c>
      <c r="D91" s="99">
        <f>'Table 9.5'!AC114</f>
        <v>-0.19999999999999996</v>
      </c>
      <c r="E91" s="100">
        <f>'Table 9.5'!AC114</f>
        <v>-0.19999999999999996</v>
      </c>
      <c r="F91" s="99">
        <f>'Table 9.5'!AE114</f>
        <v>0.33333333333333326</v>
      </c>
      <c r="G91" s="100">
        <f>'Table 9.5'!AE114</f>
        <v>0.33333333333333326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66</v>
      </c>
      <c r="Y91" s="117">
        <v>75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9.5'!AA115</f>
        <v>18</v>
      </c>
      <c r="D92" s="99">
        <f>'Table 9.5'!AC115</f>
        <v>1</v>
      </c>
      <c r="E92" s="100">
        <f>'Table 9.5'!AC115</f>
        <v>1</v>
      </c>
      <c r="F92" s="99">
        <f>'Table 9.5'!AE115</f>
        <v>0.19999999999999996</v>
      </c>
      <c r="G92" s="100">
        <f>'Table 9.5'!AE115</f>
        <v>0.19999999999999996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9.5'!AA8</f>
        <v>$50,346</v>
      </c>
      <c r="D93" s="99">
        <f>'Table 9.5'!AC8</f>
        <v>4.7937126232725724E-2</v>
      </c>
      <c r="E93" s="100">
        <f>'Table 9.5'!AC8</f>
        <v>4.7937126232725724E-2</v>
      </c>
      <c r="F93" s="99">
        <f>'Table 9.5'!AE8</f>
        <v>0.27941023996389425</v>
      </c>
      <c r="G93" s="100">
        <f>'Table 9.5'!AE8</f>
        <v>0.27941023996389425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</v>
      </c>
      <c r="Y93" s="117">
        <v>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9.5'!AA9</f>
        <v>$8.3 mil</v>
      </c>
      <c r="D94" s="99">
        <f>'Table 9.5'!AC9</f>
        <v>0.3474935889953501</v>
      </c>
      <c r="E94" s="100">
        <f>'Table 9.5'!AC9</f>
        <v>0.3474935889953501</v>
      </c>
      <c r="F94" s="99">
        <f>'Table 9.5'!AE9</f>
        <v>0.2031522666904173</v>
      </c>
      <c r="G94" s="100">
        <f>'Table 9.5'!AE9</f>
        <v>0.2031522666904173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5</v>
      </c>
      <c r="Y94" s="117">
        <v>11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10</v>
      </c>
      <c r="Y96" s="117">
        <v>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13</v>
      </c>
      <c r="Y97" s="117">
        <v>16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10</v>
      </c>
      <c r="Y100" s="117">
        <v>10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65</v>
      </c>
      <c r="Y101" s="117">
        <v>68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81</v>
      </c>
      <c r="Y104" s="115">
        <v>107</v>
      </c>
      <c r="Z104" s="115"/>
      <c r="AA104" s="115" t="str">
        <f>TEXT(Y104,"###,###")</f>
        <v>107</v>
      </c>
      <c r="AB104" s="115"/>
      <c r="AC104" s="115">
        <f>Y104/($Y$4)*100</f>
        <v>47.345132743362832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90</v>
      </c>
      <c r="Y105" s="115">
        <v>99</v>
      </c>
      <c r="Z105" s="115"/>
      <c r="AA105" s="115" t="str">
        <f>TEXT(Y105,"###,###")</f>
        <v>99</v>
      </c>
      <c r="AB105" s="115"/>
      <c r="AC105" s="115">
        <f>Y105/($Y$4)*100</f>
        <v>43.805309734513273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171</v>
      </c>
      <c r="Y106" s="115">
        <v>206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26</v>
      </c>
      <c r="Y108" s="115">
        <v>44</v>
      </c>
      <c r="Z108" s="115"/>
      <c r="AA108" s="115" t="str">
        <f>TEXT(Y108,"###,###")</f>
        <v>44</v>
      </c>
      <c r="AB108" s="115"/>
      <c r="AC108" s="115">
        <f>Y108/($Y$4)*100</f>
        <v>19.469026548672566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20</v>
      </c>
      <c r="Y109" s="115">
        <v>20</v>
      </c>
      <c r="Z109" s="115"/>
      <c r="AA109" s="115" t="str">
        <f>TEXT(Y109,"###,###")</f>
        <v>20</v>
      </c>
      <c r="AB109" s="115"/>
      <c r="AC109" s="115">
        <f t="shared" ref="AC109:AC111" si="3">Y109/($Y$4)*100</f>
        <v>8.8495575221238933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79</v>
      </c>
      <c r="Y110" s="115">
        <v>87</v>
      </c>
      <c r="Z110" s="115"/>
      <c r="AA110" s="115" t="str">
        <f>TEXT(Y110,"###,###")</f>
        <v>87</v>
      </c>
      <c r="AB110" s="115"/>
      <c r="AC110" s="115">
        <f t="shared" si="3"/>
        <v>38.495575221238937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44</v>
      </c>
      <c r="Y111" s="115">
        <v>55</v>
      </c>
      <c r="Z111" s="115"/>
      <c r="AA111" s="115" t="str">
        <f>TEXT(Y111,"###,###")</f>
        <v>55</v>
      </c>
      <c r="AB111" s="115"/>
      <c r="AC111" s="115">
        <f t="shared" si="3"/>
        <v>24.336283185840706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189</v>
      </c>
      <c r="Y112" s="115">
        <v>226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</v>
      </c>
      <c r="U114" s="115">
        <v>10</v>
      </c>
      <c r="V114" s="115">
        <v>7</v>
      </c>
      <c r="W114" s="115">
        <v>5</v>
      </c>
      <c r="X114" s="115">
        <v>10</v>
      </c>
      <c r="Y114" s="115">
        <v>8</v>
      </c>
      <c r="Z114" s="115"/>
      <c r="AA114" s="115" t="str">
        <f>TEXT(Y114,"###,###")</f>
        <v>8</v>
      </c>
      <c r="AB114" s="115"/>
      <c r="AC114" s="115">
        <f>Y114/X114-1</f>
        <v>-0.19999999999999996</v>
      </c>
      <c r="AD114" s="115"/>
      <c r="AE114" s="115">
        <f>Y114/T114-1</f>
        <v>0.33333333333333326</v>
      </c>
      <c r="AF114" s="115"/>
    </row>
    <row r="115" spans="19:32" x14ac:dyDescent="0.25">
      <c r="S115" s="115" t="s">
        <v>104</v>
      </c>
      <c r="T115" s="115">
        <v>15</v>
      </c>
      <c r="U115" s="115">
        <v>13</v>
      </c>
      <c r="V115" s="115">
        <v>10</v>
      </c>
      <c r="W115" s="115">
        <v>9</v>
      </c>
      <c r="X115" s="115">
        <v>9</v>
      </c>
      <c r="Y115" s="115">
        <v>18</v>
      </c>
      <c r="Z115" s="115"/>
      <c r="AA115" s="115" t="str">
        <f>TEXT(Y115,"###,###")</f>
        <v>18</v>
      </c>
      <c r="AB115" s="115"/>
      <c r="AC115" s="115">
        <f>Y115/X115-1</f>
        <v>1</v>
      </c>
      <c r="AD115" s="115"/>
      <c r="AE115" s="115">
        <f>Y115/T115-1</f>
        <v>0.19999999999999996</v>
      </c>
      <c r="AF115" s="115"/>
    </row>
    <row r="116" spans="19:32" x14ac:dyDescent="0.25">
      <c r="S116" s="115" t="s">
        <v>56</v>
      </c>
      <c r="T116" s="115">
        <v>21</v>
      </c>
      <c r="U116" s="115">
        <v>23</v>
      </c>
      <c r="V116" s="115">
        <v>17</v>
      </c>
      <c r="W116" s="115">
        <v>14</v>
      </c>
      <c r="X116" s="115">
        <v>19</v>
      </c>
      <c r="Y116" s="115">
        <v>26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38.19</v>
      </c>
      <c r="V118" s="115">
        <v>42.63</v>
      </c>
      <c r="W118" s="115">
        <v>40.33</v>
      </c>
      <c r="X118" s="115">
        <v>46.05</v>
      </c>
      <c r="Y118" s="115">
        <v>43.1</v>
      </c>
      <c r="Z118" s="115"/>
      <c r="AA118" s="115" t="str">
        <f>TEXT(Y118,"##.0")</f>
        <v>43.1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93</v>
      </c>
      <c r="V120" s="115">
        <v>90</v>
      </c>
      <c r="W120" s="115">
        <v>96</v>
      </c>
      <c r="X120" s="115">
        <v>92</v>
      </c>
      <c r="Y120" s="115">
        <v>98</v>
      </c>
      <c r="Z120" s="115"/>
      <c r="AA120" s="115" t="str">
        <f>TEXT(Y120,"###,###")</f>
        <v>98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18</v>
      </c>
      <c r="V121" s="115">
        <v>17</v>
      </c>
      <c r="W121" s="115">
        <v>16</v>
      </c>
      <c r="X121" s="115">
        <v>18</v>
      </c>
      <c r="Y121" s="115">
        <v>13</v>
      </c>
      <c r="Z121" s="115"/>
      <c r="AA121" s="115" t="str">
        <f t="shared" ref="AA121:AA128" si="4">TEXT(Y121,"###,###")</f>
        <v>13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25</v>
      </c>
      <c r="V122" s="115">
        <v>20</v>
      </c>
      <c r="W122" s="115">
        <v>14</v>
      </c>
      <c r="X122" s="115">
        <v>21</v>
      </c>
      <c r="Y122" s="115">
        <v>32</v>
      </c>
      <c r="Z122" s="115"/>
      <c r="AA122" s="115" t="str">
        <f t="shared" si="4"/>
        <v>32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118</v>
      </c>
      <c r="V124" s="115">
        <v>110</v>
      </c>
      <c r="W124" s="115">
        <v>110</v>
      </c>
      <c r="X124" s="115">
        <v>113</v>
      </c>
      <c r="Y124" s="115">
        <v>130</v>
      </c>
      <c r="Z124" s="115"/>
      <c r="AA124" s="115" t="str">
        <f t="shared" si="4"/>
        <v>130</v>
      </c>
      <c r="AB124" s="115"/>
      <c r="AC124" s="115">
        <f>Y124/$Y$7*100</f>
        <v>90.909090909090907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43</v>
      </c>
      <c r="V125" s="115">
        <v>37</v>
      </c>
      <c r="W125" s="115">
        <v>30</v>
      </c>
      <c r="X125" s="115">
        <v>39</v>
      </c>
      <c r="Y125" s="115">
        <v>45</v>
      </c>
      <c r="Z125" s="115"/>
      <c r="AA125" s="115" t="str">
        <f t="shared" si="4"/>
        <v>45</v>
      </c>
      <c r="AB125" s="115"/>
      <c r="AC125" s="115">
        <f>Y125/$Y$7*100</f>
        <v>31.46853146853147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72</v>
      </c>
      <c r="V127" s="115">
        <v>69</v>
      </c>
      <c r="W127" s="115">
        <v>70</v>
      </c>
      <c r="X127" s="115">
        <v>70</v>
      </c>
      <c r="Y127" s="115">
        <v>75</v>
      </c>
      <c r="Z127" s="115"/>
      <c r="AA127" s="115" t="str">
        <f t="shared" si="4"/>
        <v>75</v>
      </c>
      <c r="AB127" s="115"/>
      <c r="AC127" s="115">
        <f>Y127/$Y$7*100</f>
        <v>52.447552447552447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65</v>
      </c>
      <c r="V128" s="115">
        <v>61</v>
      </c>
      <c r="W128" s="115">
        <v>61</v>
      </c>
      <c r="X128" s="115">
        <v>64</v>
      </c>
      <c r="Y128" s="115">
        <v>68</v>
      </c>
      <c r="Z128" s="115"/>
      <c r="AA128" s="115" t="str">
        <f t="shared" si="4"/>
        <v>68</v>
      </c>
      <c r="AB128" s="115"/>
      <c r="AC128" s="115">
        <f>Y128/$Y$7*100</f>
        <v>47.552447552447553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670A970-A199-412F-B85E-7E330D7592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004C3BC-0AA9-43AB-8888-8B637B68B2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5EDA1B7-1949-4756-AA98-36AB2EB4A3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FF957A9-A836-42F6-8DC8-CA2D854262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Redland</v>
      </c>
      <c r="T1" s="115"/>
      <c r="U1" s="115"/>
      <c r="V1" s="115"/>
      <c r="W1" s="115"/>
      <c r="X1" s="115"/>
      <c r="Y1" s="115" t="str">
        <f>Y3</f>
        <v>9.59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170</v>
      </c>
      <c r="V3" s="115"/>
      <c r="W3" s="115"/>
      <c r="X3" s="115"/>
      <c r="Y3" s="115" t="s">
        <v>268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9.59'!$Y$3&amp;" "&amp;'Table 9.59'!$U$3&amp;", "&amp;'State data for spotlight'!$C$3&amp;", "&amp;'Table 9.59'!$Y$2</f>
        <v>Table 9.59 Redland,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113109</v>
      </c>
      <c r="U4" s="117">
        <v>112898</v>
      </c>
      <c r="V4" s="117">
        <v>111900</v>
      </c>
      <c r="W4" s="117">
        <v>114574</v>
      </c>
      <c r="X4" s="117">
        <v>114207</v>
      </c>
      <c r="Y4" s="117">
        <v>116562</v>
      </c>
      <c r="Z4" s="115"/>
      <c r="AA4" s="115" t="str">
        <f>TEXT(Y4,"###,###")</f>
        <v>116,562</v>
      </c>
      <c r="AB4" s="115"/>
      <c r="AC4" s="115">
        <f t="shared" ref="AC4:AC9" si="0">Y4/X4-1</f>
        <v>2.0620452336546746E-2</v>
      </c>
      <c r="AD4" s="115"/>
      <c r="AE4" s="115">
        <f>Y4/T4-1</f>
        <v>3.052807468901686E-2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58899</v>
      </c>
      <c r="U5" s="117">
        <v>58773</v>
      </c>
      <c r="V5" s="117">
        <v>57933</v>
      </c>
      <c r="W5" s="117">
        <v>59138</v>
      </c>
      <c r="X5" s="117">
        <v>58460</v>
      </c>
      <c r="Y5" s="117">
        <v>59518</v>
      </c>
      <c r="Z5" s="115"/>
      <c r="AA5" s="115" t="str">
        <f>TEXT(Y5,"###,###")</f>
        <v>59,518</v>
      </c>
      <c r="AB5" s="115"/>
      <c r="AC5" s="115">
        <f t="shared" si="0"/>
        <v>1.809784468012321E-2</v>
      </c>
      <c r="AD5" s="115"/>
      <c r="AE5" s="115">
        <f t="shared" ref="AE5:AE9" si="1">Y5/T5-1</f>
        <v>1.0509516290599263E-2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54210</v>
      </c>
      <c r="U6" s="117">
        <v>54124</v>
      </c>
      <c r="V6" s="117">
        <v>53967</v>
      </c>
      <c r="W6" s="117">
        <v>55436</v>
      </c>
      <c r="X6" s="117">
        <v>55747</v>
      </c>
      <c r="Y6" s="117">
        <v>57044</v>
      </c>
      <c r="Z6" s="115"/>
      <c r="AA6" s="115" t="str">
        <f>TEXT(Y6,"###,###")</f>
        <v>57,044</v>
      </c>
      <c r="AB6" s="115"/>
      <c r="AC6" s="115">
        <f t="shared" si="0"/>
        <v>2.3265825963729059E-2</v>
      </c>
      <c r="AD6" s="115"/>
      <c r="AE6" s="115">
        <f t="shared" si="1"/>
        <v>5.2278177458033648E-2</v>
      </c>
      <c r="AF6" s="115"/>
    </row>
    <row r="7" spans="1:32" ht="16.5" customHeight="1" thickBot="1" x14ac:dyDescent="0.3">
      <c r="A7" s="46" t="str">
        <f>"QUICK STATS for "&amp;'Table 9.59'!Y2&amp;"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81856</v>
      </c>
      <c r="U7" s="117">
        <v>81879</v>
      </c>
      <c r="V7" s="117">
        <v>81942</v>
      </c>
      <c r="W7" s="117">
        <v>82598</v>
      </c>
      <c r="X7" s="117">
        <v>83286</v>
      </c>
      <c r="Y7" s="117">
        <v>84776</v>
      </c>
      <c r="Z7" s="115"/>
      <c r="AA7" s="115" t="str">
        <f>TEXT(Y7,"###,###")</f>
        <v>84,776</v>
      </c>
      <c r="AB7" s="115"/>
      <c r="AC7" s="115">
        <f t="shared" si="0"/>
        <v>1.7890161611795463E-2</v>
      </c>
      <c r="AD7" s="115"/>
      <c r="AE7" s="115">
        <f t="shared" si="1"/>
        <v>3.5672400312744434E-2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116,562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9.59'!AA7</f>
        <v>84,776</v>
      </c>
      <c r="P8" s="51"/>
      <c r="S8" s="115" t="s">
        <v>96</v>
      </c>
      <c r="T8" s="115">
        <v>40852.06</v>
      </c>
      <c r="U8" s="115">
        <v>41955.96</v>
      </c>
      <c r="V8" s="115">
        <v>43012.1</v>
      </c>
      <c r="W8" s="115">
        <v>43670.82</v>
      </c>
      <c r="X8" s="115">
        <v>45430</v>
      </c>
      <c r="Y8" s="115">
        <v>46250.71</v>
      </c>
      <c r="Z8" s="115"/>
      <c r="AA8" s="115" t="str">
        <f>TEXT(Y8,"$###,###")</f>
        <v>$46,251</v>
      </c>
      <c r="AB8" s="115"/>
      <c r="AC8" s="115">
        <f t="shared" si="0"/>
        <v>1.8065375302663389E-2</v>
      </c>
      <c r="AD8" s="115"/>
      <c r="AE8" s="115">
        <f t="shared" si="1"/>
        <v>0.1321512305621797</v>
      </c>
      <c r="AF8" s="115"/>
    </row>
    <row r="9" spans="1:32" x14ac:dyDescent="0.25">
      <c r="A9" s="55" t="s">
        <v>17</v>
      </c>
      <c r="B9" s="56"/>
      <c r="C9" s="57"/>
      <c r="D9" s="58">
        <f>'Table 9.59'!AC104</f>
        <v>76.082256653111642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50.968434462583744</v>
      </c>
      <c r="P9" s="59" t="s">
        <v>97</v>
      </c>
      <c r="S9" s="115" t="s">
        <v>9</v>
      </c>
      <c r="T9" s="115">
        <v>4293739718</v>
      </c>
      <c r="U9" s="115">
        <v>4442057265</v>
      </c>
      <c r="V9" s="115">
        <v>4558555657</v>
      </c>
      <c r="W9" s="115">
        <v>4673563006</v>
      </c>
      <c r="X9" s="115">
        <v>4828594696</v>
      </c>
      <c r="Y9" s="115">
        <v>4991549806</v>
      </c>
      <c r="Z9" s="115"/>
      <c r="AA9" s="115" t="str">
        <f>TEXT(Y9/1000000,"$#,###.0")&amp;" mil"</f>
        <v>$4,991.5 mil</v>
      </c>
      <c r="AB9" s="115"/>
      <c r="AC9" s="115">
        <f t="shared" si="0"/>
        <v>3.3747937083017598E-2</v>
      </c>
      <c r="AD9" s="115"/>
      <c r="AE9" s="115">
        <f t="shared" si="1"/>
        <v>0.16251802247692737</v>
      </c>
      <c r="AF9" s="115"/>
    </row>
    <row r="10" spans="1:32" x14ac:dyDescent="0.25">
      <c r="A10" s="55" t="s">
        <v>20</v>
      </c>
      <c r="B10" s="56"/>
      <c r="C10" s="57"/>
      <c r="D10" s="58">
        <f>'Table 9.59'!AC105</f>
        <v>16.715567680719275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49.031565537416249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93.935783712371418</v>
      </c>
      <c r="P11" s="59" t="s">
        <v>97</v>
      </c>
      <c r="S11" s="115" t="s">
        <v>32</v>
      </c>
      <c r="T11" s="117">
        <v>102235</v>
      </c>
      <c r="U11" s="117">
        <v>102467</v>
      </c>
      <c r="V11" s="117">
        <v>101976</v>
      </c>
      <c r="W11" s="117">
        <v>104894</v>
      </c>
      <c r="X11" s="117">
        <v>104274</v>
      </c>
      <c r="Y11" s="117">
        <v>106458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9.59'!AC108</f>
        <v>14.477273897153447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11.918467490799282</v>
      </c>
      <c r="P12" s="59" t="s">
        <v>97</v>
      </c>
      <c r="S12" s="115" t="s">
        <v>33</v>
      </c>
      <c r="T12" s="117">
        <v>10874</v>
      </c>
      <c r="U12" s="117">
        <v>10431</v>
      </c>
      <c r="V12" s="117">
        <v>9925</v>
      </c>
      <c r="W12" s="117">
        <v>9683</v>
      </c>
      <c r="X12" s="117">
        <v>9932</v>
      </c>
      <c r="Y12" s="117">
        <v>10104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9.59'!AC109</f>
        <v>15.408108989207461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9.59'!AA118</f>
        <v>41.7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9.59'!AC110</f>
        <v>22.004598411146002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13.684297442672456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9.59'!AC111</f>
        <v>40.907843036324017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86.31570255732754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662</v>
      </c>
      <c r="Z15" s="115"/>
      <c r="AA15" s="118">
        <f t="shared" ref="AA15:AA34" si="2">IF(Y15="np",0,Y15/$Y$34)</f>
        <v>5.6793809303203446E-3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881</v>
      </c>
      <c r="Z16" s="115"/>
      <c r="AA16" s="118">
        <f t="shared" si="2"/>
        <v>7.558209364973147E-3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7535</v>
      </c>
      <c r="Z17" s="115"/>
      <c r="AA17" s="118">
        <f t="shared" si="2"/>
        <v>6.464370892743776E-2</v>
      </c>
      <c r="AB17" s="115"/>
      <c r="AC17" s="115"/>
      <c r="AD17" s="115"/>
      <c r="AE17" s="115"/>
      <c r="AF17" s="115"/>
    </row>
    <row r="18" spans="1:32" x14ac:dyDescent="0.25">
      <c r="A18" s="85" t="str">
        <f>'Table 9.59'!$S$1&amp;" ("&amp;'Table 9.59'!$T$2&amp;" to "&amp;'Table 9.59'!$Y$2&amp;")"</f>
        <v>Redland (2011-12 to 2016-17)</v>
      </c>
      <c r="B18" s="85"/>
      <c r="C18" s="85"/>
      <c r="D18" s="85"/>
      <c r="E18" s="85"/>
      <c r="F18" s="85"/>
      <c r="G18" s="85" t="str">
        <f>'Table 9.59'!$S$1&amp;" ("&amp;'Table 9.59'!$T$2&amp;" to "&amp;'Table 9.59'!$Y$2&amp;")"</f>
        <v>Redland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865</v>
      </c>
      <c r="Z18" s="115"/>
      <c r="AA18" s="118">
        <f t="shared" si="2"/>
        <v>7.4209433606149521E-3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11608</v>
      </c>
      <c r="Z19" s="115"/>
      <c r="AA19" s="118">
        <f t="shared" si="2"/>
        <v>9.9586486161870935E-2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5248</v>
      </c>
      <c r="Z20" s="115"/>
      <c r="AA20" s="118">
        <f t="shared" si="2"/>
        <v>4.5023249429488169E-2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11175</v>
      </c>
      <c r="Z21" s="115"/>
      <c r="AA21" s="118">
        <f t="shared" si="2"/>
        <v>9.5871724918927273E-2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7015</v>
      </c>
      <c r="Z22" s="115"/>
      <c r="AA22" s="118">
        <f t="shared" si="2"/>
        <v>6.0182563785796402E-2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4968</v>
      </c>
      <c r="Z23" s="115"/>
      <c r="AA23" s="118">
        <f t="shared" si="2"/>
        <v>4.2621094353219743E-2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1173</v>
      </c>
      <c r="Z24" s="115"/>
      <c r="AA24" s="118">
        <f t="shared" si="2"/>
        <v>1.0063313944510217E-2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4378</v>
      </c>
      <c r="Z25" s="115"/>
      <c r="AA25" s="118">
        <f t="shared" si="2"/>
        <v>3.7559410442511279E-2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2582</v>
      </c>
      <c r="Z26" s="115"/>
      <c r="AA26" s="118">
        <f t="shared" si="2"/>
        <v>2.215130145330382E-2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7408</v>
      </c>
      <c r="Z27" s="115"/>
      <c r="AA27" s="118">
        <f t="shared" si="2"/>
        <v>6.3554160017844585E-2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9091</v>
      </c>
      <c r="Z28" s="115"/>
      <c r="AA28" s="118">
        <f t="shared" si="2"/>
        <v>7.7992827851272289E-2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5593</v>
      </c>
      <c r="Z29" s="115"/>
      <c r="AA29" s="118">
        <f t="shared" si="2"/>
        <v>4.7983047648461764E-2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8625</v>
      </c>
      <c r="Z30" s="115"/>
      <c r="AA30" s="118">
        <f t="shared" si="2"/>
        <v>7.3994955474339832E-2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9.59'!Y2&amp;")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12400</v>
      </c>
      <c r="Z31" s="115"/>
      <c r="AA31" s="118">
        <f t="shared" si="2"/>
        <v>0.10638115337760162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1733</v>
      </c>
      <c r="Z32" s="115"/>
      <c r="AA32" s="118">
        <f t="shared" si="2"/>
        <v>1.4867624097047064E-2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4745</v>
      </c>
      <c r="Z33" s="115"/>
      <c r="AA33" s="118">
        <f t="shared" si="2"/>
        <v>4.0707949417477393E-2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116562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71322</v>
      </c>
      <c r="U37" s="115">
        <v>70379</v>
      </c>
      <c r="V37" s="115">
        <v>70586</v>
      </c>
      <c r="W37" s="115">
        <v>70467</v>
      </c>
      <c r="X37" s="115">
        <v>72102</v>
      </c>
      <c r="Y37" s="115">
        <v>73175</v>
      </c>
      <c r="Z37" s="115"/>
      <c r="AA37" s="115" t="str">
        <f>TEXT(Y37,"###,###")</f>
        <v>73,175</v>
      </c>
      <c r="AB37" s="115"/>
      <c r="AC37" s="115">
        <f>Y37/X37-1</f>
        <v>1.4881695375995152E-2</v>
      </c>
      <c r="AD37" s="115"/>
      <c r="AE37" s="115">
        <f>Y37/T37-1</f>
        <v>2.5980763298841802E-2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10534</v>
      </c>
      <c r="U38" s="115">
        <v>11500</v>
      </c>
      <c r="V38" s="115">
        <v>11356</v>
      </c>
      <c r="W38" s="115">
        <v>12131</v>
      </c>
      <c r="X38" s="115">
        <v>11184</v>
      </c>
      <c r="Y38" s="115">
        <v>11601</v>
      </c>
      <c r="Z38" s="115"/>
      <c r="AA38" s="115" t="str">
        <f>TEXT(Y38,"###,###")</f>
        <v>11,601</v>
      </c>
      <c r="AB38" s="115"/>
      <c r="AC38" s="115">
        <f>Y38/X38-1</f>
        <v>3.7285407725321962E-2</v>
      </c>
      <c r="AD38" s="115"/>
      <c r="AE38" s="115">
        <f>Y38/T38-1</f>
        <v>0.1012910575280046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81856</v>
      </c>
      <c r="U40" s="115">
        <v>81879</v>
      </c>
      <c r="V40" s="115">
        <v>81942</v>
      </c>
      <c r="W40" s="115">
        <v>82598</v>
      </c>
      <c r="X40" s="115">
        <v>83286</v>
      </c>
      <c r="Y40" s="115">
        <v>84776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86.31570255732754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13.684297442672456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60</v>
      </c>
      <c r="Y44" s="117">
        <v>66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1480</v>
      </c>
      <c r="Y45" s="117">
        <v>1462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4109</v>
      </c>
      <c r="Y46" s="117">
        <v>4099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5427</v>
      </c>
      <c r="Y47" s="117">
        <v>5557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5809</v>
      </c>
      <c r="Y48" s="117">
        <v>6031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9.59'!S1&amp;" ("&amp;'Table 9.59'!Y2&amp;") *"</f>
        <v>Number of jobs by age and sex of job holders in Redland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6076</v>
      </c>
      <c r="Y49" s="117">
        <v>6078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5442</v>
      </c>
      <c r="Y50" s="117">
        <v>5663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6152</v>
      </c>
      <c r="Y51" s="117">
        <v>6004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5912</v>
      </c>
      <c r="Y52" s="117">
        <v>6135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5917</v>
      </c>
      <c r="Y53" s="117">
        <v>5816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5198</v>
      </c>
      <c r="Y54" s="117">
        <v>5570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3815</v>
      </c>
      <c r="Y55" s="117">
        <v>3931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1975</v>
      </c>
      <c r="Y56" s="117">
        <v>1938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655</v>
      </c>
      <c r="Y57" s="117">
        <v>737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250</v>
      </c>
      <c r="Y58" s="117">
        <v>246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93</v>
      </c>
      <c r="Y59" s="117">
        <v>110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100</v>
      </c>
      <c r="Y60" s="117">
        <v>75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58460</v>
      </c>
      <c r="Y61" s="117">
        <v>59518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98</v>
      </c>
      <c r="Y63" s="117">
        <v>82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9.59'!S1&amp;" ("&amp;'Table 9.59'!Y2&amp;") *"</f>
        <v>Number of employed persons per occupation of main job by sex in Redland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1865</v>
      </c>
      <c r="Y64" s="117">
        <v>1898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4340</v>
      </c>
      <c r="Y65" s="117">
        <v>4419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5277</v>
      </c>
      <c r="Y66" s="117">
        <v>5201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5250</v>
      </c>
      <c r="Y67" s="117">
        <v>5428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5096</v>
      </c>
      <c r="Y68" s="117">
        <v>5260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4964</v>
      </c>
      <c r="Y69" s="117">
        <v>5126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5797</v>
      </c>
      <c r="Y70" s="117">
        <v>5838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6255</v>
      </c>
      <c r="Y71" s="117">
        <v>6421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6015</v>
      </c>
      <c r="Y72" s="117">
        <v>5993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5153</v>
      </c>
      <c r="Y73" s="117">
        <v>5378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3282</v>
      </c>
      <c r="Y74" s="117">
        <v>3461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1406</v>
      </c>
      <c r="Y75" s="117">
        <v>1544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440</v>
      </c>
      <c r="Y76" s="117">
        <v>511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227</v>
      </c>
      <c r="Y77" s="117">
        <v>228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139</v>
      </c>
      <c r="Y78" s="117">
        <v>109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140</v>
      </c>
      <c r="Y79" s="117">
        <v>147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55747</v>
      </c>
      <c r="Y80" s="117">
        <v>57044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9.59'!S1</f>
        <v>Redland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5732</v>
      </c>
      <c r="Y83" s="117">
        <v>5999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5092</v>
      </c>
      <c r="Y84" s="117">
        <v>5193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9.59'!AA4</f>
        <v>116,562</v>
      </c>
      <c r="D85" s="99">
        <f>'Table 9.59'!AC4</f>
        <v>2.0620452336546746E-2</v>
      </c>
      <c r="E85" s="100">
        <f>'Table 9.59'!AC4</f>
        <v>2.0620452336546746E-2</v>
      </c>
      <c r="F85" s="99">
        <f>'Table 9.59'!AE4</f>
        <v>3.052807468901686E-2</v>
      </c>
      <c r="G85" s="100">
        <f>'Table 9.59'!AE4</f>
        <v>3.052807468901686E-2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8820</v>
      </c>
      <c r="Y85" s="117">
        <v>9093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9.59'!AA5</f>
        <v>59,518</v>
      </c>
      <c r="D86" s="99">
        <f>'Table 9.59'!AC5</f>
        <v>1.809784468012321E-2</v>
      </c>
      <c r="E86" s="100">
        <f>'Table 9.59'!AC5</f>
        <v>1.809784468012321E-2</v>
      </c>
      <c r="F86" s="99">
        <f>'Table 9.59'!AE5</f>
        <v>1.0509516290599263E-2</v>
      </c>
      <c r="G86" s="100">
        <f>'Table 9.59'!AE5</f>
        <v>1.0509516290599263E-2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1924</v>
      </c>
      <c r="Y86" s="117">
        <v>2002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9.59'!AA6</f>
        <v>57,044</v>
      </c>
      <c r="D87" s="99">
        <f>'Table 9.59'!AC6</f>
        <v>2.3265825963729059E-2</v>
      </c>
      <c r="E87" s="100">
        <f>'Table 9.59'!AC6</f>
        <v>2.3265825963729059E-2</v>
      </c>
      <c r="F87" s="99">
        <f>'Table 9.59'!AE6</f>
        <v>5.2278177458033648E-2</v>
      </c>
      <c r="G87" s="100">
        <f>'Table 9.59'!AE6</f>
        <v>5.2278177458033648E-2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2190</v>
      </c>
      <c r="Y87" s="117">
        <v>2317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9.59'!AA7</f>
        <v>84,776</v>
      </c>
      <c r="D88" s="99">
        <f>'Table 9.59'!AC7</f>
        <v>1.7890161611795463E-2</v>
      </c>
      <c r="E88" s="100">
        <f>'Table 9.59'!AC7</f>
        <v>1.7890161611795463E-2</v>
      </c>
      <c r="F88" s="99">
        <f>'Table 9.59'!AE7</f>
        <v>3.5672400312744434E-2</v>
      </c>
      <c r="G88" s="100">
        <f>'Table 9.59'!AE7</f>
        <v>3.5672400312744434E-2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2180</v>
      </c>
      <c r="Y88" s="117">
        <v>2281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9.59'!AA37</f>
        <v>73,175</v>
      </c>
      <c r="D89" s="99">
        <f>'Table 9.59'!AC37</f>
        <v>1.4881695375995152E-2</v>
      </c>
      <c r="E89" s="100">
        <f>'Table 9.59'!AC37</f>
        <v>1.4881695375995152E-2</v>
      </c>
      <c r="F89" s="99">
        <f>'Table 9.59'!AE37</f>
        <v>2.5980763298841802E-2</v>
      </c>
      <c r="G89" s="100">
        <f>'Table 9.59'!AE37</f>
        <v>2.5980763298841802E-2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3737</v>
      </c>
      <c r="Y89" s="117">
        <v>3840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9.59'!AA38</f>
        <v>11,601</v>
      </c>
      <c r="D90" s="99">
        <f>'Table 9.59'!AC38</f>
        <v>3.7285407725321962E-2</v>
      </c>
      <c r="E90" s="100">
        <f>'Table 9.59'!AC38</f>
        <v>3.7285407725321962E-2</v>
      </c>
      <c r="F90" s="99">
        <f>'Table 9.59'!AE38</f>
        <v>0.1012910575280046</v>
      </c>
      <c r="G90" s="100">
        <f>'Table 9.59'!AE38</f>
        <v>0.1012910575280046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4441</v>
      </c>
      <c r="Y90" s="117">
        <v>4561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9.59'!AA114</f>
        <v>5,332</v>
      </c>
      <c r="D91" s="99">
        <f>'Table 9.59'!AC114</f>
        <v>4.9399724463688344E-2</v>
      </c>
      <c r="E91" s="100">
        <f>'Table 9.59'!AC114</f>
        <v>4.9399724463688344E-2</v>
      </c>
      <c r="F91" s="99">
        <f>'Table 9.59'!AE114</f>
        <v>9.038854805725971E-2</v>
      </c>
      <c r="G91" s="100">
        <f>'Table 9.59'!AE114</f>
        <v>9.038854805725971E-2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42609</v>
      </c>
      <c r="Y91" s="117">
        <v>43209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9.59'!AA115</f>
        <v>6,269</v>
      </c>
      <c r="D92" s="99">
        <f>'Table 9.59'!AC115</f>
        <v>2.7199737833852211E-2</v>
      </c>
      <c r="E92" s="100">
        <f>'Table 9.59'!AC115</f>
        <v>2.7199737833852211E-2</v>
      </c>
      <c r="F92" s="99">
        <f>'Table 9.59'!AE115</f>
        <v>0.11054030115146141</v>
      </c>
      <c r="G92" s="100">
        <f>'Table 9.59'!AE115</f>
        <v>0.11054030115146141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9.59'!AA8</f>
        <v>$46,251</v>
      </c>
      <c r="D93" s="99">
        <f>'Table 9.59'!AC8</f>
        <v>1.8065375302663389E-2</v>
      </c>
      <c r="E93" s="100">
        <f>'Table 9.59'!AC8</f>
        <v>1.8065375302663389E-2</v>
      </c>
      <c r="F93" s="99">
        <f>'Table 9.59'!AE8</f>
        <v>0.1321512305621797</v>
      </c>
      <c r="G93" s="100">
        <f>'Table 9.59'!AE8</f>
        <v>0.1321512305621797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3598</v>
      </c>
      <c r="Y93" s="117">
        <v>3924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9.59'!AA9</f>
        <v>$4,991.5 mil</v>
      </c>
      <c r="D94" s="99">
        <f>'Table 9.59'!AC9</f>
        <v>3.3747937083017598E-2</v>
      </c>
      <c r="E94" s="100">
        <f>'Table 9.59'!AC9</f>
        <v>3.3747937083017598E-2</v>
      </c>
      <c r="F94" s="99">
        <f>'Table 9.59'!AE9</f>
        <v>0.16251802247692737</v>
      </c>
      <c r="G94" s="100">
        <f>'Table 9.59'!AE9</f>
        <v>0.16251802247692737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7198</v>
      </c>
      <c r="Y94" s="117">
        <v>7468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1272</v>
      </c>
      <c r="Y95" s="117">
        <v>1306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5582</v>
      </c>
      <c r="Y96" s="117">
        <v>5908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8932</v>
      </c>
      <c r="Y97" s="117">
        <v>9538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4128</v>
      </c>
      <c r="Y98" s="117">
        <v>4213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377</v>
      </c>
      <c r="Y99" s="117">
        <v>394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1988</v>
      </c>
      <c r="Y100" s="117">
        <v>2060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40677</v>
      </c>
      <c r="Y101" s="117">
        <v>41567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84101</v>
      </c>
      <c r="Y104" s="115">
        <v>88683</v>
      </c>
      <c r="Z104" s="115"/>
      <c r="AA104" s="115" t="str">
        <f>TEXT(Y104,"###,###")</f>
        <v>88,683</v>
      </c>
      <c r="AB104" s="115"/>
      <c r="AC104" s="115">
        <f>Y104/($Y$4)*100</f>
        <v>76.082256653111642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20117</v>
      </c>
      <c r="Y105" s="115">
        <v>19484</v>
      </c>
      <c r="Z105" s="115"/>
      <c r="AA105" s="115" t="str">
        <f>TEXT(Y105,"###,###")</f>
        <v>19,484</v>
      </c>
      <c r="AB105" s="115"/>
      <c r="AC105" s="115">
        <f>Y105/($Y$4)*100</f>
        <v>16.715567680719275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104218</v>
      </c>
      <c r="Y106" s="115">
        <v>108167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15615</v>
      </c>
      <c r="Y108" s="115">
        <v>16875</v>
      </c>
      <c r="Z108" s="115"/>
      <c r="AA108" s="115" t="str">
        <f>TEXT(Y108,"###,###")</f>
        <v>16,875</v>
      </c>
      <c r="AB108" s="115"/>
      <c r="AC108" s="115">
        <f>Y108/($Y$4)*100</f>
        <v>14.477273897153447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17208</v>
      </c>
      <c r="Y109" s="115">
        <v>17960</v>
      </c>
      <c r="Z109" s="115"/>
      <c r="AA109" s="115" t="str">
        <f>TEXT(Y109,"###,###")</f>
        <v>17,960</v>
      </c>
      <c r="AB109" s="115"/>
      <c r="AC109" s="115">
        <f t="shared" ref="AC109:AC111" si="3">Y109/($Y$4)*100</f>
        <v>15.408108989207461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25032</v>
      </c>
      <c r="Y110" s="115">
        <v>25649</v>
      </c>
      <c r="Z110" s="115"/>
      <c r="AA110" s="115" t="str">
        <f>TEXT(Y110,"###,###")</f>
        <v>25,649</v>
      </c>
      <c r="AB110" s="115"/>
      <c r="AC110" s="115">
        <f t="shared" si="3"/>
        <v>22.004598411146002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46363</v>
      </c>
      <c r="Y111" s="115">
        <v>47683</v>
      </c>
      <c r="Z111" s="115"/>
      <c r="AA111" s="115" t="str">
        <f>TEXT(Y111,"###,###")</f>
        <v>47,683</v>
      </c>
      <c r="AB111" s="115"/>
      <c r="AC111" s="115">
        <f t="shared" si="3"/>
        <v>40.907843036324017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114207</v>
      </c>
      <c r="Y112" s="115">
        <v>116562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4890</v>
      </c>
      <c r="U114" s="115">
        <v>5309</v>
      </c>
      <c r="V114" s="115">
        <v>5110</v>
      </c>
      <c r="W114" s="115">
        <v>5654</v>
      </c>
      <c r="X114" s="115">
        <v>5081</v>
      </c>
      <c r="Y114" s="115">
        <v>5332</v>
      </c>
      <c r="Z114" s="115"/>
      <c r="AA114" s="115" t="str">
        <f>TEXT(Y114,"###,###")</f>
        <v>5,332</v>
      </c>
      <c r="AB114" s="115"/>
      <c r="AC114" s="115">
        <f>Y114/X114-1</f>
        <v>4.9399724463688344E-2</v>
      </c>
      <c r="AD114" s="115"/>
      <c r="AE114" s="115">
        <f>Y114/T114-1</f>
        <v>9.038854805725971E-2</v>
      </c>
      <c r="AF114" s="115"/>
    </row>
    <row r="115" spans="19:32" x14ac:dyDescent="0.25">
      <c r="S115" s="115" t="s">
        <v>104</v>
      </c>
      <c r="T115" s="115">
        <v>5645</v>
      </c>
      <c r="U115" s="115">
        <v>6193</v>
      </c>
      <c r="V115" s="115">
        <v>6245</v>
      </c>
      <c r="W115" s="115">
        <v>6477</v>
      </c>
      <c r="X115" s="115">
        <v>6103</v>
      </c>
      <c r="Y115" s="115">
        <v>6269</v>
      </c>
      <c r="Z115" s="115"/>
      <c r="AA115" s="115" t="str">
        <f>TEXT(Y115,"###,###")</f>
        <v>6,269</v>
      </c>
      <c r="AB115" s="115"/>
      <c r="AC115" s="115">
        <f>Y115/X115-1</f>
        <v>2.7199737833852211E-2</v>
      </c>
      <c r="AD115" s="115"/>
      <c r="AE115" s="115">
        <f>Y115/T115-1</f>
        <v>0.11054030115146141</v>
      </c>
      <c r="AF115" s="115"/>
    </row>
    <row r="116" spans="19:32" x14ac:dyDescent="0.25">
      <c r="S116" s="115" t="s">
        <v>56</v>
      </c>
      <c r="T116" s="115">
        <v>10535</v>
      </c>
      <c r="U116" s="115">
        <v>11502</v>
      </c>
      <c r="V116" s="115">
        <v>11355</v>
      </c>
      <c r="W116" s="115">
        <v>12131</v>
      </c>
      <c r="X116" s="115">
        <v>11184</v>
      </c>
      <c r="Y116" s="115">
        <v>11601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39.15</v>
      </c>
      <c r="V118" s="115">
        <v>44.38</v>
      </c>
      <c r="W118" s="115">
        <v>39.42</v>
      </c>
      <c r="X118" s="115">
        <v>39.56</v>
      </c>
      <c r="Y118" s="115">
        <v>41.73</v>
      </c>
      <c r="Z118" s="115"/>
      <c r="AA118" s="115" t="str">
        <f>TEXT(Y118,"##.0")</f>
        <v>41.7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71451</v>
      </c>
      <c r="V120" s="115">
        <v>72018</v>
      </c>
      <c r="W120" s="115">
        <v>72918</v>
      </c>
      <c r="X120" s="115">
        <v>73353</v>
      </c>
      <c r="Y120" s="115">
        <v>74672</v>
      </c>
      <c r="Z120" s="115"/>
      <c r="AA120" s="115" t="str">
        <f>TEXT(Y120,"###,###")</f>
        <v>74,672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5554</v>
      </c>
      <c r="V121" s="115">
        <v>5318</v>
      </c>
      <c r="W121" s="115">
        <v>5085</v>
      </c>
      <c r="X121" s="115">
        <v>5085</v>
      </c>
      <c r="Y121" s="115">
        <v>5141</v>
      </c>
      <c r="Z121" s="115"/>
      <c r="AA121" s="115" t="str">
        <f t="shared" ref="AA121:AA128" si="4">TEXT(Y121,"###,###")</f>
        <v>5,141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4877</v>
      </c>
      <c r="V122" s="115">
        <v>4606</v>
      </c>
      <c r="W122" s="115">
        <v>4595</v>
      </c>
      <c r="X122" s="115">
        <v>4849</v>
      </c>
      <c r="Y122" s="115">
        <v>4963</v>
      </c>
      <c r="Z122" s="115"/>
      <c r="AA122" s="115" t="str">
        <f t="shared" si="4"/>
        <v>4,963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76328</v>
      </c>
      <c r="V124" s="115">
        <v>76624</v>
      </c>
      <c r="W124" s="115">
        <v>77513</v>
      </c>
      <c r="X124" s="115">
        <v>78202</v>
      </c>
      <c r="Y124" s="115">
        <v>79635</v>
      </c>
      <c r="Z124" s="115"/>
      <c r="AA124" s="115" t="str">
        <f t="shared" si="4"/>
        <v>79,635</v>
      </c>
      <c r="AB124" s="115"/>
      <c r="AC124" s="115">
        <f>Y124/$Y$7*100</f>
        <v>93.935783712371418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10431</v>
      </c>
      <c r="V125" s="115">
        <v>9924</v>
      </c>
      <c r="W125" s="115">
        <v>9680</v>
      </c>
      <c r="X125" s="115">
        <v>9934</v>
      </c>
      <c r="Y125" s="115">
        <v>10104</v>
      </c>
      <c r="Z125" s="115"/>
      <c r="AA125" s="115" t="str">
        <f t="shared" si="4"/>
        <v>10,104</v>
      </c>
      <c r="AB125" s="115"/>
      <c r="AC125" s="115">
        <f>Y125/$Y$7*100</f>
        <v>11.918467490799282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42478</v>
      </c>
      <c r="V127" s="115">
        <v>42470</v>
      </c>
      <c r="W127" s="115">
        <v>42514</v>
      </c>
      <c r="X127" s="115">
        <v>42609</v>
      </c>
      <c r="Y127" s="115">
        <v>43209</v>
      </c>
      <c r="Z127" s="115"/>
      <c r="AA127" s="115" t="str">
        <f t="shared" si="4"/>
        <v>43,209</v>
      </c>
      <c r="AB127" s="115"/>
      <c r="AC127" s="115">
        <f>Y127/$Y$7*100</f>
        <v>50.968434462583744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39400</v>
      </c>
      <c r="V128" s="115">
        <v>39472</v>
      </c>
      <c r="W128" s="115">
        <v>40084</v>
      </c>
      <c r="X128" s="115">
        <v>40677</v>
      </c>
      <c r="Y128" s="115">
        <v>41567</v>
      </c>
      <c r="Z128" s="115"/>
      <c r="AA128" s="115" t="str">
        <f t="shared" si="4"/>
        <v>41,567</v>
      </c>
      <c r="AB128" s="115"/>
      <c r="AC128" s="115">
        <f>Y128/$Y$7*100</f>
        <v>49.031565537416249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AF88D3A-81E1-4455-8D4B-0716BA7ECF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D086D779-AA99-475E-B18F-EEB113D0E9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A16DECB5-1962-47BC-9D9B-FC3A73147D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00FBCAF-38F7-408D-8395-437B1C9FDD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Richmond</v>
      </c>
      <c r="T1" s="115"/>
      <c r="U1" s="115"/>
      <c r="V1" s="115"/>
      <c r="W1" s="115"/>
      <c r="X1" s="115"/>
      <c r="Y1" s="115" t="str">
        <f>Y3</f>
        <v>9.60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171</v>
      </c>
      <c r="V3" s="115"/>
      <c r="W3" s="115"/>
      <c r="X3" s="115"/>
      <c r="Y3" s="115" t="s">
        <v>212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9.60'!$Y$3&amp;" "&amp;'Table 9.60'!$U$3&amp;", "&amp;'State data for spotlight'!$C$3&amp;", "&amp;'Table 9.60'!$Y$2</f>
        <v>Table 9.60 Richmond,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568</v>
      </c>
      <c r="U4" s="117">
        <v>565</v>
      </c>
      <c r="V4" s="117">
        <v>535</v>
      </c>
      <c r="W4" s="117">
        <v>488</v>
      </c>
      <c r="X4" s="117">
        <v>515</v>
      </c>
      <c r="Y4" s="117">
        <v>568</v>
      </c>
      <c r="Z4" s="115"/>
      <c r="AA4" s="115" t="str">
        <f>TEXT(Y4,"###,###")</f>
        <v>568</v>
      </c>
      <c r="AB4" s="115"/>
      <c r="AC4" s="115">
        <f t="shared" ref="AC4:AC9" si="0">Y4/X4-1</f>
        <v>0.1029126213592233</v>
      </c>
      <c r="AD4" s="115"/>
      <c r="AE4" s="115">
        <f>Y4/T4-1</f>
        <v>0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308</v>
      </c>
      <c r="U5" s="117">
        <v>300</v>
      </c>
      <c r="V5" s="117">
        <v>262</v>
      </c>
      <c r="W5" s="117">
        <v>243</v>
      </c>
      <c r="X5" s="117">
        <v>263</v>
      </c>
      <c r="Y5" s="117">
        <v>284</v>
      </c>
      <c r="Z5" s="115"/>
      <c r="AA5" s="115" t="str">
        <f>TEXT(Y5,"###,###")</f>
        <v>284</v>
      </c>
      <c r="AB5" s="115"/>
      <c r="AC5" s="115">
        <f t="shared" si="0"/>
        <v>7.9847908745247054E-2</v>
      </c>
      <c r="AD5" s="115"/>
      <c r="AE5" s="115">
        <f t="shared" ref="AE5:AE9" si="1">Y5/T5-1</f>
        <v>-7.7922077922077948E-2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264</v>
      </c>
      <c r="U6" s="117">
        <v>262</v>
      </c>
      <c r="V6" s="117">
        <v>274</v>
      </c>
      <c r="W6" s="117">
        <v>245</v>
      </c>
      <c r="X6" s="117">
        <v>256</v>
      </c>
      <c r="Y6" s="117">
        <v>284</v>
      </c>
      <c r="Z6" s="115"/>
      <c r="AA6" s="115" t="str">
        <f>TEXT(Y6,"###,###")</f>
        <v>284</v>
      </c>
      <c r="AB6" s="115"/>
      <c r="AC6" s="115">
        <f t="shared" si="0"/>
        <v>0.109375</v>
      </c>
      <c r="AD6" s="115"/>
      <c r="AE6" s="115">
        <f t="shared" si="1"/>
        <v>7.575757575757569E-2</v>
      </c>
      <c r="AF6" s="115"/>
    </row>
    <row r="7" spans="1:32" ht="16.5" customHeight="1" thickBot="1" x14ac:dyDescent="0.3">
      <c r="A7" s="46" t="str">
        <f>"QUICK STATS for "&amp;'Table 9.60'!Y2&amp;"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346</v>
      </c>
      <c r="U7" s="117">
        <v>348</v>
      </c>
      <c r="V7" s="117">
        <v>340</v>
      </c>
      <c r="W7" s="117">
        <v>318</v>
      </c>
      <c r="X7" s="117">
        <v>323</v>
      </c>
      <c r="Y7" s="117">
        <v>357</v>
      </c>
      <c r="Z7" s="115"/>
      <c r="AA7" s="115" t="str">
        <f>TEXT(Y7,"###,###")</f>
        <v>357</v>
      </c>
      <c r="AB7" s="115"/>
      <c r="AC7" s="115">
        <f t="shared" si="0"/>
        <v>0.10526315789473695</v>
      </c>
      <c r="AD7" s="115"/>
      <c r="AE7" s="115">
        <f t="shared" si="1"/>
        <v>3.1791907514450823E-2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568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9.60'!AA7</f>
        <v>357</v>
      </c>
      <c r="P8" s="51"/>
      <c r="S8" s="115" t="s">
        <v>96</v>
      </c>
      <c r="T8" s="115">
        <v>34805</v>
      </c>
      <c r="U8" s="115">
        <v>38282.06</v>
      </c>
      <c r="V8" s="115">
        <v>34188.33</v>
      </c>
      <c r="W8" s="115">
        <v>39933</v>
      </c>
      <c r="X8" s="115">
        <v>35841.18</v>
      </c>
      <c r="Y8" s="115">
        <v>40748</v>
      </c>
      <c r="Z8" s="115"/>
      <c r="AA8" s="115" t="str">
        <f>TEXT(Y8,"$###,###")</f>
        <v>$40,748</v>
      </c>
      <c r="AB8" s="115"/>
      <c r="AC8" s="115">
        <f t="shared" si="0"/>
        <v>0.13690453271906788</v>
      </c>
      <c r="AD8" s="115"/>
      <c r="AE8" s="115">
        <f t="shared" si="1"/>
        <v>0.17075132883206434</v>
      </c>
      <c r="AF8" s="115"/>
    </row>
    <row r="9" spans="1:32" x14ac:dyDescent="0.25">
      <c r="A9" s="55" t="s">
        <v>17</v>
      </c>
      <c r="B9" s="56"/>
      <c r="C9" s="57"/>
      <c r="D9" s="58">
        <f>'Table 9.60'!AC104</f>
        <v>52.640845070422536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53.781512605042018</v>
      </c>
      <c r="P9" s="59" t="s">
        <v>97</v>
      </c>
      <c r="S9" s="115" t="s">
        <v>9</v>
      </c>
      <c r="T9" s="115">
        <v>13694368</v>
      </c>
      <c r="U9" s="115">
        <v>17754627</v>
      </c>
      <c r="V9" s="115">
        <v>14648127</v>
      </c>
      <c r="W9" s="115">
        <v>13997494</v>
      </c>
      <c r="X9" s="115">
        <v>16658039</v>
      </c>
      <c r="Y9" s="115">
        <v>19667706</v>
      </c>
      <c r="Z9" s="115"/>
      <c r="AA9" s="115" t="str">
        <f>TEXT(Y9/1000000,"$#,###.0")&amp;" mil"</f>
        <v>$19.7 mil</v>
      </c>
      <c r="AB9" s="115"/>
      <c r="AC9" s="115">
        <f t="shared" si="0"/>
        <v>0.18067354746858255</v>
      </c>
      <c r="AD9" s="115"/>
      <c r="AE9" s="115">
        <f t="shared" si="1"/>
        <v>0.43618938822149378</v>
      </c>
      <c r="AF9" s="115"/>
    </row>
    <row r="10" spans="1:32" x14ac:dyDescent="0.25">
      <c r="A10" s="55" t="s">
        <v>20</v>
      </c>
      <c r="B10" s="56"/>
      <c r="C10" s="57"/>
      <c r="D10" s="58">
        <f>'Table 9.60'!AC105</f>
        <v>32.04225352112676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46.218487394957982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87.394957983193279</v>
      </c>
      <c r="P11" s="59" t="s">
        <v>97</v>
      </c>
      <c r="S11" s="115" t="s">
        <v>32</v>
      </c>
      <c r="T11" s="117">
        <v>442</v>
      </c>
      <c r="U11" s="117">
        <v>441</v>
      </c>
      <c r="V11" s="117">
        <v>426</v>
      </c>
      <c r="W11" s="117">
        <v>384</v>
      </c>
      <c r="X11" s="117">
        <v>409</v>
      </c>
      <c r="Y11" s="117">
        <v>456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9.60'!AC108</f>
        <v>14.964788732394366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31.372549019607842</v>
      </c>
      <c r="P12" s="59" t="s">
        <v>97</v>
      </c>
      <c r="S12" s="115" t="s">
        <v>33</v>
      </c>
      <c r="T12" s="117">
        <v>127</v>
      </c>
      <c r="U12" s="117">
        <v>124</v>
      </c>
      <c r="V12" s="117">
        <v>110</v>
      </c>
      <c r="W12" s="117">
        <v>103</v>
      </c>
      <c r="X12" s="117">
        <v>108</v>
      </c>
      <c r="Y12" s="117">
        <v>112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9.60'!AC109</f>
        <v>21.830985915492956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9.60'!AA118</f>
        <v>40.7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9.60'!AC110</f>
        <v>24.471830985915492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19.607843137254903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9.60'!AC111</f>
        <v>23.41549295774648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80.392156862745097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74</v>
      </c>
      <c r="Z15" s="115"/>
      <c r="AA15" s="118">
        <f t="shared" ref="AA15:AA34" si="2">IF(Y15="np",0,Y15/$Y$34)</f>
        <v>0.13028169014084506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</v>
      </c>
      <c r="Z16" s="115"/>
      <c r="AA16" s="118">
        <f t="shared" si="2"/>
        <v>5.2816901408450703E-3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9</v>
      </c>
      <c r="Z17" s="115"/>
      <c r="AA17" s="118">
        <f t="shared" si="2"/>
        <v>1.5845070422535211E-2</v>
      </c>
      <c r="AB17" s="115"/>
      <c r="AC17" s="115"/>
      <c r="AD17" s="115"/>
      <c r="AE17" s="115"/>
      <c r="AF17" s="115"/>
    </row>
    <row r="18" spans="1:32" x14ac:dyDescent="0.25">
      <c r="A18" s="85" t="str">
        <f>'Table 9.60'!$S$1&amp;" ("&amp;'Table 9.60'!$T$2&amp;" to "&amp;'Table 9.60'!$Y$2&amp;")"</f>
        <v>Richmond (2011-12 to 2016-17)</v>
      </c>
      <c r="B18" s="85"/>
      <c r="C18" s="85"/>
      <c r="D18" s="85"/>
      <c r="E18" s="85"/>
      <c r="F18" s="85"/>
      <c r="G18" s="85" t="str">
        <f>'Table 9.60'!$S$1&amp;" ("&amp;'Table 9.60'!$T$2&amp;" to "&amp;'Table 9.60'!$Y$2&amp;")"</f>
        <v>Richmond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</v>
      </c>
      <c r="Z18" s="115"/>
      <c r="AA18" s="118">
        <f t="shared" si="2"/>
        <v>1.232394366197183E-2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28</v>
      </c>
      <c r="Z19" s="115"/>
      <c r="AA19" s="118">
        <f t="shared" si="2"/>
        <v>4.9295774647887321E-2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32</v>
      </c>
      <c r="Z20" s="115"/>
      <c r="AA20" s="118">
        <f t="shared" si="2"/>
        <v>5.6338028169014086E-2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17</v>
      </c>
      <c r="Z21" s="115"/>
      <c r="AA21" s="118">
        <f t="shared" si="2"/>
        <v>2.9929577464788731E-2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42</v>
      </c>
      <c r="Z22" s="115"/>
      <c r="AA22" s="118">
        <f t="shared" si="2"/>
        <v>7.3943661971830985E-2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14</v>
      </c>
      <c r="Z23" s="115"/>
      <c r="AA23" s="118">
        <f t="shared" si="2"/>
        <v>2.464788732394366E-2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</v>
      </c>
      <c r="Z24" s="115"/>
      <c r="AA24" s="118">
        <f t="shared" si="2"/>
        <v>7.0422535211267607E-3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9</v>
      </c>
      <c r="Z25" s="115"/>
      <c r="AA25" s="118">
        <f t="shared" si="2"/>
        <v>1.5845070422535211E-2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8</v>
      </c>
      <c r="Z26" s="115"/>
      <c r="AA26" s="118">
        <f t="shared" si="2"/>
        <v>1.4084507042253521E-2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14</v>
      </c>
      <c r="Z27" s="115"/>
      <c r="AA27" s="118">
        <f t="shared" si="2"/>
        <v>2.464788732394366E-2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31</v>
      </c>
      <c r="Z28" s="115"/>
      <c r="AA28" s="118">
        <f t="shared" si="2"/>
        <v>5.4577464788732391E-2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117</v>
      </c>
      <c r="Z29" s="115"/>
      <c r="AA29" s="118">
        <f t="shared" si="2"/>
        <v>0.20598591549295775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27</v>
      </c>
      <c r="Z30" s="115"/>
      <c r="AA30" s="118">
        <f t="shared" si="2"/>
        <v>4.7535211267605633E-2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38</v>
      </c>
      <c r="Z31" s="115"/>
      <c r="AA31" s="118">
        <f t="shared" si="2"/>
        <v>6.6901408450704219E-2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10</v>
      </c>
      <c r="Z32" s="115"/>
      <c r="AA32" s="118">
        <f t="shared" si="2"/>
        <v>1.7605633802816902E-2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0</v>
      </c>
      <c r="Z33" s="115"/>
      <c r="AA33" s="118">
        <f t="shared" si="2"/>
        <v>0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568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289</v>
      </c>
      <c r="U37" s="115">
        <v>289</v>
      </c>
      <c r="V37" s="115">
        <v>278</v>
      </c>
      <c r="W37" s="115">
        <v>274</v>
      </c>
      <c r="X37" s="115">
        <v>265</v>
      </c>
      <c r="Y37" s="115">
        <v>287</v>
      </c>
      <c r="Z37" s="115"/>
      <c r="AA37" s="115" t="str">
        <f>TEXT(Y37,"###,###")</f>
        <v>287</v>
      </c>
      <c r="AB37" s="115"/>
      <c r="AC37" s="115">
        <f>Y37/X37-1</f>
        <v>8.3018867924528283E-2</v>
      </c>
      <c r="AD37" s="115"/>
      <c r="AE37" s="115">
        <f>Y37/T37-1</f>
        <v>-6.9204152249134898E-3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60</v>
      </c>
      <c r="U38" s="115">
        <v>64</v>
      </c>
      <c r="V38" s="115">
        <v>65</v>
      </c>
      <c r="W38" s="115">
        <v>44</v>
      </c>
      <c r="X38" s="115">
        <v>65</v>
      </c>
      <c r="Y38" s="115">
        <v>70</v>
      </c>
      <c r="Z38" s="115"/>
      <c r="AA38" s="115" t="str">
        <f>TEXT(Y38,"###,###")</f>
        <v>70</v>
      </c>
      <c r="AB38" s="115"/>
      <c r="AC38" s="115">
        <f>Y38/X38-1</f>
        <v>7.6923076923076872E-2</v>
      </c>
      <c r="AD38" s="115"/>
      <c r="AE38" s="115">
        <f>Y38/T38-1</f>
        <v>0.16666666666666674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349</v>
      </c>
      <c r="U40" s="115">
        <v>353</v>
      </c>
      <c r="V40" s="115">
        <v>343</v>
      </c>
      <c r="W40" s="115">
        <v>318</v>
      </c>
      <c r="X40" s="115">
        <v>330</v>
      </c>
      <c r="Y40" s="115">
        <v>357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80.392156862745097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19.607843137254903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10</v>
      </c>
      <c r="Y45" s="117">
        <v>12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9</v>
      </c>
      <c r="Y46" s="117">
        <v>15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30</v>
      </c>
      <c r="Y47" s="117">
        <v>32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36</v>
      </c>
      <c r="Y48" s="117">
        <v>47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9.60'!S1&amp;" ("&amp;'Table 9.60'!Y2&amp;") *"</f>
        <v>Number of jobs by age and sex of job holders in Richmond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37</v>
      </c>
      <c r="Y49" s="117">
        <v>30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14</v>
      </c>
      <c r="Y50" s="117">
        <v>26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12</v>
      </c>
      <c r="Y51" s="117">
        <v>15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23</v>
      </c>
      <c r="Y52" s="117">
        <v>20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19</v>
      </c>
      <c r="Y53" s="117">
        <v>28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19</v>
      </c>
      <c r="Y54" s="117">
        <v>19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20</v>
      </c>
      <c r="Y55" s="117">
        <v>21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9</v>
      </c>
      <c r="Y56" s="117">
        <v>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5</v>
      </c>
      <c r="Y57" s="117">
        <v>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3</v>
      </c>
      <c r="Y58" s="117">
        <v>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257</v>
      </c>
      <c r="Y61" s="117">
        <v>284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9.60'!S1&amp;" ("&amp;'Table 9.60'!Y2&amp;") *"</f>
        <v>Number of employed persons per occupation of main job by sex in Richmond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6</v>
      </c>
      <c r="Y64" s="117">
        <v>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18</v>
      </c>
      <c r="Y65" s="117">
        <v>14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33</v>
      </c>
      <c r="Y66" s="117">
        <v>47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42</v>
      </c>
      <c r="Y67" s="117">
        <v>34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32</v>
      </c>
      <c r="Y68" s="117">
        <v>22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21</v>
      </c>
      <c r="Y69" s="117">
        <v>20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17</v>
      </c>
      <c r="Y70" s="117">
        <v>12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16</v>
      </c>
      <c r="Y71" s="117">
        <v>24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34</v>
      </c>
      <c r="Y72" s="117">
        <v>42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13</v>
      </c>
      <c r="Y73" s="117">
        <v>24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13</v>
      </c>
      <c r="Y74" s="117">
        <v>20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7</v>
      </c>
      <c r="Y75" s="117">
        <v>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9</v>
      </c>
      <c r="Y76" s="117">
        <v>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4</v>
      </c>
      <c r="Y77" s="117">
        <v>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254</v>
      </c>
      <c r="Y80" s="117">
        <v>284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9.60'!S1</f>
        <v>Richmond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9</v>
      </c>
      <c r="Y83" s="117">
        <v>12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3</v>
      </c>
      <c r="Y84" s="117">
        <v>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9.60'!AA4</f>
        <v>568</v>
      </c>
      <c r="D85" s="99">
        <f>'Table 9.60'!AC4</f>
        <v>0.1029126213592233</v>
      </c>
      <c r="E85" s="100">
        <f>'Table 9.60'!AC4</f>
        <v>0.1029126213592233</v>
      </c>
      <c r="F85" s="99">
        <f>'Table 9.60'!AE4</f>
        <v>0</v>
      </c>
      <c r="G85" s="100">
        <f>'Table 9.60'!AE4</f>
        <v>0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30</v>
      </c>
      <c r="Y85" s="117">
        <v>24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9.60'!AA5</f>
        <v>284</v>
      </c>
      <c r="D86" s="99">
        <f>'Table 9.60'!AC5</f>
        <v>7.9847908745247054E-2</v>
      </c>
      <c r="E86" s="100">
        <f>'Table 9.60'!AC5</f>
        <v>7.9847908745247054E-2</v>
      </c>
      <c r="F86" s="99">
        <f>'Table 9.60'!AE5</f>
        <v>-7.7922077922077948E-2</v>
      </c>
      <c r="G86" s="100">
        <f>'Table 9.60'!AE5</f>
        <v>-7.7922077922077948E-2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7</v>
      </c>
      <c r="Y86" s="117">
        <v>10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9.60'!AA6</f>
        <v>284</v>
      </c>
      <c r="D87" s="99">
        <f>'Table 9.60'!AC6</f>
        <v>0.109375</v>
      </c>
      <c r="E87" s="100">
        <f>'Table 9.60'!AC6</f>
        <v>0.109375</v>
      </c>
      <c r="F87" s="99">
        <f>'Table 9.60'!AE6</f>
        <v>7.575757575757569E-2</v>
      </c>
      <c r="G87" s="100">
        <f>'Table 9.60'!AE6</f>
        <v>7.575757575757569E-2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9.60'!AA7</f>
        <v>357</v>
      </c>
      <c r="D88" s="99">
        <f>'Table 9.60'!AC7</f>
        <v>0.10526315789473695</v>
      </c>
      <c r="E88" s="100">
        <f>'Table 9.60'!AC7</f>
        <v>0.10526315789473695</v>
      </c>
      <c r="F88" s="99">
        <f>'Table 9.60'!AE7</f>
        <v>3.1791907514450823E-2</v>
      </c>
      <c r="G88" s="100">
        <f>'Table 9.60'!AE7</f>
        <v>3.1791907514450823E-2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9.60'!AA37</f>
        <v>287</v>
      </c>
      <c r="D89" s="99">
        <f>'Table 9.60'!AC37</f>
        <v>8.3018867924528283E-2</v>
      </c>
      <c r="E89" s="100">
        <f>'Table 9.60'!AC37</f>
        <v>8.3018867924528283E-2</v>
      </c>
      <c r="F89" s="99">
        <f>'Table 9.60'!AE37</f>
        <v>-6.9204152249134898E-3</v>
      </c>
      <c r="G89" s="100">
        <f>'Table 9.60'!AE37</f>
        <v>-6.9204152249134898E-3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25</v>
      </c>
      <c r="Y89" s="117">
        <v>29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9.60'!AA38</f>
        <v>70</v>
      </c>
      <c r="D90" s="99">
        <f>'Table 9.60'!AC38</f>
        <v>7.6923076923076872E-2</v>
      </c>
      <c r="E90" s="100">
        <f>'Table 9.60'!AC38</f>
        <v>7.6923076923076872E-2</v>
      </c>
      <c r="F90" s="99">
        <f>'Table 9.60'!AE38</f>
        <v>0.16666666666666674</v>
      </c>
      <c r="G90" s="100">
        <f>'Table 9.60'!AE38</f>
        <v>0.16666666666666674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37</v>
      </c>
      <c r="Y90" s="117">
        <v>51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9.60'!AA114</f>
        <v>28</v>
      </c>
      <c r="D91" s="99">
        <f>'Table 9.60'!AC114</f>
        <v>-6.6666666666666652E-2</v>
      </c>
      <c r="E91" s="100">
        <f>'Table 9.60'!AC114</f>
        <v>-6.6666666666666652E-2</v>
      </c>
      <c r="F91" s="99">
        <f>'Table 9.60'!AE114</f>
        <v>3.7037037037036979E-2</v>
      </c>
      <c r="G91" s="100">
        <f>'Table 9.60'!AE114</f>
        <v>3.7037037037036979E-2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166</v>
      </c>
      <c r="Y91" s="117">
        <v>192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9.60'!AA115</f>
        <v>42</v>
      </c>
      <c r="D92" s="99">
        <f>'Table 9.60'!AC115</f>
        <v>0.19999999999999996</v>
      </c>
      <c r="E92" s="100">
        <f>'Table 9.60'!AC115</f>
        <v>0.19999999999999996</v>
      </c>
      <c r="F92" s="99">
        <f>'Table 9.60'!AE115</f>
        <v>0.35483870967741926</v>
      </c>
      <c r="G92" s="100">
        <f>'Table 9.60'!AE115</f>
        <v>0.35483870967741926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9.60'!AA8</f>
        <v>$40,748</v>
      </c>
      <c r="D93" s="99">
        <f>'Table 9.60'!AC8</f>
        <v>0.13690453271906788</v>
      </c>
      <c r="E93" s="100">
        <f>'Table 9.60'!AC8</f>
        <v>0.13690453271906788</v>
      </c>
      <c r="F93" s="99">
        <f>'Table 9.60'!AE8</f>
        <v>0.17075132883206434</v>
      </c>
      <c r="G93" s="100">
        <f>'Table 9.60'!AE8</f>
        <v>0.17075132883206434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</v>
      </c>
      <c r="Y93" s="117">
        <v>10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9.60'!AA9</f>
        <v>$19.7 mil</v>
      </c>
      <c r="D94" s="99">
        <f>'Table 9.60'!AC9</f>
        <v>0.18067354746858255</v>
      </c>
      <c r="E94" s="100">
        <f>'Table 9.60'!AC9</f>
        <v>0.18067354746858255</v>
      </c>
      <c r="F94" s="99">
        <f>'Table 9.60'!AE9</f>
        <v>0.43618938822149378</v>
      </c>
      <c r="G94" s="100">
        <f>'Table 9.60'!AE9</f>
        <v>0.43618938822149378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14</v>
      </c>
      <c r="Y94" s="117">
        <v>22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25</v>
      </c>
      <c r="Y96" s="117">
        <v>22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24</v>
      </c>
      <c r="Y97" s="117">
        <v>24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10</v>
      </c>
      <c r="Y98" s="117">
        <v>13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25</v>
      </c>
      <c r="Y100" s="117">
        <v>30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160</v>
      </c>
      <c r="Y101" s="117">
        <v>165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259</v>
      </c>
      <c r="Y104" s="115">
        <v>299</v>
      </c>
      <c r="Z104" s="115"/>
      <c r="AA104" s="115" t="str">
        <f>TEXT(Y104,"###,###")</f>
        <v>299</v>
      </c>
      <c r="AB104" s="115"/>
      <c r="AC104" s="115">
        <f>Y104/($Y$4)*100</f>
        <v>52.640845070422536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169</v>
      </c>
      <c r="Y105" s="115">
        <v>182</v>
      </c>
      <c r="Z105" s="115"/>
      <c r="AA105" s="115" t="str">
        <f>TEXT(Y105,"###,###")</f>
        <v>182</v>
      </c>
      <c r="AB105" s="115"/>
      <c r="AC105" s="115">
        <f>Y105/($Y$4)*100</f>
        <v>32.04225352112676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428</v>
      </c>
      <c r="Y106" s="115">
        <v>481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67</v>
      </c>
      <c r="Y108" s="115">
        <v>85</v>
      </c>
      <c r="Z108" s="115"/>
      <c r="AA108" s="115" t="str">
        <f>TEXT(Y108,"###,###")</f>
        <v>85</v>
      </c>
      <c r="AB108" s="115"/>
      <c r="AC108" s="115">
        <f>Y108/($Y$4)*100</f>
        <v>14.964788732394366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104</v>
      </c>
      <c r="Y109" s="115">
        <v>124</v>
      </c>
      <c r="Z109" s="115"/>
      <c r="AA109" s="115" t="str">
        <f>TEXT(Y109,"###,###")</f>
        <v>124</v>
      </c>
      <c r="AB109" s="115"/>
      <c r="AC109" s="115">
        <f t="shared" ref="AC109:AC111" si="3">Y109/($Y$4)*100</f>
        <v>21.830985915492956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144</v>
      </c>
      <c r="Y110" s="115">
        <v>139</v>
      </c>
      <c r="Z110" s="115"/>
      <c r="AA110" s="115" t="str">
        <f>TEXT(Y110,"###,###")</f>
        <v>139</v>
      </c>
      <c r="AB110" s="115"/>
      <c r="AC110" s="115">
        <f t="shared" si="3"/>
        <v>24.471830985915492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115</v>
      </c>
      <c r="Y111" s="115">
        <v>133</v>
      </c>
      <c r="Z111" s="115"/>
      <c r="AA111" s="115" t="str">
        <f>TEXT(Y111,"###,###")</f>
        <v>133</v>
      </c>
      <c r="AB111" s="115"/>
      <c r="AC111" s="115">
        <f t="shared" si="3"/>
        <v>23.41549295774648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518</v>
      </c>
      <c r="Y112" s="115">
        <v>568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27</v>
      </c>
      <c r="U114" s="115">
        <v>27</v>
      </c>
      <c r="V114" s="115">
        <v>23</v>
      </c>
      <c r="W114" s="115">
        <v>12</v>
      </c>
      <c r="X114" s="115">
        <v>30</v>
      </c>
      <c r="Y114" s="115">
        <v>28</v>
      </c>
      <c r="Z114" s="115"/>
      <c r="AA114" s="115" t="str">
        <f>TEXT(Y114,"###,###")</f>
        <v>28</v>
      </c>
      <c r="AB114" s="115"/>
      <c r="AC114" s="115">
        <f>Y114/X114-1</f>
        <v>-6.6666666666666652E-2</v>
      </c>
      <c r="AD114" s="115"/>
      <c r="AE114" s="115">
        <f>Y114/T114-1</f>
        <v>3.7037037037036979E-2</v>
      </c>
      <c r="AF114" s="115"/>
    </row>
    <row r="115" spans="19:32" x14ac:dyDescent="0.25">
      <c r="S115" s="115" t="s">
        <v>104</v>
      </c>
      <c r="T115" s="115">
        <v>31</v>
      </c>
      <c r="U115" s="115">
        <v>37</v>
      </c>
      <c r="V115" s="115">
        <v>41</v>
      </c>
      <c r="W115" s="115">
        <v>29</v>
      </c>
      <c r="X115" s="115">
        <v>35</v>
      </c>
      <c r="Y115" s="115">
        <v>42</v>
      </c>
      <c r="Z115" s="115"/>
      <c r="AA115" s="115" t="str">
        <f>TEXT(Y115,"###,###")</f>
        <v>42</v>
      </c>
      <c r="AB115" s="115"/>
      <c r="AC115" s="115">
        <f>Y115/X115-1</f>
        <v>0.19999999999999996</v>
      </c>
      <c r="AD115" s="115"/>
      <c r="AE115" s="115">
        <f>Y115/T115-1</f>
        <v>0.35483870967741926</v>
      </c>
      <c r="AF115" s="115"/>
    </row>
    <row r="116" spans="19:32" x14ac:dyDescent="0.25">
      <c r="S116" s="115" t="s">
        <v>56</v>
      </c>
      <c r="T116" s="115">
        <v>58</v>
      </c>
      <c r="U116" s="115">
        <v>64</v>
      </c>
      <c r="V116" s="115">
        <v>64</v>
      </c>
      <c r="W116" s="115">
        <v>41</v>
      </c>
      <c r="X116" s="115">
        <v>65</v>
      </c>
      <c r="Y116" s="115">
        <v>70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42.1</v>
      </c>
      <c r="V118" s="115">
        <v>41.32</v>
      </c>
      <c r="W118" s="115">
        <v>43.3</v>
      </c>
      <c r="X118" s="115">
        <v>41.64</v>
      </c>
      <c r="Y118" s="115">
        <v>40.68</v>
      </c>
      <c r="Z118" s="115"/>
      <c r="AA118" s="115" t="str">
        <f>TEXT(Y118,"##.0")</f>
        <v>40.7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229</v>
      </c>
      <c r="V120" s="115">
        <v>238</v>
      </c>
      <c r="W120" s="115">
        <v>214</v>
      </c>
      <c r="X120" s="115">
        <v>217</v>
      </c>
      <c r="Y120" s="115">
        <v>245</v>
      </c>
      <c r="Z120" s="115"/>
      <c r="AA120" s="115" t="str">
        <f>TEXT(Y120,"###,###")</f>
        <v>245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64</v>
      </c>
      <c r="V121" s="115">
        <v>55</v>
      </c>
      <c r="W121" s="115">
        <v>50</v>
      </c>
      <c r="X121" s="115">
        <v>45</v>
      </c>
      <c r="Y121" s="115">
        <v>45</v>
      </c>
      <c r="Z121" s="115"/>
      <c r="AA121" s="115" t="str">
        <f t="shared" ref="AA121:AA128" si="4">TEXT(Y121,"###,###")</f>
        <v>45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64</v>
      </c>
      <c r="V122" s="115">
        <v>55</v>
      </c>
      <c r="W122" s="115">
        <v>55</v>
      </c>
      <c r="X122" s="115">
        <v>61</v>
      </c>
      <c r="Y122" s="115">
        <v>67</v>
      </c>
      <c r="Z122" s="115"/>
      <c r="AA122" s="115" t="str">
        <f t="shared" si="4"/>
        <v>67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293</v>
      </c>
      <c r="V124" s="115">
        <v>293</v>
      </c>
      <c r="W124" s="115">
        <v>269</v>
      </c>
      <c r="X124" s="115">
        <v>278</v>
      </c>
      <c r="Y124" s="115">
        <v>312</v>
      </c>
      <c r="Z124" s="115"/>
      <c r="AA124" s="115" t="str">
        <f t="shared" si="4"/>
        <v>312</v>
      </c>
      <c r="AB124" s="115"/>
      <c r="AC124" s="115">
        <f>Y124/$Y$7*100</f>
        <v>87.394957983193279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128</v>
      </c>
      <c r="V125" s="115">
        <v>110</v>
      </c>
      <c r="W125" s="115">
        <v>105</v>
      </c>
      <c r="X125" s="115">
        <v>106</v>
      </c>
      <c r="Y125" s="115">
        <v>112</v>
      </c>
      <c r="Z125" s="115"/>
      <c r="AA125" s="115" t="str">
        <f t="shared" si="4"/>
        <v>112</v>
      </c>
      <c r="AB125" s="115"/>
      <c r="AC125" s="115">
        <f>Y125/$Y$7*100</f>
        <v>31.372549019607842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193</v>
      </c>
      <c r="V127" s="115">
        <v>180</v>
      </c>
      <c r="W127" s="115">
        <v>171</v>
      </c>
      <c r="X127" s="115">
        <v>167</v>
      </c>
      <c r="Y127" s="115">
        <v>192</v>
      </c>
      <c r="Z127" s="115"/>
      <c r="AA127" s="115" t="str">
        <f t="shared" si="4"/>
        <v>192</v>
      </c>
      <c r="AB127" s="115"/>
      <c r="AC127" s="115">
        <f>Y127/$Y$7*100</f>
        <v>53.781512605042018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160</v>
      </c>
      <c r="V128" s="115">
        <v>159</v>
      </c>
      <c r="W128" s="115">
        <v>148</v>
      </c>
      <c r="X128" s="115">
        <v>157</v>
      </c>
      <c r="Y128" s="115">
        <v>165</v>
      </c>
      <c r="Z128" s="115"/>
      <c r="AA128" s="115" t="str">
        <f t="shared" si="4"/>
        <v>165</v>
      </c>
      <c r="AB128" s="115"/>
      <c r="AC128" s="115">
        <f>Y128/$Y$7*100</f>
        <v>46.218487394957982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59009D8-DE80-45C8-ADC0-D0ED737BB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8408EC46-639C-48CD-A5EB-2615440DEC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55FBF84-BBE6-49FA-BF18-270C9C91C4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AD3DC7FE-F811-4705-B266-9263E4B4DB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Rockhampton</v>
      </c>
      <c r="T1" s="115"/>
      <c r="U1" s="115"/>
      <c r="V1" s="115"/>
      <c r="W1" s="115"/>
      <c r="X1" s="115"/>
      <c r="Y1" s="115" t="str">
        <f>Y3</f>
        <v>9.61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172</v>
      </c>
      <c r="V3" s="115"/>
      <c r="W3" s="115"/>
      <c r="X3" s="115"/>
      <c r="Y3" s="115" t="s">
        <v>269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9.61'!$Y$3&amp;" "&amp;'Table 9.61'!$U$3&amp;", "&amp;'State data for spotlight'!$C$3&amp;", "&amp;'Table 9.61'!$Y$2</f>
        <v>Table 9.61 Rockhampton,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66602</v>
      </c>
      <c r="U4" s="117">
        <v>65335</v>
      </c>
      <c r="V4" s="117">
        <v>62162</v>
      </c>
      <c r="W4" s="117">
        <v>61089</v>
      </c>
      <c r="X4" s="117">
        <v>57713</v>
      </c>
      <c r="Y4" s="117">
        <v>57909</v>
      </c>
      <c r="Z4" s="115"/>
      <c r="AA4" s="115" t="str">
        <f>TEXT(Y4,"###,###")</f>
        <v>57,909</v>
      </c>
      <c r="AB4" s="115"/>
      <c r="AC4" s="115">
        <f t="shared" ref="AC4:AC9" si="0">Y4/X4-1</f>
        <v>3.3961152599935041E-3</v>
      </c>
      <c r="AD4" s="115"/>
      <c r="AE4" s="115">
        <f>Y4/T4-1</f>
        <v>-0.13052160595777906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36530</v>
      </c>
      <c r="U5" s="117">
        <v>36145</v>
      </c>
      <c r="V5" s="117">
        <v>33750</v>
      </c>
      <c r="W5" s="117">
        <v>32995</v>
      </c>
      <c r="X5" s="117">
        <v>30890</v>
      </c>
      <c r="Y5" s="117">
        <v>30934</v>
      </c>
      <c r="Z5" s="115"/>
      <c r="AA5" s="115" t="str">
        <f>TEXT(Y5,"###,###")</f>
        <v>30,934</v>
      </c>
      <c r="AB5" s="115"/>
      <c r="AC5" s="115">
        <f t="shared" si="0"/>
        <v>1.4244091939139558E-3</v>
      </c>
      <c r="AD5" s="115"/>
      <c r="AE5" s="115">
        <f t="shared" ref="AE5:AE9" si="1">Y5/T5-1</f>
        <v>-0.15318915959485357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30072</v>
      </c>
      <c r="U6" s="117">
        <v>29189</v>
      </c>
      <c r="V6" s="117">
        <v>28412</v>
      </c>
      <c r="W6" s="117">
        <v>28094</v>
      </c>
      <c r="X6" s="117">
        <v>26823</v>
      </c>
      <c r="Y6" s="117">
        <v>26975</v>
      </c>
      <c r="Z6" s="115"/>
      <c r="AA6" s="115" t="str">
        <f>TEXT(Y6,"###,###")</f>
        <v>26,975</v>
      </c>
      <c r="AB6" s="115"/>
      <c r="AC6" s="115">
        <f t="shared" si="0"/>
        <v>5.6667785109794089E-3</v>
      </c>
      <c r="AD6" s="115"/>
      <c r="AE6" s="115">
        <f t="shared" si="1"/>
        <v>-0.10298616653365256</v>
      </c>
      <c r="AF6" s="115"/>
    </row>
    <row r="7" spans="1:32" ht="16.5" customHeight="1" thickBot="1" x14ac:dyDescent="0.3">
      <c r="A7" s="46" t="str">
        <f>"QUICK STATS for "&amp;'Table 9.61'!Y2&amp;"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45245</v>
      </c>
      <c r="U7" s="117">
        <v>44993</v>
      </c>
      <c r="V7" s="117">
        <v>44151</v>
      </c>
      <c r="W7" s="117">
        <v>43105</v>
      </c>
      <c r="X7" s="117">
        <v>41653</v>
      </c>
      <c r="Y7" s="117">
        <v>41475</v>
      </c>
      <c r="Z7" s="115"/>
      <c r="AA7" s="115" t="str">
        <f>TEXT(Y7,"###,###")</f>
        <v>41,475</v>
      </c>
      <c r="AB7" s="115"/>
      <c r="AC7" s="115">
        <f t="shared" si="0"/>
        <v>-4.2734016757496329E-3</v>
      </c>
      <c r="AD7" s="115"/>
      <c r="AE7" s="115">
        <f t="shared" si="1"/>
        <v>-8.3324124212620143E-2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57,909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9.61'!AA7</f>
        <v>41,475</v>
      </c>
      <c r="P8" s="51"/>
      <c r="S8" s="115" t="s">
        <v>96</v>
      </c>
      <c r="T8" s="115">
        <v>40672.5</v>
      </c>
      <c r="U8" s="115">
        <v>41852.5</v>
      </c>
      <c r="V8" s="115">
        <v>43011.15</v>
      </c>
      <c r="W8" s="115">
        <v>43425</v>
      </c>
      <c r="X8" s="115">
        <v>44677</v>
      </c>
      <c r="Y8" s="115">
        <v>44651</v>
      </c>
      <c r="Z8" s="115"/>
      <c r="AA8" s="115" t="str">
        <f>TEXT(Y8,"$###,###")</f>
        <v>$44,651</v>
      </c>
      <c r="AB8" s="115"/>
      <c r="AC8" s="115">
        <f t="shared" si="0"/>
        <v>-5.8195492087653733E-4</v>
      </c>
      <c r="AD8" s="115"/>
      <c r="AE8" s="115">
        <f t="shared" si="1"/>
        <v>9.7817935951810098E-2</v>
      </c>
      <c r="AF8" s="115"/>
    </row>
    <row r="9" spans="1:32" x14ac:dyDescent="0.25">
      <c r="A9" s="55" t="s">
        <v>17</v>
      </c>
      <c r="B9" s="56"/>
      <c r="C9" s="57"/>
      <c r="D9" s="58">
        <f>'Table 9.61'!AC104</f>
        <v>71.655528501614612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52.308619650391805</v>
      </c>
      <c r="P9" s="59" t="s">
        <v>97</v>
      </c>
      <c r="S9" s="115" t="s">
        <v>9</v>
      </c>
      <c r="T9" s="115">
        <v>2382110360</v>
      </c>
      <c r="U9" s="115">
        <v>2470567978</v>
      </c>
      <c r="V9" s="115">
        <v>2467832891</v>
      </c>
      <c r="W9" s="115">
        <v>2427420786</v>
      </c>
      <c r="X9" s="115">
        <v>2374071678</v>
      </c>
      <c r="Y9" s="115">
        <v>2362293548</v>
      </c>
      <c r="Z9" s="115"/>
      <c r="AA9" s="115" t="str">
        <f>TEXT(Y9/1000000,"$#,###.0")&amp;" mil"</f>
        <v>$2,362.3 mil</v>
      </c>
      <c r="AB9" s="115"/>
      <c r="AC9" s="115">
        <f t="shared" si="0"/>
        <v>-4.9611518089976991E-3</v>
      </c>
      <c r="AD9" s="115"/>
      <c r="AE9" s="115">
        <f t="shared" si="1"/>
        <v>-8.3190150770344751E-3</v>
      </c>
      <c r="AF9" s="115"/>
    </row>
    <row r="10" spans="1:32" x14ac:dyDescent="0.25">
      <c r="A10" s="55" t="s">
        <v>20</v>
      </c>
      <c r="B10" s="56"/>
      <c r="C10" s="57"/>
      <c r="D10" s="58">
        <f>'Table 9.61'!AC105</f>
        <v>22.043205719318241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47.691380349608195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94.577456298975278</v>
      </c>
      <c r="P11" s="59" t="s">
        <v>97</v>
      </c>
      <c r="S11" s="115" t="s">
        <v>32</v>
      </c>
      <c r="T11" s="117">
        <v>61214</v>
      </c>
      <c r="U11" s="117">
        <v>60098</v>
      </c>
      <c r="V11" s="117">
        <v>57241</v>
      </c>
      <c r="W11" s="117">
        <v>56228</v>
      </c>
      <c r="X11" s="117">
        <v>52971</v>
      </c>
      <c r="Y11" s="117">
        <v>53186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9.61'!AC108</f>
        <v>12.255435251860677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11.387582881253767</v>
      </c>
      <c r="P12" s="59" t="s">
        <v>97</v>
      </c>
      <c r="S12" s="115" t="s">
        <v>33</v>
      </c>
      <c r="T12" s="117">
        <v>5389</v>
      </c>
      <c r="U12" s="117">
        <v>5238</v>
      </c>
      <c r="V12" s="117">
        <v>4920</v>
      </c>
      <c r="W12" s="117">
        <v>4863</v>
      </c>
      <c r="X12" s="117">
        <v>4743</v>
      </c>
      <c r="Y12" s="117">
        <v>4723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9.61'!AC109</f>
        <v>14.396725897528881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9.61'!AA118</f>
        <v>40.1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9.61'!AC110</f>
        <v>20.753250790032638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15.532248342374924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9.61'!AC111</f>
        <v>46.293322281510648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84.467751657625072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1204</v>
      </c>
      <c r="Z15" s="115"/>
      <c r="AA15" s="118">
        <f t="shared" ref="AA15:AA34" si="2">IF(Y15="np",0,Y15/$Y$34)</f>
        <v>2.0791241430520298E-2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1448</v>
      </c>
      <c r="Z16" s="115"/>
      <c r="AA16" s="118">
        <f t="shared" si="2"/>
        <v>2.5004748830060958E-2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3239</v>
      </c>
      <c r="Z17" s="115"/>
      <c r="AA17" s="118">
        <f t="shared" si="2"/>
        <v>5.5932583881607351E-2</v>
      </c>
      <c r="AB17" s="115"/>
      <c r="AC17" s="115"/>
      <c r="AD17" s="115"/>
      <c r="AE17" s="115"/>
      <c r="AF17" s="115"/>
    </row>
    <row r="18" spans="1:32" x14ac:dyDescent="0.25">
      <c r="A18" s="85" t="str">
        <f>'Table 9.61'!$S$1&amp;" ("&amp;'Table 9.61'!$T$2&amp;" to "&amp;'Table 9.61'!$Y$2&amp;")"</f>
        <v>Rockhampton (2011-12 to 2016-17)</v>
      </c>
      <c r="B18" s="85"/>
      <c r="C18" s="85"/>
      <c r="D18" s="85"/>
      <c r="E18" s="85"/>
      <c r="F18" s="85"/>
      <c r="G18" s="85" t="str">
        <f>'Table 9.61'!$S$1&amp;" ("&amp;'Table 9.61'!$T$2&amp;" to "&amp;'Table 9.61'!$Y$2&amp;")"</f>
        <v>Rockhampton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986</v>
      </c>
      <c r="Z18" s="115"/>
      <c r="AA18" s="118">
        <f t="shared" si="2"/>
        <v>1.7026714327652005E-2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4344</v>
      </c>
      <c r="Z19" s="115"/>
      <c r="AA19" s="118">
        <f t="shared" si="2"/>
        <v>7.5014246490182873E-2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1724</v>
      </c>
      <c r="Z20" s="115"/>
      <c r="AA20" s="118">
        <f t="shared" si="2"/>
        <v>2.9770847363967606E-2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5730</v>
      </c>
      <c r="Z21" s="115"/>
      <c r="AA21" s="118">
        <f t="shared" si="2"/>
        <v>9.8948349997409729E-2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4462</v>
      </c>
      <c r="Z22" s="115"/>
      <c r="AA22" s="118">
        <f t="shared" si="2"/>
        <v>7.705192629815745E-2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3048</v>
      </c>
      <c r="Z23" s="115"/>
      <c r="AA23" s="118">
        <f t="shared" si="2"/>
        <v>5.2634305548360356E-2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304</v>
      </c>
      <c r="Z24" s="115"/>
      <c r="AA24" s="118">
        <f t="shared" si="2"/>
        <v>5.2496157764768863E-3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1531</v>
      </c>
      <c r="Z25" s="115"/>
      <c r="AA25" s="118">
        <f t="shared" si="2"/>
        <v>2.6438032084822739E-2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912</v>
      </c>
      <c r="Z26" s="115"/>
      <c r="AA26" s="118">
        <f t="shared" si="2"/>
        <v>1.574884732943066E-2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2376</v>
      </c>
      <c r="Z27" s="115"/>
      <c r="AA27" s="118">
        <f t="shared" si="2"/>
        <v>4.1029891726674608E-2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4330</v>
      </c>
      <c r="Z28" s="115"/>
      <c r="AA28" s="118">
        <f t="shared" si="2"/>
        <v>7.4772487868897758E-2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3093</v>
      </c>
      <c r="Z29" s="115"/>
      <c r="AA29" s="118">
        <f t="shared" si="2"/>
        <v>5.3411386831062529E-2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4770</v>
      </c>
      <c r="Z30" s="115"/>
      <c r="AA30" s="118">
        <f t="shared" si="2"/>
        <v>8.2370615966430083E-2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7533</v>
      </c>
      <c r="Z31" s="115"/>
      <c r="AA31" s="118">
        <f t="shared" si="2"/>
        <v>0.13008340672434338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687</v>
      </c>
      <c r="Z32" s="115"/>
      <c r="AA32" s="118">
        <f t="shared" si="2"/>
        <v>1.1863440915919805E-2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2335</v>
      </c>
      <c r="Z33" s="115"/>
      <c r="AA33" s="118">
        <f t="shared" si="2"/>
        <v>4.0321884335768186E-2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57909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38281</v>
      </c>
      <c r="U37" s="115">
        <v>37731</v>
      </c>
      <c r="V37" s="115">
        <v>37427</v>
      </c>
      <c r="W37" s="115">
        <v>35960</v>
      </c>
      <c r="X37" s="115">
        <v>35553</v>
      </c>
      <c r="Y37" s="115">
        <v>35033</v>
      </c>
      <c r="Z37" s="115"/>
      <c r="AA37" s="115" t="str">
        <f>TEXT(Y37,"###,###")</f>
        <v>35,033</v>
      </c>
      <c r="AB37" s="115"/>
      <c r="AC37" s="115">
        <f>Y37/X37-1</f>
        <v>-1.4626051247433436E-2</v>
      </c>
      <c r="AD37" s="115"/>
      <c r="AE37" s="115">
        <f>Y37/T37-1</f>
        <v>-8.4846268383793499E-2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6967</v>
      </c>
      <c r="U38" s="115">
        <v>7262</v>
      </c>
      <c r="V38" s="115">
        <v>6722</v>
      </c>
      <c r="W38" s="115">
        <v>7147</v>
      </c>
      <c r="X38" s="115">
        <v>6101</v>
      </c>
      <c r="Y38" s="115">
        <v>6442</v>
      </c>
      <c r="Z38" s="115"/>
      <c r="AA38" s="115" t="str">
        <f>TEXT(Y38,"###,###")</f>
        <v>6,442</v>
      </c>
      <c r="AB38" s="115"/>
      <c r="AC38" s="115">
        <f>Y38/X38-1</f>
        <v>5.5892476643173206E-2</v>
      </c>
      <c r="AD38" s="115"/>
      <c r="AE38" s="115">
        <f>Y38/T38-1</f>
        <v>-7.5355246160470846E-2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45248</v>
      </c>
      <c r="U40" s="115">
        <v>44993</v>
      </c>
      <c r="V40" s="115">
        <v>44149</v>
      </c>
      <c r="W40" s="115">
        <v>43107</v>
      </c>
      <c r="X40" s="115">
        <v>41654</v>
      </c>
      <c r="Y40" s="115">
        <v>41475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84.467751657625072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15.532248342374924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67</v>
      </c>
      <c r="Y44" s="117">
        <v>54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762</v>
      </c>
      <c r="Y45" s="117">
        <v>771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1902</v>
      </c>
      <c r="Y46" s="117">
        <v>1950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3077</v>
      </c>
      <c r="Y47" s="117">
        <v>3145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4072</v>
      </c>
      <c r="Y48" s="117">
        <v>3855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9.61'!S1&amp;" ("&amp;'Table 9.61'!Y2&amp;") *"</f>
        <v>Number of jobs by age and sex of job holders in Rockhampton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3859</v>
      </c>
      <c r="Y49" s="117">
        <v>3776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3109</v>
      </c>
      <c r="Y50" s="117">
        <v>3172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2975</v>
      </c>
      <c r="Y51" s="117">
        <v>2849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2882</v>
      </c>
      <c r="Y52" s="117">
        <v>2996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2777</v>
      </c>
      <c r="Y53" s="117">
        <v>2691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2432</v>
      </c>
      <c r="Y54" s="117">
        <v>2582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1763</v>
      </c>
      <c r="Y55" s="117">
        <v>1801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742</v>
      </c>
      <c r="Y56" s="117">
        <v>792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265</v>
      </c>
      <c r="Y57" s="117">
        <v>286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111</v>
      </c>
      <c r="Y58" s="117">
        <v>119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65</v>
      </c>
      <c r="Y59" s="117">
        <v>62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30</v>
      </c>
      <c r="Y60" s="117">
        <v>33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30890</v>
      </c>
      <c r="Y61" s="117">
        <v>30934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50</v>
      </c>
      <c r="Y63" s="117">
        <v>51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9.61'!S1&amp;" ("&amp;'Table 9.61'!Y2&amp;") *"</f>
        <v>Number of employed persons per occupation of main job by sex in Rockhampton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933</v>
      </c>
      <c r="Y64" s="117">
        <v>926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2111</v>
      </c>
      <c r="Y65" s="117">
        <v>2168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2764</v>
      </c>
      <c r="Y66" s="117">
        <v>2661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3220</v>
      </c>
      <c r="Y67" s="117">
        <v>3170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2852</v>
      </c>
      <c r="Y68" s="117">
        <v>2950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2498</v>
      </c>
      <c r="Y69" s="117">
        <v>2533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2573</v>
      </c>
      <c r="Y70" s="117">
        <v>2464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2685</v>
      </c>
      <c r="Y71" s="117">
        <v>2758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2592</v>
      </c>
      <c r="Y72" s="117">
        <v>2549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2250</v>
      </c>
      <c r="Y73" s="117">
        <v>2295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1339</v>
      </c>
      <c r="Y74" s="117">
        <v>1415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529</v>
      </c>
      <c r="Y75" s="117">
        <v>579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202</v>
      </c>
      <c r="Y76" s="117">
        <v>212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127</v>
      </c>
      <c r="Y77" s="117">
        <v>132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53</v>
      </c>
      <c r="Y78" s="117">
        <v>60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56</v>
      </c>
      <c r="Y79" s="117">
        <v>52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26823</v>
      </c>
      <c r="Y80" s="117">
        <v>26975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9.61'!S1</f>
        <v>Rockhampton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1484</v>
      </c>
      <c r="Y83" s="117">
        <v>1444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2049</v>
      </c>
      <c r="Y84" s="117">
        <v>2056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9.61'!AA4</f>
        <v>57,909</v>
      </c>
      <c r="D85" s="99">
        <f>'Table 9.61'!AC4</f>
        <v>3.3961152599935041E-3</v>
      </c>
      <c r="E85" s="100">
        <f>'Table 9.61'!AC4</f>
        <v>3.3961152599935041E-3</v>
      </c>
      <c r="F85" s="99">
        <f>'Table 9.61'!AE4</f>
        <v>-0.13052160595777906</v>
      </c>
      <c r="G85" s="100">
        <f>'Table 9.61'!AE4</f>
        <v>-0.13052160595777906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5007</v>
      </c>
      <c r="Y85" s="117">
        <v>4932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9.61'!AA5</f>
        <v>30,934</v>
      </c>
      <c r="D86" s="99">
        <f>'Table 9.61'!AC5</f>
        <v>1.4244091939139558E-3</v>
      </c>
      <c r="E86" s="100">
        <f>'Table 9.61'!AC5</f>
        <v>1.4244091939139558E-3</v>
      </c>
      <c r="F86" s="99">
        <f>'Table 9.61'!AE5</f>
        <v>-0.15318915959485357</v>
      </c>
      <c r="G86" s="100">
        <f>'Table 9.61'!AE5</f>
        <v>-0.15318915959485357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1167</v>
      </c>
      <c r="Y86" s="117">
        <v>1223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9.61'!AA6</f>
        <v>26,975</v>
      </c>
      <c r="D87" s="99">
        <f>'Table 9.61'!AC6</f>
        <v>5.6667785109794089E-3</v>
      </c>
      <c r="E87" s="100">
        <f>'Table 9.61'!AC6</f>
        <v>5.6667785109794089E-3</v>
      </c>
      <c r="F87" s="99">
        <f>'Table 9.61'!AE6</f>
        <v>-0.10298616653365256</v>
      </c>
      <c r="G87" s="100">
        <f>'Table 9.61'!AE6</f>
        <v>-0.10298616653365256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802</v>
      </c>
      <c r="Y87" s="117">
        <v>803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9.61'!AA7</f>
        <v>41,475</v>
      </c>
      <c r="D88" s="99">
        <f>'Table 9.61'!AC7</f>
        <v>-4.2734016757496329E-3</v>
      </c>
      <c r="E88" s="100">
        <f>'Table 9.61'!AC7</f>
        <v>-4.2734016757496329E-3</v>
      </c>
      <c r="F88" s="99">
        <f>'Table 9.61'!AE7</f>
        <v>-8.3324124212620143E-2</v>
      </c>
      <c r="G88" s="100">
        <f>'Table 9.61'!AE7</f>
        <v>-8.3324124212620143E-2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1056</v>
      </c>
      <c r="Y88" s="117">
        <v>1061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9.61'!AA37</f>
        <v>35,033</v>
      </c>
      <c r="D89" s="99">
        <f>'Table 9.61'!AC37</f>
        <v>-1.4626051247433436E-2</v>
      </c>
      <c r="E89" s="100">
        <f>'Table 9.61'!AC37</f>
        <v>-1.4626051247433436E-2</v>
      </c>
      <c r="F89" s="99">
        <f>'Table 9.61'!AE37</f>
        <v>-8.4846268383793499E-2</v>
      </c>
      <c r="G89" s="100">
        <f>'Table 9.61'!AE37</f>
        <v>-8.4846268383793499E-2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3032</v>
      </c>
      <c r="Y89" s="117">
        <v>3051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9.61'!AA38</f>
        <v>6,442</v>
      </c>
      <c r="D90" s="99">
        <f>'Table 9.61'!AC38</f>
        <v>5.5892476643173206E-2</v>
      </c>
      <c r="E90" s="100">
        <f>'Table 9.61'!AC38</f>
        <v>5.5892476643173206E-2</v>
      </c>
      <c r="F90" s="99">
        <f>'Table 9.61'!AE38</f>
        <v>-7.5355246160470846E-2</v>
      </c>
      <c r="G90" s="100">
        <f>'Table 9.61'!AE38</f>
        <v>-7.5355246160470846E-2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3253</v>
      </c>
      <c r="Y90" s="117">
        <v>3180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9.61'!AA114</f>
        <v>3,229</v>
      </c>
      <c r="D91" s="99">
        <f>'Table 9.61'!AC114</f>
        <v>8.2104557640750642E-2</v>
      </c>
      <c r="E91" s="100">
        <f>'Table 9.61'!AC114</f>
        <v>8.2104557640750642E-2</v>
      </c>
      <c r="F91" s="99">
        <f>'Table 9.61'!AE114</f>
        <v>-7.5844304522037831E-2</v>
      </c>
      <c r="G91" s="100">
        <f>'Table 9.61'!AE114</f>
        <v>-7.5844304522037831E-2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22036</v>
      </c>
      <c r="Y91" s="117">
        <v>21695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9.61'!AA115</f>
        <v>3,213</v>
      </c>
      <c r="D92" s="99">
        <f>'Table 9.61'!AC115</f>
        <v>3.0798845043310985E-2</v>
      </c>
      <c r="E92" s="100">
        <f>'Table 9.61'!AC115</f>
        <v>3.0798845043310985E-2</v>
      </c>
      <c r="F92" s="99">
        <f>'Table 9.61'!AE115</f>
        <v>-7.3529411764705843E-2</v>
      </c>
      <c r="G92" s="100">
        <f>'Table 9.61'!AE115</f>
        <v>-7.3529411764705843E-2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9.61'!AA8</f>
        <v>$44,651</v>
      </c>
      <c r="D93" s="99">
        <f>'Table 9.61'!AC8</f>
        <v>-5.8195492087653733E-4</v>
      </c>
      <c r="E93" s="100">
        <f>'Table 9.61'!AC8</f>
        <v>-5.8195492087653733E-4</v>
      </c>
      <c r="F93" s="99">
        <f>'Table 9.61'!AE8</f>
        <v>9.7817935951810098E-2</v>
      </c>
      <c r="G93" s="100">
        <f>'Table 9.61'!AE8</f>
        <v>9.7817935951810098E-2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1132</v>
      </c>
      <c r="Y93" s="117">
        <v>1185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9.61'!AA9</f>
        <v>$2,362.3 mil</v>
      </c>
      <c r="D94" s="99">
        <f>'Table 9.61'!AC9</f>
        <v>-4.9611518089976991E-3</v>
      </c>
      <c r="E94" s="100">
        <f>'Table 9.61'!AC9</f>
        <v>-4.9611518089976991E-3</v>
      </c>
      <c r="F94" s="99">
        <f>'Table 9.61'!AE9</f>
        <v>-8.3190150770344751E-3</v>
      </c>
      <c r="G94" s="100">
        <f>'Table 9.61'!AE9</f>
        <v>-8.3190150770344751E-3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3350</v>
      </c>
      <c r="Y94" s="117">
        <v>3523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594</v>
      </c>
      <c r="Y95" s="117">
        <v>574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3069</v>
      </c>
      <c r="Y96" s="117">
        <v>3246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3646</v>
      </c>
      <c r="Y97" s="117">
        <v>3984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2210</v>
      </c>
      <c r="Y98" s="117">
        <v>2193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218</v>
      </c>
      <c r="Y99" s="117">
        <v>227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1575</v>
      </c>
      <c r="Y100" s="117">
        <v>1601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19617</v>
      </c>
      <c r="Y101" s="117">
        <v>19780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38935</v>
      </c>
      <c r="Y104" s="115">
        <v>41495</v>
      </c>
      <c r="Z104" s="115"/>
      <c r="AA104" s="115" t="str">
        <f>TEXT(Y104,"###,###")</f>
        <v>41,495</v>
      </c>
      <c r="AB104" s="115"/>
      <c r="AC104" s="115">
        <f>Y104/($Y$4)*100</f>
        <v>71.655528501614612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14356</v>
      </c>
      <c r="Y105" s="115">
        <v>12765</v>
      </c>
      <c r="Z105" s="115"/>
      <c r="AA105" s="115" t="str">
        <f>TEXT(Y105,"###,###")</f>
        <v>12,765</v>
      </c>
      <c r="AB105" s="115"/>
      <c r="AC105" s="115">
        <f>Y105/($Y$4)*100</f>
        <v>22.043205719318241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53291</v>
      </c>
      <c r="Y106" s="115">
        <v>54260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6289</v>
      </c>
      <c r="Y108" s="115">
        <v>7097</v>
      </c>
      <c r="Z108" s="115"/>
      <c r="AA108" s="115" t="str">
        <f>TEXT(Y108,"###,###")</f>
        <v>7,097</v>
      </c>
      <c r="AB108" s="115"/>
      <c r="AC108" s="115">
        <f>Y108/($Y$4)*100</f>
        <v>12.255435251860677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7821</v>
      </c>
      <c r="Y109" s="115">
        <v>8337</v>
      </c>
      <c r="Z109" s="115"/>
      <c r="AA109" s="115" t="str">
        <f>TEXT(Y109,"###,###")</f>
        <v>8,337</v>
      </c>
      <c r="AB109" s="115"/>
      <c r="AC109" s="115">
        <f t="shared" ref="AC109:AC111" si="3">Y109/($Y$4)*100</f>
        <v>14.396725897528881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12602</v>
      </c>
      <c r="Y110" s="115">
        <v>12018</v>
      </c>
      <c r="Z110" s="115"/>
      <c r="AA110" s="115" t="str">
        <f>TEXT(Y110,"###,###")</f>
        <v>12,018</v>
      </c>
      <c r="AB110" s="115"/>
      <c r="AC110" s="115">
        <f t="shared" si="3"/>
        <v>20.753250790032638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26577</v>
      </c>
      <c r="Y111" s="115">
        <v>26808</v>
      </c>
      <c r="Z111" s="115"/>
      <c r="AA111" s="115" t="str">
        <f>TEXT(Y111,"###,###")</f>
        <v>26,808</v>
      </c>
      <c r="AB111" s="115"/>
      <c r="AC111" s="115">
        <f t="shared" si="3"/>
        <v>46.293322281510648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57713</v>
      </c>
      <c r="Y112" s="115">
        <v>57909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3494</v>
      </c>
      <c r="U114" s="115">
        <v>3753</v>
      </c>
      <c r="V114" s="115">
        <v>3239</v>
      </c>
      <c r="W114" s="115">
        <v>3467</v>
      </c>
      <c r="X114" s="115">
        <v>2984</v>
      </c>
      <c r="Y114" s="115">
        <v>3229</v>
      </c>
      <c r="Z114" s="115"/>
      <c r="AA114" s="115" t="str">
        <f>TEXT(Y114,"###,###")</f>
        <v>3,229</v>
      </c>
      <c r="AB114" s="115"/>
      <c r="AC114" s="115">
        <f>Y114/X114-1</f>
        <v>8.2104557640750642E-2</v>
      </c>
      <c r="AD114" s="115"/>
      <c r="AE114" s="115">
        <f>Y114/T114-1</f>
        <v>-7.5844304522037831E-2</v>
      </c>
      <c r="AF114" s="115"/>
    </row>
    <row r="115" spans="19:32" x14ac:dyDescent="0.25">
      <c r="S115" s="115" t="s">
        <v>104</v>
      </c>
      <c r="T115" s="115">
        <v>3468</v>
      </c>
      <c r="U115" s="115">
        <v>3512</v>
      </c>
      <c r="V115" s="115">
        <v>3484</v>
      </c>
      <c r="W115" s="115">
        <v>3678</v>
      </c>
      <c r="X115" s="115">
        <v>3117</v>
      </c>
      <c r="Y115" s="115">
        <v>3213</v>
      </c>
      <c r="Z115" s="115"/>
      <c r="AA115" s="115" t="str">
        <f>TEXT(Y115,"###,###")</f>
        <v>3,213</v>
      </c>
      <c r="AB115" s="115"/>
      <c r="AC115" s="115">
        <f>Y115/X115-1</f>
        <v>3.0798845043310985E-2</v>
      </c>
      <c r="AD115" s="115"/>
      <c r="AE115" s="115">
        <f>Y115/T115-1</f>
        <v>-7.3529411764705843E-2</v>
      </c>
      <c r="AF115" s="115"/>
    </row>
    <row r="116" spans="19:32" x14ac:dyDescent="0.25">
      <c r="S116" s="115" t="s">
        <v>56</v>
      </c>
      <c r="T116" s="115">
        <v>6962</v>
      </c>
      <c r="U116" s="115">
        <v>7265</v>
      </c>
      <c r="V116" s="115">
        <v>6723</v>
      </c>
      <c r="W116" s="115">
        <v>7145</v>
      </c>
      <c r="X116" s="115">
        <v>6101</v>
      </c>
      <c r="Y116" s="115">
        <v>6442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36.869999999999997</v>
      </c>
      <c r="V118" s="115">
        <v>38.229999999999997</v>
      </c>
      <c r="W118" s="115">
        <v>39.5</v>
      </c>
      <c r="X118" s="115">
        <v>36.799999999999997</v>
      </c>
      <c r="Y118" s="115">
        <v>40.1</v>
      </c>
      <c r="Z118" s="115"/>
      <c r="AA118" s="115" t="str">
        <f>TEXT(Y118,"##.0")</f>
        <v>40.1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39758</v>
      </c>
      <c r="V120" s="115">
        <v>39230</v>
      </c>
      <c r="W120" s="115">
        <v>38244</v>
      </c>
      <c r="X120" s="115">
        <v>36911</v>
      </c>
      <c r="Y120" s="115">
        <v>36752</v>
      </c>
      <c r="Z120" s="115"/>
      <c r="AA120" s="115" t="str">
        <f>TEXT(Y120,"###,###")</f>
        <v>36,752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2397</v>
      </c>
      <c r="V121" s="115">
        <v>2332</v>
      </c>
      <c r="W121" s="115">
        <v>2196</v>
      </c>
      <c r="X121" s="115">
        <v>2185</v>
      </c>
      <c r="Y121" s="115">
        <v>2249</v>
      </c>
      <c r="Z121" s="115"/>
      <c r="AA121" s="115" t="str">
        <f t="shared" ref="AA121:AA128" si="4">TEXT(Y121,"###,###")</f>
        <v>2,249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2840</v>
      </c>
      <c r="V122" s="115">
        <v>2586</v>
      </c>
      <c r="W122" s="115">
        <v>2667</v>
      </c>
      <c r="X122" s="115">
        <v>2558</v>
      </c>
      <c r="Y122" s="115">
        <v>2474</v>
      </c>
      <c r="Z122" s="115"/>
      <c r="AA122" s="115" t="str">
        <f t="shared" si="4"/>
        <v>2,474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42598</v>
      </c>
      <c r="V124" s="115">
        <v>41816</v>
      </c>
      <c r="W124" s="115">
        <v>40911</v>
      </c>
      <c r="X124" s="115">
        <v>39469</v>
      </c>
      <c r="Y124" s="115">
        <v>39226</v>
      </c>
      <c r="Z124" s="115"/>
      <c r="AA124" s="115" t="str">
        <f t="shared" si="4"/>
        <v>39,226</v>
      </c>
      <c r="AB124" s="115"/>
      <c r="AC124" s="115">
        <f>Y124/$Y$7*100</f>
        <v>94.577456298975278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5237</v>
      </c>
      <c r="V125" s="115">
        <v>4918</v>
      </c>
      <c r="W125" s="115">
        <v>4863</v>
      </c>
      <c r="X125" s="115">
        <v>4743</v>
      </c>
      <c r="Y125" s="115">
        <v>4723</v>
      </c>
      <c r="Z125" s="115"/>
      <c r="AA125" s="115" t="str">
        <f t="shared" si="4"/>
        <v>4,723</v>
      </c>
      <c r="AB125" s="115"/>
      <c r="AC125" s="115">
        <f>Y125/$Y$7*100</f>
        <v>11.387582881253767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24571</v>
      </c>
      <c r="V127" s="115">
        <v>23940</v>
      </c>
      <c r="W127" s="115">
        <v>23155</v>
      </c>
      <c r="X127" s="115">
        <v>22036</v>
      </c>
      <c r="Y127" s="115">
        <v>21695</v>
      </c>
      <c r="Z127" s="115"/>
      <c r="AA127" s="115" t="str">
        <f t="shared" si="4"/>
        <v>21,695</v>
      </c>
      <c r="AB127" s="115"/>
      <c r="AC127" s="115">
        <f>Y127/$Y$7*100</f>
        <v>52.308619650391805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20421</v>
      </c>
      <c r="V128" s="115">
        <v>20211</v>
      </c>
      <c r="W128" s="115">
        <v>19950</v>
      </c>
      <c r="X128" s="115">
        <v>19617</v>
      </c>
      <c r="Y128" s="115">
        <v>19780</v>
      </c>
      <c r="Z128" s="115"/>
      <c r="AA128" s="115" t="str">
        <f t="shared" si="4"/>
        <v>19,780</v>
      </c>
      <c r="AB128" s="115"/>
      <c r="AC128" s="115">
        <f>Y128/$Y$7*100</f>
        <v>47.691380349608195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DAACA58-09C7-4DDB-A51A-12E218E732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B4186602-48F3-4848-99AB-7E81F22F71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6A196C1-5349-4770-8DA2-B5B6AEC202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113A781-A931-47CB-9EBB-87CB080898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Scenic Rim</v>
      </c>
      <c r="T1" s="115"/>
      <c r="U1" s="115"/>
      <c r="V1" s="115"/>
      <c r="W1" s="115"/>
      <c r="X1" s="115"/>
      <c r="Y1" s="115" t="str">
        <f>Y3</f>
        <v>9.62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173</v>
      </c>
      <c r="V3" s="115"/>
      <c r="W3" s="115"/>
      <c r="X3" s="115"/>
      <c r="Y3" s="115" t="s">
        <v>270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9.62'!$Y$3&amp;" "&amp;'Table 9.62'!$U$3&amp;", "&amp;'State data for spotlight'!$C$3&amp;", "&amp;'Table 9.62'!$Y$2</f>
        <v>Table 9.62 Scenic Rim,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27453</v>
      </c>
      <c r="U4" s="117">
        <v>27665</v>
      </c>
      <c r="V4" s="117">
        <v>27722</v>
      </c>
      <c r="W4" s="117">
        <v>28206</v>
      </c>
      <c r="X4" s="117">
        <v>28244</v>
      </c>
      <c r="Y4" s="117">
        <v>29548</v>
      </c>
      <c r="Z4" s="115"/>
      <c r="AA4" s="115" t="str">
        <f>TEXT(Y4,"###,###")</f>
        <v>29,548</v>
      </c>
      <c r="AB4" s="115"/>
      <c r="AC4" s="115">
        <f t="shared" ref="AC4:AC9" si="0">Y4/X4-1</f>
        <v>4.6169097861492814E-2</v>
      </c>
      <c r="AD4" s="115"/>
      <c r="AE4" s="115">
        <f>Y4/T4-1</f>
        <v>7.6312242742141212E-2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14658</v>
      </c>
      <c r="U5" s="117">
        <v>14793</v>
      </c>
      <c r="V5" s="117">
        <v>14716</v>
      </c>
      <c r="W5" s="117">
        <v>14988</v>
      </c>
      <c r="X5" s="117">
        <v>14851</v>
      </c>
      <c r="Y5" s="117">
        <v>15460</v>
      </c>
      <c r="Z5" s="115"/>
      <c r="AA5" s="115" t="str">
        <f>TEXT(Y5,"###,###")</f>
        <v>15,460</v>
      </c>
      <c r="AB5" s="115"/>
      <c r="AC5" s="115">
        <f t="shared" si="0"/>
        <v>4.1007339573092771E-2</v>
      </c>
      <c r="AD5" s="115"/>
      <c r="AE5" s="115">
        <f t="shared" ref="AE5:AE9" si="1">Y5/T5-1</f>
        <v>5.471414927002316E-2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12795</v>
      </c>
      <c r="U6" s="117">
        <v>12870</v>
      </c>
      <c r="V6" s="117">
        <v>13006</v>
      </c>
      <c r="W6" s="117">
        <v>13218</v>
      </c>
      <c r="X6" s="117">
        <v>13393</v>
      </c>
      <c r="Y6" s="117">
        <v>14088</v>
      </c>
      <c r="Z6" s="115"/>
      <c r="AA6" s="115" t="str">
        <f>TEXT(Y6,"###,###")</f>
        <v>14,088</v>
      </c>
      <c r="AB6" s="115"/>
      <c r="AC6" s="115">
        <f t="shared" si="0"/>
        <v>5.1892779810348788E-2</v>
      </c>
      <c r="AD6" s="115"/>
      <c r="AE6" s="115">
        <f t="shared" si="1"/>
        <v>0.10105509964830017</v>
      </c>
      <c r="AF6" s="115"/>
    </row>
    <row r="7" spans="1:32" ht="16.5" customHeight="1" thickBot="1" x14ac:dyDescent="0.3">
      <c r="A7" s="46" t="str">
        <f>"QUICK STATS for "&amp;'Table 9.62'!Y2&amp;"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19598</v>
      </c>
      <c r="U7" s="117">
        <v>19597</v>
      </c>
      <c r="V7" s="117">
        <v>19891</v>
      </c>
      <c r="W7" s="117">
        <v>20007</v>
      </c>
      <c r="X7" s="117">
        <v>20228</v>
      </c>
      <c r="Y7" s="117">
        <v>21120</v>
      </c>
      <c r="Z7" s="115"/>
      <c r="AA7" s="115" t="str">
        <f>TEXT(Y7,"###,###")</f>
        <v>21,120</v>
      </c>
      <c r="AB7" s="115"/>
      <c r="AC7" s="115">
        <f t="shared" si="0"/>
        <v>4.4097290883923224E-2</v>
      </c>
      <c r="AD7" s="115"/>
      <c r="AE7" s="115">
        <f t="shared" si="1"/>
        <v>7.7660985814879124E-2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29,548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9.62'!AA7</f>
        <v>21,120</v>
      </c>
      <c r="P8" s="51"/>
      <c r="S8" s="115" t="s">
        <v>96</v>
      </c>
      <c r="T8" s="115">
        <v>35924</v>
      </c>
      <c r="U8" s="115">
        <v>36709</v>
      </c>
      <c r="V8" s="115">
        <v>37714.5</v>
      </c>
      <c r="W8" s="115">
        <v>38755</v>
      </c>
      <c r="X8" s="115">
        <v>39376.239999999998</v>
      </c>
      <c r="Y8" s="115">
        <v>40000</v>
      </c>
      <c r="Z8" s="115"/>
      <c r="AA8" s="115" t="str">
        <f>TEXT(Y8,"$###,###")</f>
        <v>$40,000</v>
      </c>
      <c r="AB8" s="115"/>
      <c r="AC8" s="115">
        <f t="shared" si="0"/>
        <v>1.584102494296058E-2</v>
      </c>
      <c r="AD8" s="115"/>
      <c r="AE8" s="115">
        <f t="shared" si="1"/>
        <v>0.11346175258879865</v>
      </c>
      <c r="AF8" s="115"/>
    </row>
    <row r="9" spans="1:32" x14ac:dyDescent="0.25">
      <c r="A9" s="55" t="s">
        <v>17</v>
      </c>
      <c r="B9" s="56"/>
      <c r="C9" s="57"/>
      <c r="D9" s="58">
        <f>'Table 9.62'!AC104</f>
        <v>69.997969405712738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51.93181818181818</v>
      </c>
      <c r="P9" s="59" t="s">
        <v>97</v>
      </c>
      <c r="S9" s="115" t="s">
        <v>9</v>
      </c>
      <c r="T9" s="115">
        <v>799031081</v>
      </c>
      <c r="U9" s="115">
        <v>840622044</v>
      </c>
      <c r="V9" s="115">
        <v>881430784</v>
      </c>
      <c r="W9" s="115">
        <v>897092986</v>
      </c>
      <c r="X9" s="115">
        <v>936760300</v>
      </c>
      <c r="Y9" s="115">
        <v>991989003</v>
      </c>
      <c r="Z9" s="115"/>
      <c r="AA9" s="115" t="str">
        <f>TEXT(Y9/1000000,"$#,###.0")&amp;" mil"</f>
        <v>$992.0 mil</v>
      </c>
      <c r="AB9" s="115"/>
      <c r="AC9" s="115">
        <f t="shared" si="0"/>
        <v>5.8957134498547781E-2</v>
      </c>
      <c r="AD9" s="115"/>
      <c r="AE9" s="115">
        <f t="shared" si="1"/>
        <v>0.24148988266953286</v>
      </c>
      <c r="AF9" s="115"/>
    </row>
    <row r="10" spans="1:32" x14ac:dyDescent="0.25">
      <c r="A10" s="55" t="s">
        <v>20</v>
      </c>
      <c r="B10" s="56"/>
      <c r="C10" s="57"/>
      <c r="D10" s="58">
        <f>'Table 9.62'!AC105</f>
        <v>17.710166508731557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48.068181818181813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87.547348484848484</v>
      </c>
      <c r="P11" s="59" t="s">
        <v>97</v>
      </c>
      <c r="S11" s="115" t="s">
        <v>32</v>
      </c>
      <c r="T11" s="117">
        <v>22311</v>
      </c>
      <c r="U11" s="117">
        <v>22707</v>
      </c>
      <c r="V11" s="117">
        <v>22808</v>
      </c>
      <c r="W11" s="117">
        <v>23414</v>
      </c>
      <c r="X11" s="117">
        <v>23507</v>
      </c>
      <c r="Y11" s="117">
        <v>24719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9.62'!AC108</f>
        <v>18.187356166237986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22.864583333333332</v>
      </c>
      <c r="P12" s="59" t="s">
        <v>97</v>
      </c>
      <c r="S12" s="115" t="s">
        <v>33</v>
      </c>
      <c r="T12" s="117">
        <v>5141</v>
      </c>
      <c r="U12" s="117">
        <v>4960</v>
      </c>
      <c r="V12" s="117">
        <v>4916</v>
      </c>
      <c r="W12" s="117">
        <v>4790</v>
      </c>
      <c r="X12" s="117">
        <v>4740</v>
      </c>
      <c r="Y12" s="117">
        <v>4829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9.62'!AC109</f>
        <v>16.508731555435226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9.62'!AA118</f>
        <v>43.7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9.62'!AC110</f>
        <v>20.674834168133209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13.925189393939394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9.62'!AC111</f>
        <v>32.337214024637881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86.074810606060609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1520</v>
      </c>
      <c r="Z15" s="115"/>
      <c r="AA15" s="118">
        <f t="shared" ref="AA15:AA34" si="2">IF(Y15="np",0,Y15/$Y$34)</f>
        <v>5.1441721943955597E-2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224</v>
      </c>
      <c r="Z16" s="115"/>
      <c r="AA16" s="118">
        <f t="shared" si="2"/>
        <v>7.5808853391092458E-3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1837</v>
      </c>
      <c r="Z17" s="115"/>
      <c r="AA17" s="118">
        <f t="shared" si="2"/>
        <v>6.2170028428320021E-2</v>
      </c>
      <c r="AB17" s="115"/>
      <c r="AC17" s="115"/>
      <c r="AD17" s="115"/>
      <c r="AE17" s="115"/>
      <c r="AF17" s="115"/>
    </row>
    <row r="18" spans="1:32" x14ac:dyDescent="0.25">
      <c r="A18" s="85" t="str">
        <f>'Table 9.62'!$S$1&amp;" ("&amp;'Table 9.62'!$T$2&amp;" to "&amp;'Table 9.62'!$Y$2&amp;")"</f>
        <v>Scenic Rim (2011-12 to 2016-17)</v>
      </c>
      <c r="B18" s="85"/>
      <c r="C18" s="85"/>
      <c r="D18" s="85"/>
      <c r="E18" s="85"/>
      <c r="F18" s="85"/>
      <c r="G18" s="85" t="str">
        <f>'Table 9.62'!$S$1&amp;" ("&amp;'Table 9.62'!$T$2&amp;" to "&amp;'Table 9.62'!$Y$2&amp;")"</f>
        <v>Scenic Rim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305</v>
      </c>
      <c r="Z18" s="115"/>
      <c r="AA18" s="118">
        <f t="shared" si="2"/>
        <v>1.0322187626912144E-2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2471</v>
      </c>
      <c r="Z19" s="115"/>
      <c r="AA19" s="118">
        <f t="shared" si="2"/>
        <v>8.3626641397048868E-2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1142</v>
      </c>
      <c r="Z20" s="115"/>
      <c r="AA20" s="118">
        <f t="shared" si="2"/>
        <v>3.8648977934208746E-2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2288</v>
      </c>
      <c r="Z21" s="115"/>
      <c r="AA21" s="118">
        <f t="shared" si="2"/>
        <v>7.7433328820901579E-2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1917</v>
      </c>
      <c r="Z22" s="115"/>
      <c r="AA22" s="118">
        <f t="shared" si="2"/>
        <v>6.48774874780019E-2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1101</v>
      </c>
      <c r="Z23" s="115"/>
      <c r="AA23" s="118">
        <f t="shared" si="2"/>
        <v>3.7261405171246785E-2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317</v>
      </c>
      <c r="Z24" s="115"/>
      <c r="AA24" s="118">
        <f t="shared" si="2"/>
        <v>1.0728306484364424E-2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818</v>
      </c>
      <c r="Z25" s="115"/>
      <c r="AA25" s="118">
        <f t="shared" si="2"/>
        <v>2.7683768782997158E-2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660</v>
      </c>
      <c r="Z26" s="115"/>
      <c r="AA26" s="118">
        <f t="shared" si="2"/>
        <v>2.2336537159875457E-2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1436</v>
      </c>
      <c r="Z27" s="115"/>
      <c r="AA27" s="118">
        <f t="shared" si="2"/>
        <v>4.8598889941789632E-2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1737</v>
      </c>
      <c r="Z28" s="115"/>
      <c r="AA28" s="118">
        <f t="shared" si="2"/>
        <v>5.8785704616217682E-2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1655</v>
      </c>
      <c r="Z29" s="115"/>
      <c r="AA29" s="118">
        <f t="shared" si="2"/>
        <v>5.601055909029376E-2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2321</v>
      </c>
      <c r="Z30" s="115"/>
      <c r="AA30" s="118">
        <f t="shared" si="2"/>
        <v>7.8550155678895353E-2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2463</v>
      </c>
      <c r="Z31" s="115"/>
      <c r="AA31" s="118">
        <f t="shared" si="2"/>
        <v>8.3355895492080681E-2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503</v>
      </c>
      <c r="Z32" s="115"/>
      <c r="AA32" s="118">
        <f t="shared" si="2"/>
        <v>1.7023148774874781E-2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1070</v>
      </c>
      <c r="Z33" s="115"/>
      <c r="AA33" s="118">
        <f t="shared" si="2"/>
        <v>3.6212264789495061E-2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29548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17225</v>
      </c>
      <c r="U37" s="115">
        <v>16796</v>
      </c>
      <c r="V37" s="115">
        <v>17252</v>
      </c>
      <c r="W37" s="115">
        <v>17260</v>
      </c>
      <c r="X37" s="115">
        <v>17529</v>
      </c>
      <c r="Y37" s="115">
        <v>18179</v>
      </c>
      <c r="Z37" s="115"/>
      <c r="AA37" s="115" t="str">
        <f>TEXT(Y37,"###,###")</f>
        <v>18,179</v>
      </c>
      <c r="AB37" s="115"/>
      <c r="AC37" s="115">
        <f>Y37/X37-1</f>
        <v>3.7081407952535894E-2</v>
      </c>
      <c r="AD37" s="115"/>
      <c r="AE37" s="115">
        <f>Y37/T37-1</f>
        <v>5.5384615384615365E-2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2371</v>
      </c>
      <c r="U38" s="115">
        <v>2802</v>
      </c>
      <c r="V38" s="115">
        <v>2639</v>
      </c>
      <c r="W38" s="115">
        <v>2750</v>
      </c>
      <c r="X38" s="115">
        <v>2696</v>
      </c>
      <c r="Y38" s="115">
        <v>2941</v>
      </c>
      <c r="Z38" s="115"/>
      <c r="AA38" s="115" t="str">
        <f>TEXT(Y38,"###,###")</f>
        <v>2,941</v>
      </c>
      <c r="AB38" s="115"/>
      <c r="AC38" s="115">
        <f>Y38/X38-1</f>
        <v>9.0875370919881293E-2</v>
      </c>
      <c r="AD38" s="115"/>
      <c r="AE38" s="115">
        <f>Y38/T38-1</f>
        <v>0.24040489245044294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19596</v>
      </c>
      <c r="U40" s="115">
        <v>19598</v>
      </c>
      <c r="V40" s="115">
        <v>19891</v>
      </c>
      <c r="W40" s="115">
        <v>20010</v>
      </c>
      <c r="X40" s="115">
        <v>20225</v>
      </c>
      <c r="Y40" s="115">
        <v>21120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86.074810606060609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13.925189393939394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28</v>
      </c>
      <c r="Y44" s="117">
        <v>12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355</v>
      </c>
      <c r="Y45" s="117">
        <v>426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885</v>
      </c>
      <c r="Y46" s="117">
        <v>905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1104</v>
      </c>
      <c r="Y47" s="117">
        <v>1178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1208</v>
      </c>
      <c r="Y48" s="117">
        <v>1352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9.62'!S1&amp;" ("&amp;'Table 9.62'!Y2&amp;") *"</f>
        <v>Number of jobs by age and sex of job holders in Scenic Rim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1211</v>
      </c>
      <c r="Y49" s="117">
        <v>1255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1365</v>
      </c>
      <c r="Y50" s="117">
        <v>1367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1606</v>
      </c>
      <c r="Y51" s="117">
        <v>1543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1681</v>
      </c>
      <c r="Y52" s="117">
        <v>1714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1638</v>
      </c>
      <c r="Y53" s="117">
        <v>1690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1472</v>
      </c>
      <c r="Y54" s="117">
        <v>1513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1100</v>
      </c>
      <c r="Y55" s="117">
        <v>1215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665</v>
      </c>
      <c r="Y56" s="117">
        <v>685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310</v>
      </c>
      <c r="Y57" s="117">
        <v>379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128</v>
      </c>
      <c r="Y58" s="117">
        <v>131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60</v>
      </c>
      <c r="Y59" s="117">
        <v>59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43</v>
      </c>
      <c r="Y60" s="117">
        <v>39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14851</v>
      </c>
      <c r="Y61" s="117">
        <v>15460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22</v>
      </c>
      <c r="Y63" s="117">
        <v>30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9.62'!S1&amp;" ("&amp;'Table 9.62'!Y2&amp;") *"</f>
        <v>Number of employed persons per occupation of main job by sex in Scenic Rim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414</v>
      </c>
      <c r="Y64" s="117">
        <v>442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959</v>
      </c>
      <c r="Y65" s="117">
        <v>951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988</v>
      </c>
      <c r="Y66" s="117">
        <v>1051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1045</v>
      </c>
      <c r="Y67" s="117">
        <v>1188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1048</v>
      </c>
      <c r="Y68" s="117">
        <v>1122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1129</v>
      </c>
      <c r="Y69" s="117">
        <v>1212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1521</v>
      </c>
      <c r="Y70" s="117">
        <v>1478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1576</v>
      </c>
      <c r="Y71" s="117">
        <v>1681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1537</v>
      </c>
      <c r="Y72" s="117">
        <v>1598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1358</v>
      </c>
      <c r="Y73" s="117">
        <v>1387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930</v>
      </c>
      <c r="Y74" s="117">
        <v>1007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493</v>
      </c>
      <c r="Y75" s="117">
        <v>532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203</v>
      </c>
      <c r="Y76" s="117">
        <v>233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105</v>
      </c>
      <c r="Y77" s="117">
        <v>97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47</v>
      </c>
      <c r="Y78" s="117">
        <v>52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21</v>
      </c>
      <c r="Y79" s="117">
        <v>27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13393</v>
      </c>
      <c r="Y80" s="117">
        <v>14088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9.62'!S1</f>
        <v>Scenic Rim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1073</v>
      </c>
      <c r="Y83" s="117">
        <v>1136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891</v>
      </c>
      <c r="Y84" s="117">
        <v>920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9.62'!AA4</f>
        <v>29,548</v>
      </c>
      <c r="D85" s="99">
        <f>'Table 9.62'!AC4</f>
        <v>4.6169097861492814E-2</v>
      </c>
      <c r="E85" s="100">
        <f>'Table 9.62'!AC4</f>
        <v>4.6169097861492814E-2</v>
      </c>
      <c r="F85" s="99">
        <f>'Table 9.62'!AE4</f>
        <v>7.6312242742141212E-2</v>
      </c>
      <c r="G85" s="100">
        <f>'Table 9.62'!AE4</f>
        <v>7.6312242742141212E-2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1919</v>
      </c>
      <c r="Y85" s="117">
        <v>1974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9.62'!AA5</f>
        <v>15,460</v>
      </c>
      <c r="D86" s="99">
        <f>'Table 9.62'!AC5</f>
        <v>4.1007339573092771E-2</v>
      </c>
      <c r="E86" s="100">
        <f>'Table 9.62'!AC5</f>
        <v>4.1007339573092771E-2</v>
      </c>
      <c r="F86" s="99">
        <f>'Table 9.62'!AE5</f>
        <v>5.471414927002316E-2</v>
      </c>
      <c r="G86" s="100">
        <f>'Table 9.62'!AE5</f>
        <v>5.471414927002316E-2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508</v>
      </c>
      <c r="Y86" s="117">
        <v>537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9.62'!AA6</f>
        <v>14,088</v>
      </c>
      <c r="D87" s="99">
        <f>'Table 9.62'!AC6</f>
        <v>5.1892779810348788E-2</v>
      </c>
      <c r="E87" s="100">
        <f>'Table 9.62'!AC6</f>
        <v>5.1892779810348788E-2</v>
      </c>
      <c r="F87" s="99">
        <f>'Table 9.62'!AE6</f>
        <v>0.10105509964830017</v>
      </c>
      <c r="G87" s="100">
        <f>'Table 9.62'!AE6</f>
        <v>0.10105509964830017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294</v>
      </c>
      <c r="Y87" s="117">
        <v>312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9.62'!AA7</f>
        <v>21,120</v>
      </c>
      <c r="D88" s="99">
        <f>'Table 9.62'!AC7</f>
        <v>4.4097290883923224E-2</v>
      </c>
      <c r="E88" s="100">
        <f>'Table 9.62'!AC7</f>
        <v>4.4097290883923224E-2</v>
      </c>
      <c r="F88" s="99">
        <f>'Table 9.62'!AE7</f>
        <v>7.7660985814879124E-2</v>
      </c>
      <c r="G88" s="100">
        <f>'Table 9.62'!AE7</f>
        <v>7.7660985814879124E-2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425</v>
      </c>
      <c r="Y88" s="117">
        <v>441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9.62'!AA37</f>
        <v>18,179</v>
      </c>
      <c r="D89" s="99">
        <f>'Table 9.62'!AC37</f>
        <v>3.7081407952535894E-2</v>
      </c>
      <c r="E89" s="100">
        <f>'Table 9.62'!AC37</f>
        <v>3.7081407952535894E-2</v>
      </c>
      <c r="F89" s="99">
        <f>'Table 9.62'!AE37</f>
        <v>5.5384615384615365E-2</v>
      </c>
      <c r="G89" s="100">
        <f>'Table 9.62'!AE37</f>
        <v>5.5384615384615365E-2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1104</v>
      </c>
      <c r="Y89" s="117">
        <v>1149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9.62'!AA38</f>
        <v>2,941</v>
      </c>
      <c r="D90" s="99">
        <f>'Table 9.62'!AC38</f>
        <v>9.0875370919881293E-2</v>
      </c>
      <c r="E90" s="100">
        <f>'Table 9.62'!AC38</f>
        <v>9.0875370919881293E-2</v>
      </c>
      <c r="F90" s="99">
        <f>'Table 9.62'!AE38</f>
        <v>0.24040489245044294</v>
      </c>
      <c r="G90" s="100">
        <f>'Table 9.62'!AE38</f>
        <v>0.24040489245044294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1494</v>
      </c>
      <c r="Y90" s="117">
        <v>1560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9.62'!AA114</f>
        <v>1,403</v>
      </c>
      <c r="D91" s="99">
        <f>'Table 9.62'!AC114</f>
        <v>7.7572964669738953E-2</v>
      </c>
      <c r="E91" s="100">
        <f>'Table 9.62'!AC114</f>
        <v>7.7572964669738953E-2</v>
      </c>
      <c r="F91" s="99">
        <f>'Table 9.62'!AE114</f>
        <v>0.25491949910554568</v>
      </c>
      <c r="G91" s="100">
        <f>'Table 9.62'!AE114</f>
        <v>0.25491949910554568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10560</v>
      </c>
      <c r="Y91" s="117">
        <v>10968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9.62'!AA115</f>
        <v>1,538</v>
      </c>
      <c r="D92" s="99">
        <f>'Table 9.62'!AC115</f>
        <v>9.7787294789436041E-2</v>
      </c>
      <c r="E92" s="100">
        <f>'Table 9.62'!AC115</f>
        <v>9.7787294789436041E-2</v>
      </c>
      <c r="F92" s="99">
        <f>'Table 9.62'!AE115</f>
        <v>0.22354813046937161</v>
      </c>
      <c r="G92" s="100">
        <f>'Table 9.62'!AE115</f>
        <v>0.22354813046937161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9.62'!AA8</f>
        <v>$40,000</v>
      </c>
      <c r="D93" s="99">
        <f>'Table 9.62'!AC8</f>
        <v>1.584102494296058E-2</v>
      </c>
      <c r="E93" s="100">
        <f>'Table 9.62'!AC8</f>
        <v>1.584102494296058E-2</v>
      </c>
      <c r="F93" s="99">
        <f>'Table 9.62'!AE8</f>
        <v>0.11346175258879865</v>
      </c>
      <c r="G93" s="100">
        <f>'Table 9.62'!AE8</f>
        <v>0.11346175258879865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668</v>
      </c>
      <c r="Y93" s="117">
        <v>742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9.62'!AA9</f>
        <v>$992.0 mil</v>
      </c>
      <c r="D94" s="99">
        <f>'Table 9.62'!AC9</f>
        <v>5.8957134498547781E-2</v>
      </c>
      <c r="E94" s="100">
        <f>'Table 9.62'!AC9</f>
        <v>5.8957134498547781E-2</v>
      </c>
      <c r="F94" s="99">
        <f>'Table 9.62'!AE9</f>
        <v>0.24148988266953286</v>
      </c>
      <c r="G94" s="100">
        <f>'Table 9.62'!AE9</f>
        <v>0.24148988266953286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1489</v>
      </c>
      <c r="Y94" s="117">
        <v>1585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358</v>
      </c>
      <c r="Y95" s="117">
        <v>379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1350</v>
      </c>
      <c r="Y96" s="117">
        <v>1441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1585</v>
      </c>
      <c r="Y97" s="117">
        <v>1759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850</v>
      </c>
      <c r="Y98" s="117">
        <v>868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101</v>
      </c>
      <c r="Y99" s="117">
        <v>113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832</v>
      </c>
      <c r="Y100" s="117">
        <v>892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9666</v>
      </c>
      <c r="Y101" s="117">
        <v>10152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19010</v>
      </c>
      <c r="Y104" s="115">
        <v>20683</v>
      </c>
      <c r="Z104" s="115"/>
      <c r="AA104" s="115" t="str">
        <f>TEXT(Y104,"###,###")</f>
        <v>20,683</v>
      </c>
      <c r="AB104" s="115"/>
      <c r="AC104" s="115">
        <f>Y104/($Y$4)*100</f>
        <v>69.997969405712738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5043</v>
      </c>
      <c r="Y105" s="115">
        <v>5233</v>
      </c>
      <c r="Z105" s="115"/>
      <c r="AA105" s="115" t="str">
        <f>TEXT(Y105,"###,###")</f>
        <v>5,233</v>
      </c>
      <c r="AB105" s="115"/>
      <c r="AC105" s="115">
        <f>Y105/($Y$4)*100</f>
        <v>17.710166508731557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24053</v>
      </c>
      <c r="Y106" s="115">
        <v>25916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4966</v>
      </c>
      <c r="Y108" s="115">
        <v>5374</v>
      </c>
      <c r="Z108" s="115"/>
      <c r="AA108" s="115" t="str">
        <f>TEXT(Y108,"###,###")</f>
        <v>5,374</v>
      </c>
      <c r="AB108" s="115"/>
      <c r="AC108" s="115">
        <f>Y108/($Y$4)*100</f>
        <v>18.187356166237986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4639</v>
      </c>
      <c r="Y109" s="115">
        <v>4878</v>
      </c>
      <c r="Z109" s="115"/>
      <c r="AA109" s="115" t="str">
        <f>TEXT(Y109,"###,###")</f>
        <v>4,878</v>
      </c>
      <c r="AB109" s="115"/>
      <c r="AC109" s="115">
        <f t="shared" ref="AC109:AC111" si="3">Y109/($Y$4)*100</f>
        <v>16.508731555435226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5355</v>
      </c>
      <c r="Y110" s="115">
        <v>6109</v>
      </c>
      <c r="Z110" s="115"/>
      <c r="AA110" s="115" t="str">
        <f>TEXT(Y110,"###,###")</f>
        <v>6,109</v>
      </c>
      <c r="AB110" s="115"/>
      <c r="AC110" s="115">
        <f t="shared" si="3"/>
        <v>20.674834168133209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9097</v>
      </c>
      <c r="Y111" s="115">
        <v>9555</v>
      </c>
      <c r="Z111" s="115"/>
      <c r="AA111" s="115" t="str">
        <f>TEXT(Y111,"###,###")</f>
        <v>9,555</v>
      </c>
      <c r="AB111" s="115"/>
      <c r="AC111" s="115">
        <f t="shared" si="3"/>
        <v>32.337214024637881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28244</v>
      </c>
      <c r="Y112" s="115">
        <v>29548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1118</v>
      </c>
      <c r="U114" s="115">
        <v>1391</v>
      </c>
      <c r="V114" s="115">
        <v>1250</v>
      </c>
      <c r="W114" s="115">
        <v>1339</v>
      </c>
      <c r="X114" s="115">
        <v>1302</v>
      </c>
      <c r="Y114" s="115">
        <v>1403</v>
      </c>
      <c r="Z114" s="115"/>
      <c r="AA114" s="115" t="str">
        <f>TEXT(Y114,"###,###")</f>
        <v>1,403</v>
      </c>
      <c r="AB114" s="115"/>
      <c r="AC114" s="115">
        <f>Y114/X114-1</f>
        <v>7.7572964669738953E-2</v>
      </c>
      <c r="AD114" s="115"/>
      <c r="AE114" s="115">
        <f>Y114/T114-1</f>
        <v>0.25491949910554568</v>
      </c>
      <c r="AF114" s="115"/>
    </row>
    <row r="115" spans="19:32" x14ac:dyDescent="0.25">
      <c r="S115" s="115" t="s">
        <v>104</v>
      </c>
      <c r="T115" s="115">
        <v>1257</v>
      </c>
      <c r="U115" s="115">
        <v>1407</v>
      </c>
      <c r="V115" s="115">
        <v>1384</v>
      </c>
      <c r="W115" s="115">
        <v>1413</v>
      </c>
      <c r="X115" s="115">
        <v>1401</v>
      </c>
      <c r="Y115" s="115">
        <v>1538</v>
      </c>
      <c r="Z115" s="115"/>
      <c r="AA115" s="115" t="str">
        <f>TEXT(Y115,"###,###")</f>
        <v>1,538</v>
      </c>
      <c r="AB115" s="115"/>
      <c r="AC115" s="115">
        <f>Y115/X115-1</f>
        <v>9.7787294789436041E-2</v>
      </c>
      <c r="AD115" s="115"/>
      <c r="AE115" s="115">
        <f>Y115/T115-1</f>
        <v>0.22354813046937161</v>
      </c>
      <c r="AF115" s="115"/>
    </row>
    <row r="116" spans="19:32" x14ac:dyDescent="0.25">
      <c r="S116" s="115" t="s">
        <v>56</v>
      </c>
      <c r="T116" s="115">
        <v>2375</v>
      </c>
      <c r="U116" s="115">
        <v>2798</v>
      </c>
      <c r="V116" s="115">
        <v>2634</v>
      </c>
      <c r="W116" s="115">
        <v>2752</v>
      </c>
      <c r="X116" s="115">
        <v>2703</v>
      </c>
      <c r="Y116" s="115">
        <v>2941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42.4</v>
      </c>
      <c r="V118" s="115">
        <v>40.46</v>
      </c>
      <c r="W118" s="115">
        <v>40.6</v>
      </c>
      <c r="X118" s="115">
        <v>42.59</v>
      </c>
      <c r="Y118" s="115">
        <v>43.66</v>
      </c>
      <c r="Z118" s="115"/>
      <c r="AA118" s="115" t="str">
        <f>TEXT(Y118,"##.0")</f>
        <v>43.7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14640</v>
      </c>
      <c r="V120" s="115">
        <v>14977</v>
      </c>
      <c r="W120" s="115">
        <v>15215</v>
      </c>
      <c r="X120" s="115">
        <v>15491</v>
      </c>
      <c r="Y120" s="115">
        <v>16291</v>
      </c>
      <c r="Z120" s="115"/>
      <c r="AA120" s="115" t="str">
        <f>TEXT(Y120,"###,###")</f>
        <v>16,291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2786</v>
      </c>
      <c r="V121" s="115">
        <v>2741</v>
      </c>
      <c r="W121" s="115">
        <v>2632</v>
      </c>
      <c r="X121" s="115">
        <v>2558</v>
      </c>
      <c r="Y121" s="115">
        <v>2630</v>
      </c>
      <c r="Z121" s="115"/>
      <c r="AA121" s="115" t="str">
        <f t="shared" ref="AA121:AA128" si="4">TEXT(Y121,"###,###")</f>
        <v>2,630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2168</v>
      </c>
      <c r="V122" s="115">
        <v>2168</v>
      </c>
      <c r="W122" s="115">
        <v>2162</v>
      </c>
      <c r="X122" s="115">
        <v>2176</v>
      </c>
      <c r="Y122" s="115">
        <v>2199</v>
      </c>
      <c r="Z122" s="115"/>
      <c r="AA122" s="115" t="str">
        <f t="shared" si="4"/>
        <v>2,199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16808</v>
      </c>
      <c r="V124" s="115">
        <v>17145</v>
      </c>
      <c r="W124" s="115">
        <v>17377</v>
      </c>
      <c r="X124" s="115">
        <v>17667</v>
      </c>
      <c r="Y124" s="115">
        <v>18490</v>
      </c>
      <c r="Z124" s="115"/>
      <c r="AA124" s="115" t="str">
        <f t="shared" si="4"/>
        <v>18,490</v>
      </c>
      <c r="AB124" s="115"/>
      <c r="AC124" s="115">
        <f>Y124/$Y$7*100</f>
        <v>87.547348484848484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4954</v>
      </c>
      <c r="V125" s="115">
        <v>4909</v>
      </c>
      <c r="W125" s="115">
        <v>4794</v>
      </c>
      <c r="X125" s="115">
        <v>4734</v>
      </c>
      <c r="Y125" s="115">
        <v>4829</v>
      </c>
      <c r="Z125" s="115"/>
      <c r="AA125" s="115" t="str">
        <f t="shared" si="4"/>
        <v>4,829</v>
      </c>
      <c r="AB125" s="115"/>
      <c r="AC125" s="115">
        <f>Y125/$Y$7*100</f>
        <v>22.864583333333332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10364</v>
      </c>
      <c r="V127" s="115">
        <v>10484</v>
      </c>
      <c r="W127" s="115">
        <v>10559</v>
      </c>
      <c r="X127" s="115">
        <v>10560</v>
      </c>
      <c r="Y127" s="115">
        <v>10968</v>
      </c>
      <c r="Z127" s="115"/>
      <c r="AA127" s="115" t="str">
        <f t="shared" si="4"/>
        <v>10,968</v>
      </c>
      <c r="AB127" s="115"/>
      <c r="AC127" s="115">
        <f>Y127/$Y$7*100</f>
        <v>51.93181818181818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9230</v>
      </c>
      <c r="V128" s="115">
        <v>9408</v>
      </c>
      <c r="W128" s="115">
        <v>9446</v>
      </c>
      <c r="X128" s="115">
        <v>9668</v>
      </c>
      <c r="Y128" s="115">
        <v>10152</v>
      </c>
      <c r="Z128" s="115"/>
      <c r="AA128" s="115" t="str">
        <f t="shared" si="4"/>
        <v>10,152</v>
      </c>
      <c r="AB128" s="115"/>
      <c r="AC128" s="115">
        <f>Y128/$Y$7*100</f>
        <v>48.068181818181813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F658290-696C-489B-B6B3-AEA57B4504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0126D32-02D0-4E1B-BC09-BD024418D7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9234FA5-4C57-4EA0-8BE5-72271C7904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C36576A-4F54-4C01-A77C-B2CD1F7190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Somerset</v>
      </c>
      <c r="T1" s="115"/>
      <c r="U1" s="115"/>
      <c r="V1" s="115"/>
      <c r="W1" s="115"/>
      <c r="X1" s="115"/>
      <c r="Y1" s="115" t="str">
        <f>Y3</f>
        <v>9.63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174</v>
      </c>
      <c r="V3" s="115"/>
      <c r="W3" s="115"/>
      <c r="X3" s="115"/>
      <c r="Y3" s="115" t="s">
        <v>271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9.63'!$Y$3&amp;" "&amp;'Table 9.63'!$U$3&amp;", "&amp;'State data for spotlight'!$C$3&amp;", "&amp;'Table 9.63'!$Y$2</f>
        <v>Table 9.63 Somerset,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15188</v>
      </c>
      <c r="U4" s="117">
        <v>15458</v>
      </c>
      <c r="V4" s="117">
        <v>15325</v>
      </c>
      <c r="W4" s="117">
        <v>15521</v>
      </c>
      <c r="X4" s="117">
        <v>15422</v>
      </c>
      <c r="Y4" s="117">
        <v>16101</v>
      </c>
      <c r="Z4" s="115"/>
      <c r="AA4" s="115" t="str">
        <f>TEXT(Y4,"###,###")</f>
        <v>16,101</v>
      </c>
      <c r="AB4" s="115"/>
      <c r="AC4" s="115">
        <f t="shared" ref="AC4:AC9" si="0">Y4/X4-1</f>
        <v>4.4028011931007693E-2</v>
      </c>
      <c r="AD4" s="115"/>
      <c r="AE4" s="115">
        <f>Y4/T4-1</f>
        <v>6.0113247300500383E-2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8338</v>
      </c>
      <c r="U5" s="117">
        <v>8642</v>
      </c>
      <c r="V5" s="117">
        <v>8459</v>
      </c>
      <c r="W5" s="117">
        <v>8593</v>
      </c>
      <c r="X5" s="117">
        <v>8536</v>
      </c>
      <c r="Y5" s="117">
        <v>9031</v>
      </c>
      <c r="Z5" s="115"/>
      <c r="AA5" s="115" t="str">
        <f>TEXT(Y5,"###,###")</f>
        <v>9,031</v>
      </c>
      <c r="AB5" s="115"/>
      <c r="AC5" s="115">
        <f t="shared" si="0"/>
        <v>5.7989690721649501E-2</v>
      </c>
      <c r="AD5" s="115"/>
      <c r="AE5" s="115">
        <f t="shared" ref="AE5:AE9" si="1">Y5/T5-1</f>
        <v>8.3113456464379842E-2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6848</v>
      </c>
      <c r="U6" s="117">
        <v>6815</v>
      </c>
      <c r="V6" s="117">
        <v>6866</v>
      </c>
      <c r="W6" s="117">
        <v>6924</v>
      </c>
      <c r="X6" s="117">
        <v>6887</v>
      </c>
      <c r="Y6" s="117">
        <v>7070</v>
      </c>
      <c r="Z6" s="115"/>
      <c r="AA6" s="115" t="str">
        <f>TEXT(Y6,"###,###")</f>
        <v>7,070</v>
      </c>
      <c r="AB6" s="115"/>
      <c r="AC6" s="115">
        <f t="shared" si="0"/>
        <v>2.6571801945694862E-2</v>
      </c>
      <c r="AD6" s="115"/>
      <c r="AE6" s="115">
        <f t="shared" si="1"/>
        <v>3.2418224299065379E-2</v>
      </c>
      <c r="AF6" s="115"/>
    </row>
    <row r="7" spans="1:32" ht="16.5" customHeight="1" thickBot="1" x14ac:dyDescent="0.3">
      <c r="A7" s="46" t="str">
        <f>"QUICK STATS for "&amp;'Table 9.63'!Y2&amp;"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10866</v>
      </c>
      <c r="U7" s="117">
        <v>11030</v>
      </c>
      <c r="V7" s="117">
        <v>11124</v>
      </c>
      <c r="W7" s="117">
        <v>11136</v>
      </c>
      <c r="X7" s="117">
        <v>11188</v>
      </c>
      <c r="Y7" s="117">
        <v>11634</v>
      </c>
      <c r="Z7" s="115"/>
      <c r="AA7" s="115" t="str">
        <f>TEXT(Y7,"###,###")</f>
        <v>11,634</v>
      </c>
      <c r="AB7" s="115"/>
      <c r="AC7" s="115">
        <f t="shared" si="0"/>
        <v>3.9864140150160932E-2</v>
      </c>
      <c r="AD7" s="115"/>
      <c r="AE7" s="115">
        <f t="shared" si="1"/>
        <v>7.0679182771949289E-2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16,101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9.63'!AA7</f>
        <v>11,634</v>
      </c>
      <c r="P8" s="51"/>
      <c r="S8" s="115" t="s">
        <v>96</v>
      </c>
      <c r="T8" s="115">
        <v>37937.120000000003</v>
      </c>
      <c r="U8" s="115">
        <v>39947.78</v>
      </c>
      <c r="V8" s="115">
        <v>40361</v>
      </c>
      <c r="W8" s="115">
        <v>40799.17</v>
      </c>
      <c r="X8" s="115">
        <v>42535</v>
      </c>
      <c r="Y8" s="115">
        <v>43620.41</v>
      </c>
      <c r="Z8" s="115"/>
      <c r="AA8" s="115" t="str">
        <f>TEXT(Y8,"$###,###")</f>
        <v>$43,620</v>
      </c>
      <c r="AB8" s="115"/>
      <c r="AC8" s="115">
        <f t="shared" si="0"/>
        <v>2.5518043963794534E-2</v>
      </c>
      <c r="AD8" s="115"/>
      <c r="AE8" s="115">
        <f t="shared" si="1"/>
        <v>0.14980815623326182</v>
      </c>
      <c r="AF8" s="115"/>
    </row>
    <row r="9" spans="1:32" x14ac:dyDescent="0.25">
      <c r="A9" s="55" t="s">
        <v>17</v>
      </c>
      <c r="B9" s="56"/>
      <c r="C9" s="57"/>
      <c r="D9" s="58">
        <f>'Table 9.63'!AC104</f>
        <v>71.101173840134152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54.9853876568678</v>
      </c>
      <c r="P9" s="59" t="s">
        <v>97</v>
      </c>
      <c r="S9" s="115" t="s">
        <v>9</v>
      </c>
      <c r="T9" s="115">
        <v>441253266</v>
      </c>
      <c r="U9" s="115">
        <v>466624157</v>
      </c>
      <c r="V9" s="115">
        <v>489084989</v>
      </c>
      <c r="W9" s="115">
        <v>497688072</v>
      </c>
      <c r="X9" s="115">
        <v>516861245</v>
      </c>
      <c r="Y9" s="115">
        <v>548584889</v>
      </c>
      <c r="Z9" s="115"/>
      <c r="AA9" s="115" t="str">
        <f>TEXT(Y9/1000000,"$#,###.0")&amp;" mil"</f>
        <v>$548.6 mil</v>
      </c>
      <c r="AB9" s="115"/>
      <c r="AC9" s="115">
        <f t="shared" si="0"/>
        <v>6.1377486330978392E-2</v>
      </c>
      <c r="AD9" s="115"/>
      <c r="AE9" s="115">
        <f t="shared" si="1"/>
        <v>0.24324267097889307</v>
      </c>
      <c r="AF9" s="115"/>
    </row>
    <row r="10" spans="1:32" x14ac:dyDescent="0.25">
      <c r="A10" s="55" t="s">
        <v>20</v>
      </c>
      <c r="B10" s="56"/>
      <c r="C10" s="57"/>
      <c r="D10" s="58">
        <f>'Table 9.63'!AC105</f>
        <v>17.675920750263959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45.0146123431322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89.470517448856796</v>
      </c>
      <c r="P11" s="59" t="s">
        <v>97</v>
      </c>
      <c r="S11" s="115" t="s">
        <v>32</v>
      </c>
      <c r="T11" s="117">
        <v>12704</v>
      </c>
      <c r="U11" s="117">
        <v>13011</v>
      </c>
      <c r="V11" s="117">
        <v>12967</v>
      </c>
      <c r="W11" s="117">
        <v>13232</v>
      </c>
      <c r="X11" s="117">
        <v>13187</v>
      </c>
      <c r="Y11" s="117">
        <v>13815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9.63'!AC108</f>
        <v>15.582883050742192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19.649303764827231</v>
      </c>
      <c r="P12" s="59" t="s">
        <v>97</v>
      </c>
      <c r="S12" s="115" t="s">
        <v>33</v>
      </c>
      <c r="T12" s="117">
        <v>2483</v>
      </c>
      <c r="U12" s="117">
        <v>2446</v>
      </c>
      <c r="V12" s="117">
        <v>2355</v>
      </c>
      <c r="W12" s="117">
        <v>2292</v>
      </c>
      <c r="X12" s="117">
        <v>2238</v>
      </c>
      <c r="Y12" s="117">
        <v>2286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9.63'!AC109</f>
        <v>15.023911558288304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9.63'!AA118</f>
        <v>42.6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9.63'!AC110</f>
        <v>21.278181479411217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12.695547533092661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9.63'!AC111</f>
        <v>36.892118501956404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87.30445246690735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841</v>
      </c>
      <c r="Z15" s="115"/>
      <c r="AA15" s="118">
        <f t="shared" ref="AA15:AA34" si="2">IF(Y15="np",0,Y15/$Y$34)</f>
        <v>5.2232780572635237E-2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196</v>
      </c>
      <c r="Z16" s="115"/>
      <c r="AA16" s="118">
        <f t="shared" si="2"/>
        <v>1.2173156946773492E-2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1963</v>
      </c>
      <c r="Z17" s="115"/>
      <c r="AA17" s="118">
        <f t="shared" si="2"/>
        <v>0.12191789329855289</v>
      </c>
      <c r="AB17" s="115"/>
      <c r="AC17" s="115"/>
      <c r="AD17" s="115"/>
      <c r="AE17" s="115"/>
      <c r="AF17" s="115"/>
    </row>
    <row r="18" spans="1:32" x14ac:dyDescent="0.25">
      <c r="A18" s="85" t="str">
        <f>'Table 9.63'!$S$1&amp;" ("&amp;'Table 9.63'!$T$2&amp;" to "&amp;'Table 9.63'!$Y$2&amp;")"</f>
        <v>Somerset (2011-12 to 2016-17)</v>
      </c>
      <c r="B18" s="85"/>
      <c r="C18" s="85"/>
      <c r="D18" s="85"/>
      <c r="E18" s="85"/>
      <c r="F18" s="85"/>
      <c r="G18" s="85" t="str">
        <f>'Table 9.63'!$S$1&amp;" ("&amp;'Table 9.63'!$T$2&amp;" to "&amp;'Table 9.63'!$Y$2&amp;")"</f>
        <v>Somerset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170</v>
      </c>
      <c r="Z18" s="115"/>
      <c r="AA18" s="118">
        <f t="shared" si="2"/>
        <v>1.0558350413017824E-2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1176</v>
      </c>
      <c r="Z19" s="115"/>
      <c r="AA19" s="118">
        <f t="shared" si="2"/>
        <v>7.3038941680640956E-2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536</v>
      </c>
      <c r="Z20" s="115"/>
      <c r="AA20" s="118">
        <f t="shared" si="2"/>
        <v>3.3289857772809142E-2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1273</v>
      </c>
      <c r="Z21" s="115"/>
      <c r="AA21" s="118">
        <f t="shared" si="2"/>
        <v>7.9063412210421707E-2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742</v>
      </c>
      <c r="Z22" s="115"/>
      <c r="AA22" s="118">
        <f t="shared" si="2"/>
        <v>4.6084094155642505E-2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805</v>
      </c>
      <c r="Z23" s="115"/>
      <c r="AA23" s="118">
        <f t="shared" si="2"/>
        <v>4.9996894602819704E-2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44</v>
      </c>
      <c r="Z24" s="115"/>
      <c r="AA24" s="118">
        <f t="shared" si="2"/>
        <v>2.7327495186634369E-3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438</v>
      </c>
      <c r="Z25" s="115"/>
      <c r="AA25" s="118">
        <f t="shared" si="2"/>
        <v>2.7203279299422397E-2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342</v>
      </c>
      <c r="Z26" s="115"/>
      <c r="AA26" s="118">
        <f t="shared" si="2"/>
        <v>2.1240916713247623E-2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581</v>
      </c>
      <c r="Z27" s="115"/>
      <c r="AA27" s="118">
        <f t="shared" si="2"/>
        <v>3.6084715235078564E-2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1087</v>
      </c>
      <c r="Z28" s="115"/>
      <c r="AA28" s="118">
        <f t="shared" si="2"/>
        <v>6.7511334699708089E-2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999</v>
      </c>
      <c r="Z29" s="115"/>
      <c r="AA29" s="118">
        <f t="shared" si="2"/>
        <v>6.204583566238122E-2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1047</v>
      </c>
      <c r="Z30" s="115"/>
      <c r="AA30" s="118">
        <f t="shared" si="2"/>
        <v>6.50270169554686E-2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1293</v>
      </c>
      <c r="Z31" s="115"/>
      <c r="AA31" s="118">
        <f t="shared" si="2"/>
        <v>8.0305571082541452E-2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192</v>
      </c>
      <c r="Z32" s="115"/>
      <c r="AA32" s="118">
        <f t="shared" si="2"/>
        <v>1.1924725172349543E-2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512</v>
      </c>
      <c r="Z33" s="115"/>
      <c r="AA33" s="118">
        <f t="shared" si="2"/>
        <v>3.1799267126265449E-2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16101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9569</v>
      </c>
      <c r="U37" s="115">
        <v>9590</v>
      </c>
      <c r="V37" s="115">
        <v>9745</v>
      </c>
      <c r="W37" s="115">
        <v>9691</v>
      </c>
      <c r="X37" s="115">
        <v>9820</v>
      </c>
      <c r="Y37" s="115">
        <v>10157</v>
      </c>
      <c r="Z37" s="115"/>
      <c r="AA37" s="115" t="str">
        <f>TEXT(Y37,"###,###")</f>
        <v>10,157</v>
      </c>
      <c r="AB37" s="115"/>
      <c r="AC37" s="115">
        <f>Y37/X37-1</f>
        <v>3.4317718940936937E-2</v>
      </c>
      <c r="AD37" s="115"/>
      <c r="AE37" s="115">
        <f>Y37/T37-1</f>
        <v>6.1448427212874801E-2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1296</v>
      </c>
      <c r="U38" s="115">
        <v>1440</v>
      </c>
      <c r="V38" s="115">
        <v>1375</v>
      </c>
      <c r="W38" s="115">
        <v>1445</v>
      </c>
      <c r="X38" s="115">
        <v>1368</v>
      </c>
      <c r="Y38" s="115">
        <v>1477</v>
      </c>
      <c r="Z38" s="115"/>
      <c r="AA38" s="115" t="str">
        <f>TEXT(Y38,"###,###")</f>
        <v>1,477</v>
      </c>
      <c r="AB38" s="115"/>
      <c r="AC38" s="115">
        <f>Y38/X38-1</f>
        <v>7.9678362573099459E-2</v>
      </c>
      <c r="AD38" s="115"/>
      <c r="AE38" s="115">
        <f>Y38/T38-1</f>
        <v>0.13966049382716039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10865</v>
      </c>
      <c r="U40" s="115">
        <v>11030</v>
      </c>
      <c r="V40" s="115">
        <v>11120</v>
      </c>
      <c r="W40" s="115">
        <v>11136</v>
      </c>
      <c r="X40" s="115">
        <v>11188</v>
      </c>
      <c r="Y40" s="115">
        <v>11634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87.30445246690735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12.695547533092661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11</v>
      </c>
      <c r="Y44" s="117">
        <v>15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203</v>
      </c>
      <c r="Y45" s="117">
        <v>248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559</v>
      </c>
      <c r="Y46" s="117">
        <v>521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656</v>
      </c>
      <c r="Y47" s="117">
        <v>736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873</v>
      </c>
      <c r="Y48" s="117">
        <v>863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9.63'!S1&amp;" ("&amp;'Table 9.63'!Y2&amp;") *"</f>
        <v>Number of jobs by age and sex of job holders in Somerset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902</v>
      </c>
      <c r="Y49" s="117">
        <v>972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781</v>
      </c>
      <c r="Y50" s="117">
        <v>879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837</v>
      </c>
      <c r="Y51" s="117">
        <v>854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897</v>
      </c>
      <c r="Y52" s="117">
        <v>924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889</v>
      </c>
      <c r="Y53" s="117">
        <v>902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771</v>
      </c>
      <c r="Y54" s="117">
        <v>856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629</v>
      </c>
      <c r="Y55" s="117">
        <v>656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309</v>
      </c>
      <c r="Y56" s="117">
        <v>342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117</v>
      </c>
      <c r="Y57" s="117">
        <v>164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66</v>
      </c>
      <c r="Y58" s="117">
        <v>59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18</v>
      </c>
      <c r="Y59" s="117">
        <v>25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12</v>
      </c>
      <c r="Y60" s="117">
        <v>15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8537</v>
      </c>
      <c r="Y61" s="117">
        <v>9031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</v>
      </c>
      <c r="Y63" s="117">
        <v>18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9.63'!S1&amp;" ("&amp;'Table 9.63'!Y2&amp;") *"</f>
        <v>Number of employed persons per occupation of main job by sex in Somerset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213</v>
      </c>
      <c r="Y64" s="117">
        <v>204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458</v>
      </c>
      <c r="Y65" s="117">
        <v>468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560</v>
      </c>
      <c r="Y66" s="117">
        <v>539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610</v>
      </c>
      <c r="Y67" s="117">
        <v>576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600</v>
      </c>
      <c r="Y68" s="117">
        <v>665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584</v>
      </c>
      <c r="Y69" s="117">
        <v>663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790</v>
      </c>
      <c r="Y70" s="117">
        <v>712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748</v>
      </c>
      <c r="Y71" s="117">
        <v>803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804</v>
      </c>
      <c r="Y72" s="117">
        <v>827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722</v>
      </c>
      <c r="Y73" s="117">
        <v>748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437</v>
      </c>
      <c r="Y74" s="117">
        <v>464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214</v>
      </c>
      <c r="Y75" s="117">
        <v>221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82</v>
      </c>
      <c r="Y76" s="117">
        <v>98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28</v>
      </c>
      <c r="Y77" s="117">
        <v>35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15</v>
      </c>
      <c r="Y78" s="117">
        <v>12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19</v>
      </c>
      <c r="Y79" s="117">
        <v>17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6886</v>
      </c>
      <c r="Y80" s="117">
        <v>7070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9.63'!S1</f>
        <v>Somerset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471</v>
      </c>
      <c r="Y83" s="117">
        <v>522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339</v>
      </c>
      <c r="Y84" s="117">
        <v>356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9.63'!AA4</f>
        <v>16,101</v>
      </c>
      <c r="D85" s="99">
        <f>'Table 9.63'!AC4</f>
        <v>4.4028011931007693E-2</v>
      </c>
      <c r="E85" s="100">
        <f>'Table 9.63'!AC4</f>
        <v>4.4028011931007693E-2</v>
      </c>
      <c r="F85" s="99">
        <f>'Table 9.63'!AE4</f>
        <v>6.0113247300500383E-2</v>
      </c>
      <c r="G85" s="100">
        <f>'Table 9.63'!AE4</f>
        <v>6.0113247300500383E-2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990</v>
      </c>
      <c r="Y85" s="117">
        <v>1067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9.63'!AA5</f>
        <v>9,031</v>
      </c>
      <c r="D86" s="99">
        <f>'Table 9.63'!AC5</f>
        <v>5.7989690721649501E-2</v>
      </c>
      <c r="E86" s="100">
        <f>'Table 9.63'!AC5</f>
        <v>5.7989690721649501E-2</v>
      </c>
      <c r="F86" s="99">
        <f>'Table 9.63'!AE5</f>
        <v>8.3113456464379842E-2</v>
      </c>
      <c r="G86" s="100">
        <f>'Table 9.63'!AE5</f>
        <v>8.3113456464379842E-2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271</v>
      </c>
      <c r="Y86" s="117">
        <v>310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9.63'!AA6</f>
        <v>7,070</v>
      </c>
      <c r="D87" s="99">
        <f>'Table 9.63'!AC6</f>
        <v>2.6571801945694862E-2</v>
      </c>
      <c r="E87" s="100">
        <f>'Table 9.63'!AC6</f>
        <v>2.6571801945694862E-2</v>
      </c>
      <c r="F87" s="99">
        <f>'Table 9.63'!AE6</f>
        <v>3.2418224299065379E-2</v>
      </c>
      <c r="G87" s="100">
        <f>'Table 9.63'!AE6</f>
        <v>3.2418224299065379E-2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187</v>
      </c>
      <c r="Y87" s="117">
        <v>199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9.63'!AA7</f>
        <v>11,634</v>
      </c>
      <c r="D88" s="99">
        <f>'Table 9.63'!AC7</f>
        <v>3.9864140150160932E-2</v>
      </c>
      <c r="E88" s="100">
        <f>'Table 9.63'!AC7</f>
        <v>3.9864140150160932E-2</v>
      </c>
      <c r="F88" s="99">
        <f>'Table 9.63'!AE7</f>
        <v>7.0679182771949289E-2</v>
      </c>
      <c r="G88" s="100">
        <f>'Table 9.63'!AE7</f>
        <v>7.0679182771949289E-2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223</v>
      </c>
      <c r="Y88" s="117">
        <v>241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9.63'!AA37</f>
        <v>10,157</v>
      </c>
      <c r="D89" s="99">
        <f>'Table 9.63'!AC37</f>
        <v>3.4317718940936937E-2</v>
      </c>
      <c r="E89" s="100">
        <f>'Table 9.63'!AC37</f>
        <v>3.4317718940936937E-2</v>
      </c>
      <c r="F89" s="99">
        <f>'Table 9.63'!AE37</f>
        <v>6.1448427212874801E-2</v>
      </c>
      <c r="G89" s="100">
        <f>'Table 9.63'!AE37</f>
        <v>6.1448427212874801E-2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876</v>
      </c>
      <c r="Y89" s="117">
        <v>928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9.63'!AA38</f>
        <v>1,477</v>
      </c>
      <c r="D90" s="99">
        <f>'Table 9.63'!AC38</f>
        <v>7.9678362573099459E-2</v>
      </c>
      <c r="E90" s="100">
        <f>'Table 9.63'!AC38</f>
        <v>7.9678362573099459E-2</v>
      </c>
      <c r="F90" s="99">
        <f>'Table 9.63'!AE38</f>
        <v>0.13966049382716039</v>
      </c>
      <c r="G90" s="100">
        <f>'Table 9.63'!AE38</f>
        <v>0.13966049382716039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1234</v>
      </c>
      <c r="Y90" s="117">
        <v>1254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9.63'!AA114</f>
        <v>769</v>
      </c>
      <c r="D91" s="99">
        <f>'Table 9.63'!AC114</f>
        <v>0.10488505747126431</v>
      </c>
      <c r="E91" s="100">
        <f>'Table 9.63'!AC114</f>
        <v>0.10488505747126431</v>
      </c>
      <c r="F91" s="99">
        <f>'Table 9.63'!AE114</f>
        <v>0.16691957511380884</v>
      </c>
      <c r="G91" s="100">
        <f>'Table 9.63'!AE114</f>
        <v>0.16691957511380884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6106</v>
      </c>
      <c r="Y91" s="117">
        <v>6397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9.63'!AA115</f>
        <v>708</v>
      </c>
      <c r="D92" s="99">
        <f>'Table 9.63'!AC115</f>
        <v>5.8295964125560484E-2</v>
      </c>
      <c r="E92" s="100">
        <f>'Table 9.63'!AC115</f>
        <v>5.8295964125560484E-2</v>
      </c>
      <c r="F92" s="99">
        <f>'Table 9.63'!AE115</f>
        <v>0.120253164556962</v>
      </c>
      <c r="G92" s="100">
        <f>'Table 9.63'!AE115</f>
        <v>0.120253164556962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9.63'!AA8</f>
        <v>$43,620</v>
      </c>
      <c r="D93" s="99">
        <f>'Table 9.63'!AC8</f>
        <v>2.5518043963794534E-2</v>
      </c>
      <c r="E93" s="100">
        <f>'Table 9.63'!AC8</f>
        <v>2.5518043963794534E-2</v>
      </c>
      <c r="F93" s="99">
        <f>'Table 9.63'!AE8</f>
        <v>0.14980815623326182</v>
      </c>
      <c r="G93" s="100">
        <f>'Table 9.63'!AE8</f>
        <v>0.14980815623326182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317</v>
      </c>
      <c r="Y93" s="117">
        <v>353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9.63'!AA9</f>
        <v>$548.6 mil</v>
      </c>
      <c r="D94" s="99">
        <f>'Table 9.63'!AC9</f>
        <v>6.1377486330978392E-2</v>
      </c>
      <c r="E94" s="100">
        <f>'Table 9.63'!AC9</f>
        <v>6.1377486330978392E-2</v>
      </c>
      <c r="F94" s="99">
        <f>'Table 9.63'!AE9</f>
        <v>0.24324267097889307</v>
      </c>
      <c r="G94" s="100">
        <f>'Table 9.63'!AE9</f>
        <v>0.24324267097889307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640</v>
      </c>
      <c r="Y94" s="117">
        <v>668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190</v>
      </c>
      <c r="Y95" s="117">
        <v>208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796</v>
      </c>
      <c r="Y96" s="117">
        <v>888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824</v>
      </c>
      <c r="Y97" s="117">
        <v>871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471</v>
      </c>
      <c r="Y98" s="117">
        <v>506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66</v>
      </c>
      <c r="Y99" s="117">
        <v>78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640</v>
      </c>
      <c r="Y100" s="117">
        <v>645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5086</v>
      </c>
      <c r="Y101" s="117">
        <v>5237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10612</v>
      </c>
      <c r="Y104" s="115">
        <v>11448</v>
      </c>
      <c r="Z104" s="115"/>
      <c r="AA104" s="115" t="str">
        <f>TEXT(Y104,"###,###")</f>
        <v>11,448</v>
      </c>
      <c r="AB104" s="115"/>
      <c r="AC104" s="115">
        <f>Y104/($Y$4)*100</f>
        <v>71.101173840134152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2771</v>
      </c>
      <c r="Y105" s="115">
        <v>2846</v>
      </c>
      <c r="Z105" s="115"/>
      <c r="AA105" s="115" t="str">
        <f>TEXT(Y105,"###,###")</f>
        <v>2,846</v>
      </c>
      <c r="AB105" s="115"/>
      <c r="AC105" s="115">
        <f>Y105/($Y$4)*100</f>
        <v>17.675920750263959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13383</v>
      </c>
      <c r="Y106" s="115">
        <v>14294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2350</v>
      </c>
      <c r="Y108" s="115">
        <v>2509</v>
      </c>
      <c r="Z108" s="115"/>
      <c r="AA108" s="115" t="str">
        <f>TEXT(Y108,"###,###")</f>
        <v>2,509</v>
      </c>
      <c r="AB108" s="115"/>
      <c r="AC108" s="115">
        <f>Y108/($Y$4)*100</f>
        <v>15.582883050742192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2249</v>
      </c>
      <c r="Y109" s="115">
        <v>2419</v>
      </c>
      <c r="Z109" s="115"/>
      <c r="AA109" s="115" t="str">
        <f>TEXT(Y109,"###,###")</f>
        <v>2,419</v>
      </c>
      <c r="AB109" s="115"/>
      <c r="AC109" s="115">
        <f t="shared" ref="AC109:AC111" si="3">Y109/($Y$4)*100</f>
        <v>15.023911558288304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3336</v>
      </c>
      <c r="Y110" s="115">
        <v>3426</v>
      </c>
      <c r="Z110" s="115"/>
      <c r="AA110" s="115" t="str">
        <f>TEXT(Y110,"###,###")</f>
        <v>3,426</v>
      </c>
      <c r="AB110" s="115"/>
      <c r="AC110" s="115">
        <f t="shared" si="3"/>
        <v>21.278181479411217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5452</v>
      </c>
      <c r="Y111" s="115">
        <v>5940</v>
      </c>
      <c r="Z111" s="115"/>
      <c r="AA111" s="115" t="str">
        <f>TEXT(Y111,"###,###")</f>
        <v>5,940</v>
      </c>
      <c r="AB111" s="115"/>
      <c r="AC111" s="115">
        <f t="shared" si="3"/>
        <v>36.892118501956404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15422</v>
      </c>
      <c r="Y112" s="115">
        <v>16101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659</v>
      </c>
      <c r="U114" s="115">
        <v>771</v>
      </c>
      <c r="V114" s="115">
        <v>709</v>
      </c>
      <c r="W114" s="115">
        <v>748</v>
      </c>
      <c r="X114" s="115">
        <v>696</v>
      </c>
      <c r="Y114" s="115">
        <v>769</v>
      </c>
      <c r="Z114" s="115"/>
      <c r="AA114" s="115" t="str">
        <f>TEXT(Y114,"###,###")</f>
        <v>769</v>
      </c>
      <c r="AB114" s="115"/>
      <c r="AC114" s="115">
        <f>Y114/X114-1</f>
        <v>0.10488505747126431</v>
      </c>
      <c r="AD114" s="115"/>
      <c r="AE114" s="115">
        <f>Y114/T114-1</f>
        <v>0.16691957511380884</v>
      </c>
      <c r="AF114" s="115"/>
    </row>
    <row r="115" spans="19:32" x14ac:dyDescent="0.25">
      <c r="S115" s="115" t="s">
        <v>104</v>
      </c>
      <c r="T115" s="115">
        <v>632</v>
      </c>
      <c r="U115" s="115">
        <v>675</v>
      </c>
      <c r="V115" s="115">
        <v>665</v>
      </c>
      <c r="W115" s="115">
        <v>693</v>
      </c>
      <c r="X115" s="115">
        <v>669</v>
      </c>
      <c r="Y115" s="115">
        <v>708</v>
      </c>
      <c r="Z115" s="115"/>
      <c r="AA115" s="115" t="str">
        <f>TEXT(Y115,"###,###")</f>
        <v>708</v>
      </c>
      <c r="AB115" s="115"/>
      <c r="AC115" s="115">
        <f>Y115/X115-1</f>
        <v>5.8295964125560484E-2</v>
      </c>
      <c r="AD115" s="115"/>
      <c r="AE115" s="115">
        <f>Y115/T115-1</f>
        <v>0.120253164556962</v>
      </c>
      <c r="AF115" s="115"/>
    </row>
    <row r="116" spans="19:32" x14ac:dyDescent="0.25">
      <c r="S116" s="115" t="s">
        <v>56</v>
      </c>
      <c r="T116" s="115">
        <v>1291</v>
      </c>
      <c r="U116" s="115">
        <v>1446</v>
      </c>
      <c r="V116" s="115">
        <v>1374</v>
      </c>
      <c r="W116" s="115">
        <v>1441</v>
      </c>
      <c r="X116" s="115">
        <v>1365</v>
      </c>
      <c r="Y116" s="115">
        <v>1477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40.340000000000003</v>
      </c>
      <c r="V118" s="115">
        <v>40.49</v>
      </c>
      <c r="W118" s="115">
        <v>43.45</v>
      </c>
      <c r="X118" s="115">
        <v>44.45</v>
      </c>
      <c r="Y118" s="115">
        <v>42.62</v>
      </c>
      <c r="Z118" s="115"/>
      <c r="AA118" s="115" t="str">
        <f>TEXT(Y118,"##.0")</f>
        <v>42.6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8580</v>
      </c>
      <c r="V120" s="115">
        <v>8764</v>
      </c>
      <c r="W120" s="115">
        <v>8845</v>
      </c>
      <c r="X120" s="115">
        <v>8953</v>
      </c>
      <c r="Y120" s="115">
        <v>9348</v>
      </c>
      <c r="Z120" s="115"/>
      <c r="AA120" s="115" t="str">
        <f>TEXT(Y120,"###,###")</f>
        <v>9,348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1341</v>
      </c>
      <c r="V121" s="115">
        <v>1343</v>
      </c>
      <c r="W121" s="115">
        <v>1247</v>
      </c>
      <c r="X121" s="115">
        <v>1198</v>
      </c>
      <c r="Y121" s="115">
        <v>1225</v>
      </c>
      <c r="Z121" s="115"/>
      <c r="AA121" s="115" t="str">
        <f t="shared" ref="AA121:AA128" si="4">TEXT(Y121,"###,###")</f>
        <v>1,225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1107</v>
      </c>
      <c r="V122" s="115">
        <v>1016</v>
      </c>
      <c r="W122" s="115">
        <v>1045</v>
      </c>
      <c r="X122" s="115">
        <v>1041</v>
      </c>
      <c r="Y122" s="115">
        <v>1061</v>
      </c>
      <c r="Z122" s="115"/>
      <c r="AA122" s="115" t="str">
        <f t="shared" si="4"/>
        <v>1,061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9687</v>
      </c>
      <c r="V124" s="115">
        <v>9780</v>
      </c>
      <c r="W124" s="115">
        <v>9890</v>
      </c>
      <c r="X124" s="115">
        <v>9994</v>
      </c>
      <c r="Y124" s="115">
        <v>10409</v>
      </c>
      <c r="Z124" s="115"/>
      <c r="AA124" s="115" t="str">
        <f t="shared" si="4"/>
        <v>10,409</v>
      </c>
      <c r="AB124" s="115"/>
      <c r="AC124" s="115">
        <f>Y124/$Y$7*100</f>
        <v>89.470517448856796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2448</v>
      </c>
      <c r="V125" s="115">
        <v>2359</v>
      </c>
      <c r="W125" s="115">
        <v>2292</v>
      </c>
      <c r="X125" s="115">
        <v>2239</v>
      </c>
      <c r="Y125" s="115">
        <v>2286</v>
      </c>
      <c r="Z125" s="115"/>
      <c r="AA125" s="115" t="str">
        <f t="shared" si="4"/>
        <v>2,286</v>
      </c>
      <c r="AB125" s="115"/>
      <c r="AC125" s="115">
        <f>Y125/$Y$7*100</f>
        <v>19.649303764827231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6046</v>
      </c>
      <c r="V127" s="115">
        <v>6070</v>
      </c>
      <c r="W127" s="115">
        <v>6085</v>
      </c>
      <c r="X127" s="115">
        <v>6106</v>
      </c>
      <c r="Y127" s="115">
        <v>6397</v>
      </c>
      <c r="Z127" s="115"/>
      <c r="AA127" s="115" t="str">
        <f t="shared" si="4"/>
        <v>6,397</v>
      </c>
      <c r="AB127" s="115"/>
      <c r="AC127" s="115">
        <f>Y127/$Y$7*100</f>
        <v>54.9853876568678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4986</v>
      </c>
      <c r="V128" s="115">
        <v>5052</v>
      </c>
      <c r="W128" s="115">
        <v>5047</v>
      </c>
      <c r="X128" s="115">
        <v>5087</v>
      </c>
      <c r="Y128" s="115">
        <v>5237</v>
      </c>
      <c r="Z128" s="115"/>
      <c r="AA128" s="115" t="str">
        <f t="shared" si="4"/>
        <v>5,237</v>
      </c>
      <c r="AB128" s="115"/>
      <c r="AC128" s="115">
        <f>Y128/$Y$7*100</f>
        <v>45.0146123431322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E95D731-7E47-4AD1-931A-E4FB990789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0B9DA8A5-A8C9-4049-8AD0-160E8B4B5A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9DD6E13-E3C7-4104-8D91-6803563BBD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ADE69B4-9B6A-41F0-9F0F-DAEDAE3AF5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South Burnett</v>
      </c>
      <c r="T1" s="115"/>
      <c r="U1" s="115"/>
      <c r="V1" s="115"/>
      <c r="W1" s="115"/>
      <c r="X1" s="115"/>
      <c r="Y1" s="115" t="str">
        <f>Y3</f>
        <v>9.64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175</v>
      </c>
      <c r="V3" s="115"/>
      <c r="W3" s="115"/>
      <c r="X3" s="115"/>
      <c r="Y3" s="115" t="s">
        <v>272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9.64'!$Y$3&amp;" "&amp;'Table 9.64'!$U$3&amp;", "&amp;'State data for spotlight'!$C$3&amp;", "&amp;'Table 9.64'!$Y$2</f>
        <v>Table 9.64 South Burnett,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20580</v>
      </c>
      <c r="U4" s="117">
        <v>20695</v>
      </c>
      <c r="V4" s="117">
        <v>20712</v>
      </c>
      <c r="W4" s="117">
        <v>20071</v>
      </c>
      <c r="X4" s="117">
        <v>19099</v>
      </c>
      <c r="Y4" s="117">
        <v>20193</v>
      </c>
      <c r="Z4" s="115"/>
      <c r="AA4" s="115" t="str">
        <f>TEXT(Y4,"###,###")</f>
        <v>20,193</v>
      </c>
      <c r="AB4" s="115"/>
      <c r="AC4" s="115">
        <f t="shared" ref="AC4:AC9" si="0">Y4/X4-1</f>
        <v>5.728048588931367E-2</v>
      </c>
      <c r="AD4" s="115"/>
      <c r="AE4" s="115">
        <f>Y4/T4-1</f>
        <v>-1.8804664723032105E-2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11072</v>
      </c>
      <c r="U5" s="117">
        <v>11236</v>
      </c>
      <c r="V5" s="117">
        <v>11225</v>
      </c>
      <c r="W5" s="117">
        <v>10770</v>
      </c>
      <c r="X5" s="117">
        <v>10196</v>
      </c>
      <c r="Y5" s="117">
        <v>10754</v>
      </c>
      <c r="Z5" s="115"/>
      <c r="AA5" s="115" t="str">
        <f>TEXT(Y5,"###,###")</f>
        <v>10,754</v>
      </c>
      <c r="AB5" s="115"/>
      <c r="AC5" s="115">
        <f t="shared" si="0"/>
        <v>5.4727344056492822E-2</v>
      </c>
      <c r="AD5" s="115"/>
      <c r="AE5" s="115">
        <f t="shared" ref="AE5:AE9" si="1">Y5/T5-1</f>
        <v>-2.8721098265895972E-2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9509</v>
      </c>
      <c r="U6" s="117">
        <v>9462</v>
      </c>
      <c r="V6" s="117">
        <v>9485</v>
      </c>
      <c r="W6" s="117">
        <v>9304</v>
      </c>
      <c r="X6" s="117">
        <v>8901</v>
      </c>
      <c r="Y6" s="117">
        <v>9439</v>
      </c>
      <c r="Z6" s="115"/>
      <c r="AA6" s="115" t="str">
        <f>TEXT(Y6,"###,###")</f>
        <v>9,439</v>
      </c>
      <c r="AB6" s="115"/>
      <c r="AC6" s="115">
        <f t="shared" si="0"/>
        <v>6.0442646893607455E-2</v>
      </c>
      <c r="AD6" s="115"/>
      <c r="AE6" s="115">
        <f t="shared" si="1"/>
        <v>-7.3614470501629503E-3</v>
      </c>
      <c r="AF6" s="115"/>
    </row>
    <row r="7" spans="1:32" ht="16.5" customHeight="1" thickBot="1" x14ac:dyDescent="0.3">
      <c r="A7" s="46" t="str">
        <f>"QUICK STATS for "&amp;'Table 9.64'!Y2&amp;"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14454</v>
      </c>
      <c r="U7" s="117">
        <v>14387</v>
      </c>
      <c r="V7" s="117">
        <v>14288</v>
      </c>
      <c r="W7" s="117">
        <v>14111</v>
      </c>
      <c r="X7" s="117">
        <v>13648</v>
      </c>
      <c r="Y7" s="117">
        <v>14326</v>
      </c>
      <c r="Z7" s="115"/>
      <c r="AA7" s="115" t="str">
        <f>TEXT(Y7,"###,###")</f>
        <v>14,326</v>
      </c>
      <c r="AB7" s="115"/>
      <c r="AC7" s="115">
        <f t="shared" si="0"/>
        <v>4.9677608440797272E-2</v>
      </c>
      <c r="AD7" s="115"/>
      <c r="AE7" s="115">
        <f t="shared" si="1"/>
        <v>-8.8556800885567499E-3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20,193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9.64'!AA7</f>
        <v>14,326</v>
      </c>
      <c r="P8" s="51"/>
      <c r="S8" s="115" t="s">
        <v>96</v>
      </c>
      <c r="T8" s="115">
        <v>32328</v>
      </c>
      <c r="U8" s="115">
        <v>34922.5</v>
      </c>
      <c r="V8" s="115">
        <v>34260</v>
      </c>
      <c r="W8" s="115">
        <v>37060</v>
      </c>
      <c r="X8" s="115">
        <v>38384.5</v>
      </c>
      <c r="Y8" s="115">
        <v>38623.82</v>
      </c>
      <c r="Z8" s="115"/>
      <c r="AA8" s="115" t="str">
        <f>TEXT(Y8,"$###,###")</f>
        <v>$38,624</v>
      </c>
      <c r="AB8" s="115"/>
      <c r="AC8" s="115">
        <f t="shared" si="0"/>
        <v>6.2348083210670424E-3</v>
      </c>
      <c r="AD8" s="115"/>
      <c r="AE8" s="115">
        <f t="shared" si="1"/>
        <v>0.19474820588963127</v>
      </c>
      <c r="AF8" s="115"/>
    </row>
    <row r="9" spans="1:32" x14ac:dyDescent="0.25">
      <c r="A9" s="55" t="s">
        <v>17</v>
      </c>
      <c r="B9" s="56"/>
      <c r="C9" s="57"/>
      <c r="D9" s="58">
        <f>'Table 9.64'!AC104</f>
        <v>66.374486208091909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53.057378193494344</v>
      </c>
      <c r="P9" s="59" t="s">
        <v>97</v>
      </c>
      <c r="S9" s="115" t="s">
        <v>9</v>
      </c>
      <c r="T9" s="115">
        <v>562460874</v>
      </c>
      <c r="U9" s="115">
        <v>581232873</v>
      </c>
      <c r="V9" s="115">
        <v>580870043</v>
      </c>
      <c r="W9" s="115">
        <v>590284088</v>
      </c>
      <c r="X9" s="115">
        <v>602002080</v>
      </c>
      <c r="Y9" s="115">
        <v>730426845</v>
      </c>
      <c r="Z9" s="115"/>
      <c r="AA9" s="115" t="str">
        <f>TEXT(Y9/1000000,"$#,###.0")&amp;" mil"</f>
        <v>$730.4 mil</v>
      </c>
      <c r="AB9" s="115"/>
      <c r="AC9" s="115">
        <f t="shared" si="0"/>
        <v>0.21332943733350551</v>
      </c>
      <c r="AD9" s="115"/>
      <c r="AE9" s="115">
        <f t="shared" si="1"/>
        <v>0.29862694236043885</v>
      </c>
      <c r="AF9" s="115"/>
    </row>
    <row r="10" spans="1:32" x14ac:dyDescent="0.25">
      <c r="A10" s="55" t="s">
        <v>20</v>
      </c>
      <c r="B10" s="56"/>
      <c r="C10" s="57"/>
      <c r="D10" s="58">
        <f>'Table 9.64'!AC105</f>
        <v>20.205021542118555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46.942621806505649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87.233002931732514</v>
      </c>
      <c r="P11" s="59" t="s">
        <v>97</v>
      </c>
      <c r="S11" s="115" t="s">
        <v>32</v>
      </c>
      <c r="T11" s="117">
        <v>16790</v>
      </c>
      <c r="U11" s="117">
        <v>16938</v>
      </c>
      <c r="V11" s="117">
        <v>17052</v>
      </c>
      <c r="W11" s="117">
        <v>16560</v>
      </c>
      <c r="X11" s="117">
        <v>15746</v>
      </c>
      <c r="Y11" s="117">
        <v>16641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9.64'!AC108</f>
        <v>16.867231218739168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24.794080692447299</v>
      </c>
      <c r="P12" s="59" t="s">
        <v>97</v>
      </c>
      <c r="S12" s="115" t="s">
        <v>33</v>
      </c>
      <c r="T12" s="117">
        <v>3793</v>
      </c>
      <c r="U12" s="117">
        <v>3755</v>
      </c>
      <c r="V12" s="117">
        <v>3660</v>
      </c>
      <c r="W12" s="117">
        <v>3511</v>
      </c>
      <c r="X12" s="117">
        <v>3355</v>
      </c>
      <c r="Y12" s="117">
        <v>3552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9.64'!AC109</f>
        <v>16.317535779725649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9.64'!AA118</f>
        <v>43.3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9.64'!AC110</f>
        <v>16.862279007576884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14.058355437665782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9.64'!AC111</f>
        <v>36.532461744168771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85.941644562334218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1676</v>
      </c>
      <c r="Z15" s="115"/>
      <c r="AA15" s="118">
        <f t="shared" ref="AA15:AA34" si="2">IF(Y15="np",0,Y15/$Y$34)</f>
        <v>8.2999059079879173E-2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314</v>
      </c>
      <c r="Z16" s="115"/>
      <c r="AA16" s="118">
        <f t="shared" si="2"/>
        <v>1.5549943049571633E-2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1854</v>
      </c>
      <c r="Z17" s="115"/>
      <c r="AA17" s="118">
        <f t="shared" si="2"/>
        <v>9.1813994948744621E-2</v>
      </c>
      <c r="AB17" s="115"/>
      <c r="AC17" s="115"/>
      <c r="AD17" s="115"/>
      <c r="AE17" s="115"/>
      <c r="AF17" s="115"/>
    </row>
    <row r="18" spans="1:32" x14ac:dyDescent="0.25">
      <c r="A18" s="85" t="str">
        <f>'Table 9.64'!$S$1&amp;" ("&amp;'Table 9.64'!$T$2&amp;" to "&amp;'Table 9.64'!$Y$2&amp;")"</f>
        <v>South Burnett (2011-12 to 2016-17)</v>
      </c>
      <c r="B18" s="85"/>
      <c r="C18" s="85"/>
      <c r="D18" s="85"/>
      <c r="E18" s="85"/>
      <c r="F18" s="85"/>
      <c r="G18" s="85" t="str">
        <f>'Table 9.64'!$S$1&amp;" ("&amp;'Table 9.64'!$T$2&amp;" to "&amp;'Table 9.64'!$Y$2&amp;")"</f>
        <v>South Burnett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300</v>
      </c>
      <c r="Z18" s="115"/>
      <c r="AA18" s="118">
        <f t="shared" si="2"/>
        <v>1.4856633486851879E-2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1496</v>
      </c>
      <c r="Z19" s="115"/>
      <c r="AA19" s="118">
        <f t="shared" si="2"/>
        <v>7.4085078987768033E-2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536</v>
      </c>
      <c r="Z20" s="115"/>
      <c r="AA20" s="118">
        <f t="shared" si="2"/>
        <v>2.6543851829842025E-2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1677</v>
      </c>
      <c r="Z21" s="115"/>
      <c r="AA21" s="118">
        <f t="shared" si="2"/>
        <v>8.3048581191502005E-2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1230</v>
      </c>
      <c r="Z22" s="115"/>
      <c r="AA22" s="118">
        <f t="shared" si="2"/>
        <v>6.0912197296092707E-2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546</v>
      </c>
      <c r="Z23" s="115"/>
      <c r="AA23" s="118">
        <f t="shared" si="2"/>
        <v>2.7039072946070421E-2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80</v>
      </c>
      <c r="Z24" s="115"/>
      <c r="AA24" s="118">
        <f t="shared" si="2"/>
        <v>3.9617689298271676E-3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450</v>
      </c>
      <c r="Z25" s="115"/>
      <c r="AA25" s="118">
        <f t="shared" si="2"/>
        <v>2.2284950230277819E-2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293</v>
      </c>
      <c r="Z26" s="115"/>
      <c r="AA26" s="118">
        <f t="shared" si="2"/>
        <v>1.4509978705492001E-2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654</v>
      </c>
      <c r="Z27" s="115"/>
      <c r="AA27" s="118">
        <f t="shared" si="2"/>
        <v>3.2387461001337096E-2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1009</v>
      </c>
      <c r="Z28" s="115"/>
      <c r="AA28" s="118">
        <f t="shared" si="2"/>
        <v>4.9967810627445153E-2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1052</v>
      </c>
      <c r="Z29" s="115"/>
      <c r="AA29" s="118">
        <f t="shared" si="2"/>
        <v>5.2097261427227259E-2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1583</v>
      </c>
      <c r="Z30" s="115"/>
      <c r="AA30" s="118">
        <f t="shared" si="2"/>
        <v>7.8393502698955078E-2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2030</v>
      </c>
      <c r="Z31" s="115"/>
      <c r="AA31" s="118">
        <f t="shared" si="2"/>
        <v>0.10052988659436439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150</v>
      </c>
      <c r="Z32" s="115"/>
      <c r="AA32" s="118">
        <f t="shared" si="2"/>
        <v>7.4283167434259396E-3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512</v>
      </c>
      <c r="Z33" s="115"/>
      <c r="AA33" s="118">
        <f t="shared" si="2"/>
        <v>2.5355321150893874E-2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20193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12491</v>
      </c>
      <c r="U37" s="115">
        <v>12318</v>
      </c>
      <c r="V37" s="115">
        <v>11889</v>
      </c>
      <c r="W37" s="115">
        <v>12055</v>
      </c>
      <c r="X37" s="115">
        <v>11862</v>
      </c>
      <c r="Y37" s="115">
        <v>12312</v>
      </c>
      <c r="Z37" s="115"/>
      <c r="AA37" s="115" t="str">
        <f>TEXT(Y37,"###,###")</f>
        <v>12,312</v>
      </c>
      <c r="AB37" s="115"/>
      <c r="AC37" s="115">
        <f>Y37/X37-1</f>
        <v>3.793626707132014E-2</v>
      </c>
      <c r="AD37" s="115"/>
      <c r="AE37" s="115">
        <f>Y37/T37-1</f>
        <v>-1.4330317828836758E-2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1960</v>
      </c>
      <c r="U38" s="115">
        <v>2071</v>
      </c>
      <c r="V38" s="115">
        <v>2397</v>
      </c>
      <c r="W38" s="115">
        <v>2058</v>
      </c>
      <c r="X38" s="115">
        <v>1789</v>
      </c>
      <c r="Y38" s="115">
        <v>2014</v>
      </c>
      <c r="Z38" s="115"/>
      <c r="AA38" s="115" t="str">
        <f>TEXT(Y38,"###,###")</f>
        <v>2,014</v>
      </c>
      <c r="AB38" s="115"/>
      <c r="AC38" s="115">
        <f>Y38/X38-1</f>
        <v>0.12576858580212402</v>
      </c>
      <c r="AD38" s="115"/>
      <c r="AE38" s="115">
        <f>Y38/T38-1</f>
        <v>2.7551020408163263E-2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14451</v>
      </c>
      <c r="U40" s="115">
        <v>14389</v>
      </c>
      <c r="V40" s="115">
        <v>14286</v>
      </c>
      <c r="W40" s="115">
        <v>14113</v>
      </c>
      <c r="X40" s="115">
        <v>13651</v>
      </c>
      <c r="Y40" s="115">
        <v>14326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85.941644562334218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14.058355437665782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26</v>
      </c>
      <c r="Y44" s="117">
        <v>19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281</v>
      </c>
      <c r="Y45" s="117">
        <v>334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633</v>
      </c>
      <c r="Y46" s="117">
        <v>641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851</v>
      </c>
      <c r="Y47" s="117">
        <v>930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1000</v>
      </c>
      <c r="Y48" s="117">
        <v>1078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9.64'!S1&amp;" ("&amp;'Table 9.64'!Y2&amp;") *"</f>
        <v>Number of jobs by age and sex of job holders in South Burnett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919</v>
      </c>
      <c r="Y49" s="117">
        <v>965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849</v>
      </c>
      <c r="Y50" s="117">
        <v>909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1008</v>
      </c>
      <c r="Y51" s="117">
        <v>960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1083</v>
      </c>
      <c r="Y52" s="117">
        <v>1068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1032</v>
      </c>
      <c r="Y53" s="117">
        <v>1103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898</v>
      </c>
      <c r="Y54" s="117">
        <v>1006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751</v>
      </c>
      <c r="Y55" s="117">
        <v>807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480</v>
      </c>
      <c r="Y56" s="117">
        <v>479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192</v>
      </c>
      <c r="Y57" s="117">
        <v>238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110</v>
      </c>
      <c r="Y58" s="117">
        <v>128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50</v>
      </c>
      <c r="Y59" s="117">
        <v>55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35</v>
      </c>
      <c r="Y60" s="117">
        <v>34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10196</v>
      </c>
      <c r="Y61" s="117">
        <v>10754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21</v>
      </c>
      <c r="Y63" s="117">
        <v>34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9.64'!S1&amp;" ("&amp;'Table 9.64'!Y2&amp;") *"</f>
        <v>Number of employed persons per occupation of main job by sex in South Burnett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299</v>
      </c>
      <c r="Y64" s="117">
        <v>325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625</v>
      </c>
      <c r="Y65" s="117">
        <v>656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663</v>
      </c>
      <c r="Y66" s="117">
        <v>698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721</v>
      </c>
      <c r="Y67" s="117">
        <v>767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711</v>
      </c>
      <c r="Y68" s="117">
        <v>719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793</v>
      </c>
      <c r="Y69" s="117">
        <v>827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943</v>
      </c>
      <c r="Y70" s="117">
        <v>969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993</v>
      </c>
      <c r="Y71" s="117">
        <v>1023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972</v>
      </c>
      <c r="Y72" s="117">
        <v>1048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904</v>
      </c>
      <c r="Y73" s="117">
        <v>1012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652</v>
      </c>
      <c r="Y74" s="117">
        <v>701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367</v>
      </c>
      <c r="Y75" s="117">
        <v>354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124</v>
      </c>
      <c r="Y76" s="117">
        <v>171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67</v>
      </c>
      <c r="Y77" s="117">
        <v>81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28</v>
      </c>
      <c r="Y78" s="117">
        <v>32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22</v>
      </c>
      <c r="Y79" s="117">
        <v>22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8901</v>
      </c>
      <c r="Y80" s="117">
        <v>9439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9.64'!S1</f>
        <v>South Burnett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481</v>
      </c>
      <c r="Y83" s="117">
        <v>548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442</v>
      </c>
      <c r="Y84" s="117">
        <v>480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9.64'!AA4</f>
        <v>20,193</v>
      </c>
      <c r="D85" s="99">
        <f>'Table 9.64'!AC4</f>
        <v>5.728048588931367E-2</v>
      </c>
      <c r="E85" s="100">
        <f>'Table 9.64'!AC4</f>
        <v>5.728048588931367E-2</v>
      </c>
      <c r="F85" s="99">
        <f>'Table 9.64'!AE4</f>
        <v>-1.8804664723032105E-2</v>
      </c>
      <c r="G85" s="100">
        <f>'Table 9.64'!AE4</f>
        <v>-1.8804664723032105E-2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1202</v>
      </c>
      <c r="Y85" s="117">
        <v>1254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9.64'!AA5</f>
        <v>10,754</v>
      </c>
      <c r="D86" s="99">
        <f>'Table 9.64'!AC5</f>
        <v>5.4727344056492822E-2</v>
      </c>
      <c r="E86" s="100">
        <f>'Table 9.64'!AC5</f>
        <v>5.4727344056492822E-2</v>
      </c>
      <c r="F86" s="99">
        <f>'Table 9.64'!AE5</f>
        <v>-2.8721098265895972E-2</v>
      </c>
      <c r="G86" s="100">
        <f>'Table 9.64'!AE5</f>
        <v>-2.8721098265895972E-2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296</v>
      </c>
      <c r="Y86" s="117">
        <v>308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9.64'!AA6</f>
        <v>9,439</v>
      </c>
      <c r="D87" s="99">
        <f>'Table 9.64'!AC6</f>
        <v>6.0442646893607455E-2</v>
      </c>
      <c r="E87" s="100">
        <f>'Table 9.64'!AC6</f>
        <v>6.0442646893607455E-2</v>
      </c>
      <c r="F87" s="99">
        <f>'Table 9.64'!AE6</f>
        <v>-7.3614470501629503E-3</v>
      </c>
      <c r="G87" s="100">
        <f>'Table 9.64'!AE6</f>
        <v>-7.3614470501629503E-3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163</v>
      </c>
      <c r="Y87" s="117">
        <v>169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9.64'!AA7</f>
        <v>14,326</v>
      </c>
      <c r="D88" s="99">
        <f>'Table 9.64'!AC7</f>
        <v>4.9677608440797272E-2</v>
      </c>
      <c r="E88" s="100">
        <f>'Table 9.64'!AC7</f>
        <v>4.9677608440797272E-2</v>
      </c>
      <c r="F88" s="99">
        <f>'Table 9.64'!AE7</f>
        <v>-8.8556800885567499E-3</v>
      </c>
      <c r="G88" s="100">
        <f>'Table 9.64'!AE7</f>
        <v>-8.8556800885567499E-3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301</v>
      </c>
      <c r="Y88" s="117">
        <v>317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9.64'!AA37</f>
        <v>12,312</v>
      </c>
      <c r="D89" s="99">
        <f>'Table 9.64'!AC37</f>
        <v>3.793626707132014E-2</v>
      </c>
      <c r="E89" s="100">
        <f>'Table 9.64'!AC37</f>
        <v>3.793626707132014E-2</v>
      </c>
      <c r="F89" s="99">
        <f>'Table 9.64'!AE37</f>
        <v>-1.4330317828836758E-2</v>
      </c>
      <c r="G89" s="100">
        <f>'Table 9.64'!AE37</f>
        <v>-1.4330317828836758E-2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892</v>
      </c>
      <c r="Y89" s="117">
        <v>919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9.64'!AA38</f>
        <v>2,014</v>
      </c>
      <c r="D90" s="99">
        <f>'Table 9.64'!AC38</f>
        <v>0.12576858580212402</v>
      </c>
      <c r="E90" s="100">
        <f>'Table 9.64'!AC38</f>
        <v>0.12576858580212402</v>
      </c>
      <c r="F90" s="99">
        <f>'Table 9.64'!AE38</f>
        <v>2.7551020408163263E-2</v>
      </c>
      <c r="G90" s="100">
        <f>'Table 9.64'!AE38</f>
        <v>2.7551020408163263E-2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1387</v>
      </c>
      <c r="Y90" s="117">
        <v>1511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9.64'!AA114</f>
        <v>994</v>
      </c>
      <c r="D91" s="99">
        <f>'Table 9.64'!AC114</f>
        <v>0.13470319634703198</v>
      </c>
      <c r="E91" s="100">
        <f>'Table 9.64'!AC114</f>
        <v>0.13470319634703198</v>
      </c>
      <c r="F91" s="99">
        <f>'Table 9.64'!AE114</f>
        <v>5.2966101694915224E-2</v>
      </c>
      <c r="G91" s="100">
        <f>'Table 9.64'!AE114</f>
        <v>5.2966101694915224E-2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7225</v>
      </c>
      <c r="Y91" s="117">
        <v>7601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9.64'!AA115</f>
        <v>1,020</v>
      </c>
      <c r="D92" s="99">
        <f>'Table 9.64'!AC115</f>
        <v>0.11475409836065564</v>
      </c>
      <c r="E92" s="100">
        <f>'Table 9.64'!AC115</f>
        <v>0.11475409836065564</v>
      </c>
      <c r="F92" s="99">
        <f>'Table 9.64'!AE115</f>
        <v>0</v>
      </c>
      <c r="G92" s="100">
        <f>'Table 9.64'!AE115</f>
        <v>0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9.64'!AA8</f>
        <v>$38,624</v>
      </c>
      <c r="D93" s="99">
        <f>'Table 9.64'!AC8</f>
        <v>6.2348083210670424E-3</v>
      </c>
      <c r="E93" s="100">
        <f>'Table 9.64'!AC8</f>
        <v>6.2348083210670424E-3</v>
      </c>
      <c r="F93" s="99">
        <f>'Table 9.64'!AE8</f>
        <v>0.19474820588963127</v>
      </c>
      <c r="G93" s="100">
        <f>'Table 9.64'!AE8</f>
        <v>0.19474820588963127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328</v>
      </c>
      <c r="Y93" s="117">
        <v>364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9.64'!AA9</f>
        <v>$730.4 mil</v>
      </c>
      <c r="D94" s="99">
        <f>'Table 9.64'!AC9</f>
        <v>0.21332943733350551</v>
      </c>
      <c r="E94" s="100">
        <f>'Table 9.64'!AC9</f>
        <v>0.21332943733350551</v>
      </c>
      <c r="F94" s="99">
        <f>'Table 9.64'!AE9</f>
        <v>0.29862694236043885</v>
      </c>
      <c r="G94" s="100">
        <f>'Table 9.64'!AE9</f>
        <v>0.29862694236043885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1024</v>
      </c>
      <c r="Y94" s="117">
        <v>1043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192</v>
      </c>
      <c r="Y95" s="117">
        <v>214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1093</v>
      </c>
      <c r="Y96" s="117">
        <v>1163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881</v>
      </c>
      <c r="Y97" s="117">
        <v>983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670</v>
      </c>
      <c r="Y98" s="117">
        <v>698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41</v>
      </c>
      <c r="Y99" s="117">
        <v>68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610</v>
      </c>
      <c r="Y100" s="117">
        <v>636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6419</v>
      </c>
      <c r="Y101" s="117">
        <v>6725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12238</v>
      </c>
      <c r="Y104" s="115">
        <v>13403</v>
      </c>
      <c r="Z104" s="115"/>
      <c r="AA104" s="115" t="str">
        <f>TEXT(Y104,"###,###")</f>
        <v>13,403</v>
      </c>
      <c r="AB104" s="115"/>
      <c r="AC104" s="115">
        <f>Y104/($Y$4)*100</f>
        <v>66.374486208091909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3954</v>
      </c>
      <c r="Y105" s="115">
        <v>4080</v>
      </c>
      <c r="Z105" s="115"/>
      <c r="AA105" s="115" t="str">
        <f>TEXT(Y105,"###,###")</f>
        <v>4,080</v>
      </c>
      <c r="AB105" s="115"/>
      <c r="AC105" s="115">
        <f>Y105/($Y$4)*100</f>
        <v>20.205021542118555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16192</v>
      </c>
      <c r="Y106" s="115">
        <v>17483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2966</v>
      </c>
      <c r="Y108" s="115">
        <v>3406</v>
      </c>
      <c r="Z108" s="115"/>
      <c r="AA108" s="115" t="str">
        <f>TEXT(Y108,"###,###")</f>
        <v>3,406</v>
      </c>
      <c r="AB108" s="115"/>
      <c r="AC108" s="115">
        <f>Y108/($Y$4)*100</f>
        <v>16.867231218739168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3232</v>
      </c>
      <c r="Y109" s="115">
        <v>3295</v>
      </c>
      <c r="Z109" s="115"/>
      <c r="AA109" s="115" t="str">
        <f>TEXT(Y109,"###,###")</f>
        <v>3,295</v>
      </c>
      <c r="AB109" s="115"/>
      <c r="AC109" s="115">
        <f t="shared" ref="AC109:AC111" si="3">Y109/($Y$4)*100</f>
        <v>16.317535779725649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3035</v>
      </c>
      <c r="Y110" s="115">
        <v>3405</v>
      </c>
      <c r="Z110" s="115"/>
      <c r="AA110" s="115" t="str">
        <f>TEXT(Y110,"###,###")</f>
        <v>3,405</v>
      </c>
      <c r="AB110" s="115"/>
      <c r="AC110" s="115">
        <f t="shared" si="3"/>
        <v>16.862279007576884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6955</v>
      </c>
      <c r="Y111" s="115">
        <v>7377</v>
      </c>
      <c r="Z111" s="115"/>
      <c r="AA111" s="115" t="str">
        <f>TEXT(Y111,"###,###")</f>
        <v>7,377</v>
      </c>
      <c r="AB111" s="115"/>
      <c r="AC111" s="115">
        <f t="shared" si="3"/>
        <v>36.532461744168771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19099</v>
      </c>
      <c r="Y112" s="115">
        <v>20193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944</v>
      </c>
      <c r="U114" s="115">
        <v>1025</v>
      </c>
      <c r="V114" s="115">
        <v>1261</v>
      </c>
      <c r="W114" s="115">
        <v>1018</v>
      </c>
      <c r="X114" s="115">
        <v>876</v>
      </c>
      <c r="Y114" s="115">
        <v>994</v>
      </c>
      <c r="Z114" s="115"/>
      <c r="AA114" s="115" t="str">
        <f>TEXT(Y114,"###,###")</f>
        <v>994</v>
      </c>
      <c r="AB114" s="115"/>
      <c r="AC114" s="115">
        <f>Y114/X114-1</f>
        <v>0.13470319634703198</v>
      </c>
      <c r="AD114" s="115"/>
      <c r="AE114" s="115">
        <f>Y114/T114-1</f>
        <v>5.2966101694915224E-2</v>
      </c>
      <c r="AF114" s="115"/>
    </row>
    <row r="115" spans="19:32" x14ac:dyDescent="0.25">
      <c r="S115" s="115" t="s">
        <v>104</v>
      </c>
      <c r="T115" s="115">
        <v>1020</v>
      </c>
      <c r="U115" s="115">
        <v>1045</v>
      </c>
      <c r="V115" s="115">
        <v>1141</v>
      </c>
      <c r="W115" s="115">
        <v>1037</v>
      </c>
      <c r="X115" s="115">
        <v>915</v>
      </c>
      <c r="Y115" s="115">
        <v>1020</v>
      </c>
      <c r="Z115" s="115"/>
      <c r="AA115" s="115" t="str">
        <f>TEXT(Y115,"###,###")</f>
        <v>1,020</v>
      </c>
      <c r="AB115" s="115"/>
      <c r="AC115" s="115">
        <f>Y115/X115-1</f>
        <v>0.11475409836065564</v>
      </c>
      <c r="AD115" s="115"/>
      <c r="AE115" s="115">
        <f>Y115/T115-1</f>
        <v>0</v>
      </c>
      <c r="AF115" s="115"/>
    </row>
    <row r="116" spans="19:32" x14ac:dyDescent="0.25">
      <c r="S116" s="115" t="s">
        <v>56</v>
      </c>
      <c r="T116" s="115">
        <v>1964</v>
      </c>
      <c r="U116" s="115">
        <v>2070</v>
      </c>
      <c r="V116" s="115">
        <v>2402</v>
      </c>
      <c r="W116" s="115">
        <v>2055</v>
      </c>
      <c r="X116" s="115">
        <v>1791</v>
      </c>
      <c r="Y116" s="115">
        <v>2014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42.54</v>
      </c>
      <c r="V118" s="115">
        <v>42.89</v>
      </c>
      <c r="W118" s="115">
        <v>40.01</v>
      </c>
      <c r="X118" s="115">
        <v>40.020000000000003</v>
      </c>
      <c r="Y118" s="115">
        <v>43.31</v>
      </c>
      <c r="Z118" s="115"/>
      <c r="AA118" s="115" t="str">
        <f>TEXT(Y118,"##.0")</f>
        <v>43.3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10631</v>
      </c>
      <c r="V120" s="115">
        <v>10628</v>
      </c>
      <c r="W120" s="115">
        <v>10600</v>
      </c>
      <c r="X120" s="115">
        <v>10295</v>
      </c>
      <c r="Y120" s="115">
        <v>10774</v>
      </c>
      <c r="Z120" s="115"/>
      <c r="AA120" s="115" t="str">
        <f>TEXT(Y120,"###,###")</f>
        <v>10,774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1954</v>
      </c>
      <c r="V121" s="115">
        <v>1874</v>
      </c>
      <c r="W121" s="115">
        <v>1819</v>
      </c>
      <c r="X121" s="115">
        <v>1709</v>
      </c>
      <c r="Y121" s="115">
        <v>1829</v>
      </c>
      <c r="Z121" s="115"/>
      <c r="AA121" s="115" t="str">
        <f t="shared" ref="AA121:AA128" si="4">TEXT(Y121,"###,###")</f>
        <v>1,829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1802</v>
      </c>
      <c r="V122" s="115">
        <v>1780</v>
      </c>
      <c r="W122" s="115">
        <v>1690</v>
      </c>
      <c r="X122" s="115">
        <v>1645</v>
      </c>
      <c r="Y122" s="115">
        <v>1723</v>
      </c>
      <c r="Z122" s="115"/>
      <c r="AA122" s="115" t="str">
        <f t="shared" si="4"/>
        <v>1,723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12433</v>
      </c>
      <c r="V124" s="115">
        <v>12408</v>
      </c>
      <c r="W124" s="115">
        <v>12290</v>
      </c>
      <c r="X124" s="115">
        <v>11940</v>
      </c>
      <c r="Y124" s="115">
        <v>12497</v>
      </c>
      <c r="Z124" s="115"/>
      <c r="AA124" s="115" t="str">
        <f t="shared" si="4"/>
        <v>12,497</v>
      </c>
      <c r="AB124" s="115"/>
      <c r="AC124" s="115">
        <f>Y124/$Y$7*100</f>
        <v>87.233002931732514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3756</v>
      </c>
      <c r="V125" s="115">
        <v>3654</v>
      </c>
      <c r="W125" s="115">
        <v>3509</v>
      </c>
      <c r="X125" s="115">
        <v>3354</v>
      </c>
      <c r="Y125" s="115">
        <v>3552</v>
      </c>
      <c r="Z125" s="115"/>
      <c r="AA125" s="115" t="str">
        <f t="shared" si="4"/>
        <v>3,552</v>
      </c>
      <c r="AB125" s="115"/>
      <c r="AC125" s="115">
        <f>Y125/$Y$7*100</f>
        <v>24.794080692447299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7726</v>
      </c>
      <c r="V127" s="115">
        <v>7672</v>
      </c>
      <c r="W127" s="115">
        <v>7504</v>
      </c>
      <c r="X127" s="115">
        <v>7226</v>
      </c>
      <c r="Y127" s="115">
        <v>7601</v>
      </c>
      <c r="Z127" s="115"/>
      <c r="AA127" s="115" t="str">
        <f t="shared" si="4"/>
        <v>7,601</v>
      </c>
      <c r="AB127" s="115"/>
      <c r="AC127" s="115">
        <f>Y127/$Y$7*100</f>
        <v>53.057378193494344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6659</v>
      </c>
      <c r="V128" s="115">
        <v>6618</v>
      </c>
      <c r="W128" s="115">
        <v>6610</v>
      </c>
      <c r="X128" s="115">
        <v>6420</v>
      </c>
      <c r="Y128" s="115">
        <v>6725</v>
      </c>
      <c r="Z128" s="115"/>
      <c r="AA128" s="115" t="str">
        <f t="shared" si="4"/>
        <v>6,725</v>
      </c>
      <c r="AB128" s="115"/>
      <c r="AC128" s="115">
        <f>Y128/$Y$7*100</f>
        <v>46.942621806505649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1CB1120-1E46-4A95-B405-B05A2F6C78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209376B-D5CD-4B9F-8DA5-7B22652EFA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59DCD78-85C9-4FDD-9354-93883F06C5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E3ECC9C5-3981-4F97-BCF0-0FE044C5A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Southern Downs</v>
      </c>
      <c r="T1" s="115"/>
      <c r="U1" s="115"/>
      <c r="V1" s="115"/>
      <c r="W1" s="115"/>
      <c r="X1" s="115"/>
      <c r="Y1" s="115" t="str">
        <f>Y3</f>
        <v>9.65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176</v>
      </c>
      <c r="V3" s="115"/>
      <c r="W3" s="115"/>
      <c r="X3" s="115"/>
      <c r="Y3" s="115" t="s">
        <v>273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9.65'!$Y$3&amp;" "&amp;'Table 9.65'!$U$3&amp;", "&amp;'State data for spotlight'!$C$3&amp;", "&amp;'Table 9.65'!$Y$2</f>
        <v>Table 9.65 Southern Downs,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26589</v>
      </c>
      <c r="U4" s="117">
        <v>27483</v>
      </c>
      <c r="V4" s="117">
        <v>27898</v>
      </c>
      <c r="W4" s="117">
        <v>27951</v>
      </c>
      <c r="X4" s="117">
        <v>27373</v>
      </c>
      <c r="Y4" s="117">
        <v>29127</v>
      </c>
      <c r="Z4" s="115"/>
      <c r="AA4" s="115" t="str">
        <f>TEXT(Y4,"###,###")</f>
        <v>29,127</v>
      </c>
      <c r="AB4" s="115"/>
      <c r="AC4" s="115">
        <f t="shared" ref="AC4:AC9" si="0">Y4/X4-1</f>
        <v>6.4077740839513453E-2</v>
      </c>
      <c r="AD4" s="115"/>
      <c r="AE4" s="115">
        <f>Y4/T4-1</f>
        <v>9.5453006882545433E-2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14357</v>
      </c>
      <c r="U5" s="117">
        <v>14916</v>
      </c>
      <c r="V5" s="117">
        <v>14859</v>
      </c>
      <c r="W5" s="117">
        <v>14882</v>
      </c>
      <c r="X5" s="117">
        <v>14672</v>
      </c>
      <c r="Y5" s="117">
        <v>15508</v>
      </c>
      <c r="Z5" s="115"/>
      <c r="AA5" s="115" t="str">
        <f>TEXT(Y5,"###,###")</f>
        <v>15,508</v>
      </c>
      <c r="AB5" s="115"/>
      <c r="AC5" s="115">
        <f t="shared" si="0"/>
        <v>5.6979280261723053E-2</v>
      </c>
      <c r="AD5" s="115"/>
      <c r="AE5" s="115">
        <f t="shared" ref="AE5:AE9" si="1">Y5/T5-1</f>
        <v>8.0169951939820239E-2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12232</v>
      </c>
      <c r="U6" s="117">
        <v>12567</v>
      </c>
      <c r="V6" s="117">
        <v>13039</v>
      </c>
      <c r="W6" s="117">
        <v>13069</v>
      </c>
      <c r="X6" s="117">
        <v>12701</v>
      </c>
      <c r="Y6" s="117">
        <v>13619</v>
      </c>
      <c r="Z6" s="115"/>
      <c r="AA6" s="115" t="str">
        <f>TEXT(Y6,"###,###")</f>
        <v>13,619</v>
      </c>
      <c r="AB6" s="115"/>
      <c r="AC6" s="115">
        <f t="shared" si="0"/>
        <v>7.2277773403669032E-2</v>
      </c>
      <c r="AD6" s="115"/>
      <c r="AE6" s="115">
        <f t="shared" si="1"/>
        <v>0.11339110529758001</v>
      </c>
      <c r="AF6" s="115"/>
    </row>
    <row r="7" spans="1:32" ht="16.5" customHeight="1" thickBot="1" x14ac:dyDescent="0.3">
      <c r="A7" s="46" t="str">
        <f>"QUICK STATS for "&amp;'Table 9.65'!Y2&amp;"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17812</v>
      </c>
      <c r="U7" s="117">
        <v>18328</v>
      </c>
      <c r="V7" s="117">
        <v>18545</v>
      </c>
      <c r="W7" s="117">
        <v>18484</v>
      </c>
      <c r="X7" s="117">
        <v>18240</v>
      </c>
      <c r="Y7" s="117">
        <v>19215</v>
      </c>
      <c r="Z7" s="115"/>
      <c r="AA7" s="115" t="str">
        <f>TEXT(Y7,"###,###")</f>
        <v>19,215</v>
      </c>
      <c r="AB7" s="115"/>
      <c r="AC7" s="115">
        <f t="shared" si="0"/>
        <v>5.3453947368421018E-2</v>
      </c>
      <c r="AD7" s="115"/>
      <c r="AE7" s="115">
        <f t="shared" si="1"/>
        <v>7.8767123287671215E-2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29,127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9.65'!AA7</f>
        <v>19,215</v>
      </c>
      <c r="P8" s="51"/>
      <c r="S8" s="115" t="s">
        <v>96</v>
      </c>
      <c r="T8" s="115">
        <v>30185.759999999998</v>
      </c>
      <c r="U8" s="115">
        <v>30830.33</v>
      </c>
      <c r="V8" s="115">
        <v>30136.18</v>
      </c>
      <c r="W8" s="115">
        <v>30179.42</v>
      </c>
      <c r="X8" s="115">
        <v>32949.97</v>
      </c>
      <c r="Y8" s="115">
        <v>32527.79</v>
      </c>
      <c r="Z8" s="115"/>
      <c r="AA8" s="115" t="str">
        <f>TEXT(Y8,"$###,###")</f>
        <v>$32,528</v>
      </c>
      <c r="AB8" s="115"/>
      <c r="AC8" s="115">
        <f t="shared" si="0"/>
        <v>-1.281275825137318E-2</v>
      </c>
      <c r="AD8" s="115"/>
      <c r="AE8" s="115">
        <f t="shared" si="1"/>
        <v>7.7587246436730428E-2</v>
      </c>
      <c r="AF8" s="115"/>
    </row>
    <row r="9" spans="1:32" x14ac:dyDescent="0.25">
      <c r="A9" s="55" t="s">
        <v>17</v>
      </c>
      <c r="B9" s="56"/>
      <c r="C9" s="57"/>
      <c r="D9" s="58">
        <f>'Table 9.65'!AC104</f>
        <v>73.618978954234905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52.740046838407494</v>
      </c>
      <c r="P9" s="59" t="s">
        <v>97</v>
      </c>
      <c r="S9" s="115" t="s">
        <v>9</v>
      </c>
      <c r="T9" s="115">
        <v>594795488</v>
      </c>
      <c r="U9" s="115">
        <v>648540347</v>
      </c>
      <c r="V9" s="115">
        <v>662685432</v>
      </c>
      <c r="W9" s="115">
        <v>667589311</v>
      </c>
      <c r="X9" s="115">
        <v>689414713</v>
      </c>
      <c r="Y9" s="115">
        <v>730456134</v>
      </c>
      <c r="Z9" s="115"/>
      <c r="AA9" s="115" t="str">
        <f>TEXT(Y9/1000000,"$#,###.0")&amp;" mil"</f>
        <v>$730.5 mil</v>
      </c>
      <c r="AB9" s="115"/>
      <c r="AC9" s="115">
        <f t="shared" si="0"/>
        <v>5.9530816830710709E-2</v>
      </c>
      <c r="AD9" s="115"/>
      <c r="AE9" s="115">
        <f t="shared" si="1"/>
        <v>0.22807948065671946</v>
      </c>
      <c r="AF9" s="115"/>
    </row>
    <row r="10" spans="1:32" x14ac:dyDescent="0.25">
      <c r="A10" s="55" t="s">
        <v>20</v>
      </c>
      <c r="B10" s="56"/>
      <c r="C10" s="57"/>
      <c r="D10" s="58">
        <f>'Table 9.65'!AC105</f>
        <v>14.182717066639199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47.259953161592506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88.061410356492317</v>
      </c>
      <c r="P11" s="59" t="s">
        <v>97</v>
      </c>
      <c r="S11" s="115" t="s">
        <v>32</v>
      </c>
      <c r="T11" s="117">
        <v>22177</v>
      </c>
      <c r="U11" s="117">
        <v>23106</v>
      </c>
      <c r="V11" s="117">
        <v>23526</v>
      </c>
      <c r="W11" s="117">
        <v>23663</v>
      </c>
      <c r="X11" s="117">
        <v>23295</v>
      </c>
      <c r="Y11" s="117">
        <v>24694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9.65'!AC108</f>
        <v>18.676829058948741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23.070517824616186</v>
      </c>
      <c r="P12" s="59" t="s">
        <v>97</v>
      </c>
      <c r="S12" s="115" t="s">
        <v>33</v>
      </c>
      <c r="T12" s="117">
        <v>4410</v>
      </c>
      <c r="U12" s="117">
        <v>4378</v>
      </c>
      <c r="V12" s="117">
        <v>4371</v>
      </c>
      <c r="W12" s="117">
        <v>4287</v>
      </c>
      <c r="X12" s="117">
        <v>4079</v>
      </c>
      <c r="Y12" s="117">
        <v>4433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9.65'!AC109</f>
        <v>15.734541834037147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9.65'!AA118</f>
        <v>41.7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9.65'!AC110</f>
        <v>23.356336045593434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16.716107207910486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9.65'!AC111</f>
        <v>30.033989082294777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83.283892792089503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4869</v>
      </c>
      <c r="Z15" s="115"/>
      <c r="AA15" s="118">
        <f t="shared" ref="AA15:AA34" si="2">IF(Y15="np",0,Y15/$Y$34)</f>
        <v>0.1671644865588629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217</v>
      </c>
      <c r="Z16" s="115"/>
      <c r="AA16" s="118">
        <f t="shared" si="2"/>
        <v>7.4501321797644793E-3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1155</v>
      </c>
      <c r="Z17" s="115"/>
      <c r="AA17" s="118">
        <f t="shared" si="2"/>
        <v>3.9653929343907712E-2</v>
      </c>
      <c r="AB17" s="115"/>
      <c r="AC17" s="115"/>
      <c r="AD17" s="115"/>
      <c r="AE17" s="115"/>
      <c r="AF17" s="115"/>
    </row>
    <row r="18" spans="1:32" x14ac:dyDescent="0.25">
      <c r="A18" s="85" t="str">
        <f>'Table 9.65'!$S$1&amp;" ("&amp;'Table 9.65'!$T$2&amp;" to "&amp;'Table 9.65'!$Y$2&amp;")"</f>
        <v>Southern Downs (2011-12 to 2016-17)</v>
      </c>
      <c r="B18" s="85"/>
      <c r="C18" s="85"/>
      <c r="D18" s="85"/>
      <c r="E18" s="85"/>
      <c r="F18" s="85"/>
      <c r="G18" s="85" t="str">
        <f>'Table 9.65'!$S$1&amp;" ("&amp;'Table 9.65'!$T$2&amp;" to "&amp;'Table 9.65'!$Y$2&amp;")"</f>
        <v>Southern Downs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146</v>
      </c>
      <c r="Z18" s="115"/>
      <c r="AA18" s="118">
        <f t="shared" si="2"/>
        <v>5.0125313283208017E-3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1587</v>
      </c>
      <c r="Z19" s="115"/>
      <c r="AA19" s="118">
        <f t="shared" si="2"/>
        <v>5.4485528890719948E-2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719</v>
      </c>
      <c r="Z20" s="115"/>
      <c r="AA20" s="118">
        <f t="shared" si="2"/>
        <v>2.468500017166203E-2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2400</v>
      </c>
      <c r="Z21" s="115"/>
      <c r="AA21" s="118">
        <f t="shared" si="2"/>
        <v>8.2397775260067974E-2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1874</v>
      </c>
      <c r="Z22" s="115"/>
      <c r="AA22" s="118">
        <f t="shared" si="2"/>
        <v>6.4338929515569743E-2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1183</v>
      </c>
      <c r="Z23" s="115"/>
      <c r="AA23" s="118">
        <f t="shared" si="2"/>
        <v>4.0615236721941839E-2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183</v>
      </c>
      <c r="Z24" s="115"/>
      <c r="AA24" s="118">
        <f t="shared" si="2"/>
        <v>6.282830363580183E-3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663</v>
      </c>
      <c r="Z25" s="115"/>
      <c r="AA25" s="118">
        <f t="shared" si="2"/>
        <v>2.2762385415593778E-2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413</v>
      </c>
      <c r="Z26" s="115"/>
      <c r="AA26" s="118">
        <f t="shared" si="2"/>
        <v>1.4179283826003364E-2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953</v>
      </c>
      <c r="Z27" s="115"/>
      <c r="AA27" s="118">
        <f t="shared" si="2"/>
        <v>3.2718783259518658E-2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2871</v>
      </c>
      <c r="Z28" s="115"/>
      <c r="AA28" s="118">
        <f t="shared" si="2"/>
        <v>9.8568338654856313E-2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1107</v>
      </c>
      <c r="Z29" s="115"/>
      <c r="AA29" s="118">
        <f t="shared" si="2"/>
        <v>3.8005973838706353E-2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1714</v>
      </c>
      <c r="Z30" s="115"/>
      <c r="AA30" s="118">
        <f t="shared" si="2"/>
        <v>5.8845744498231878E-2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2439</v>
      </c>
      <c r="Z31" s="115"/>
      <c r="AA31" s="118">
        <f t="shared" si="2"/>
        <v>8.3736739108044078E-2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280</v>
      </c>
      <c r="Z32" s="115"/>
      <c r="AA32" s="118">
        <f t="shared" si="2"/>
        <v>9.6130737803412636E-3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710</v>
      </c>
      <c r="Z33" s="115"/>
      <c r="AA33" s="118">
        <f t="shared" si="2"/>
        <v>2.4376008514436776E-2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29127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15071</v>
      </c>
      <c r="U37" s="115">
        <v>15398</v>
      </c>
      <c r="V37" s="115">
        <v>15364</v>
      </c>
      <c r="W37" s="115">
        <v>15328</v>
      </c>
      <c r="X37" s="115">
        <v>15255</v>
      </c>
      <c r="Y37" s="115">
        <v>16003</v>
      </c>
      <c r="Z37" s="115"/>
      <c r="AA37" s="115" t="str">
        <f>TEXT(Y37,"###,###")</f>
        <v>16,003</v>
      </c>
      <c r="AB37" s="115"/>
      <c r="AC37" s="115">
        <f>Y37/X37-1</f>
        <v>4.9033103900360642E-2</v>
      </c>
      <c r="AD37" s="115"/>
      <c r="AE37" s="115">
        <f>Y37/T37-1</f>
        <v>6.1840621060314405E-2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2739</v>
      </c>
      <c r="U38" s="115">
        <v>2929</v>
      </c>
      <c r="V38" s="115">
        <v>3184</v>
      </c>
      <c r="W38" s="115">
        <v>3159</v>
      </c>
      <c r="X38" s="115">
        <v>2986</v>
      </c>
      <c r="Y38" s="115">
        <v>3212</v>
      </c>
      <c r="Z38" s="115"/>
      <c r="AA38" s="115" t="str">
        <f>TEXT(Y38,"###,###")</f>
        <v>3,212</v>
      </c>
      <c r="AB38" s="115"/>
      <c r="AC38" s="115">
        <f>Y38/X38-1</f>
        <v>7.5686537173476287E-2</v>
      </c>
      <c r="AD38" s="115"/>
      <c r="AE38" s="115">
        <f>Y38/T38-1</f>
        <v>0.17269076305220876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17810</v>
      </c>
      <c r="U40" s="115">
        <v>18327</v>
      </c>
      <c r="V40" s="115">
        <v>18548</v>
      </c>
      <c r="W40" s="115">
        <v>18487</v>
      </c>
      <c r="X40" s="115">
        <v>18241</v>
      </c>
      <c r="Y40" s="115">
        <v>19215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83.283892792089503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16.716107207910486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40</v>
      </c>
      <c r="Y44" s="117">
        <v>47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466</v>
      </c>
      <c r="Y45" s="117">
        <v>518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1086</v>
      </c>
      <c r="Y46" s="117">
        <v>1167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1783</v>
      </c>
      <c r="Y47" s="117">
        <v>1825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2154</v>
      </c>
      <c r="Y48" s="117">
        <v>2324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9.65'!S1&amp;" ("&amp;'Table 9.65'!Y2&amp;") *"</f>
        <v>Number of jobs by age and sex of job holders in Southern Downs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1389</v>
      </c>
      <c r="Y49" s="117">
        <v>1375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1061</v>
      </c>
      <c r="Y50" s="117">
        <v>1086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1155</v>
      </c>
      <c r="Y51" s="117">
        <v>1161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1247</v>
      </c>
      <c r="Y52" s="117">
        <v>1300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1139</v>
      </c>
      <c r="Y53" s="117">
        <v>1261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1147</v>
      </c>
      <c r="Y54" s="117">
        <v>1208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932</v>
      </c>
      <c r="Y55" s="117">
        <v>1033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633</v>
      </c>
      <c r="Y56" s="117">
        <v>669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265</v>
      </c>
      <c r="Y57" s="117">
        <v>313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94</v>
      </c>
      <c r="Y58" s="117">
        <v>113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62</v>
      </c>
      <c r="Y59" s="117">
        <v>73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40</v>
      </c>
      <c r="Y60" s="117">
        <v>35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14672</v>
      </c>
      <c r="Y61" s="117">
        <v>15508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52</v>
      </c>
      <c r="Y63" s="117">
        <v>47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9.65'!S1&amp;" ("&amp;'Table 9.65'!Y2&amp;") *"</f>
        <v>Number of employed persons per occupation of main job by sex in Southern Downs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431</v>
      </c>
      <c r="Y64" s="117">
        <v>501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926</v>
      </c>
      <c r="Y65" s="117">
        <v>1007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1403</v>
      </c>
      <c r="Y66" s="117">
        <v>1487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1626</v>
      </c>
      <c r="Y67" s="117">
        <v>1686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1157</v>
      </c>
      <c r="Y68" s="117">
        <v>1077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896</v>
      </c>
      <c r="Y69" s="117">
        <v>920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1113</v>
      </c>
      <c r="Y70" s="117">
        <v>1153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1146</v>
      </c>
      <c r="Y71" s="117">
        <v>1337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1218</v>
      </c>
      <c r="Y72" s="117">
        <v>1273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1140</v>
      </c>
      <c r="Y73" s="117">
        <v>1312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844</v>
      </c>
      <c r="Y74" s="117">
        <v>984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449</v>
      </c>
      <c r="Y75" s="117">
        <v>466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141</v>
      </c>
      <c r="Y76" s="117">
        <v>190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82</v>
      </c>
      <c r="Y77" s="117">
        <v>85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52</v>
      </c>
      <c r="Y78" s="117">
        <v>59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36</v>
      </c>
      <c r="Y79" s="117">
        <v>34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12701</v>
      </c>
      <c r="Y80" s="117">
        <v>13619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9.65'!S1</f>
        <v>Southern Downs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738</v>
      </c>
      <c r="Y83" s="117">
        <v>811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593</v>
      </c>
      <c r="Y84" s="117">
        <v>606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9.65'!AA4</f>
        <v>29,127</v>
      </c>
      <c r="D85" s="99">
        <f>'Table 9.65'!AC4</f>
        <v>6.4077740839513453E-2</v>
      </c>
      <c r="E85" s="100">
        <f>'Table 9.65'!AC4</f>
        <v>6.4077740839513453E-2</v>
      </c>
      <c r="F85" s="99">
        <f>'Table 9.65'!AE4</f>
        <v>9.5453006882545433E-2</v>
      </c>
      <c r="G85" s="100">
        <f>'Table 9.65'!AE4</f>
        <v>9.5453006882545433E-2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1292</v>
      </c>
      <c r="Y85" s="117">
        <v>1373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9.65'!AA5</f>
        <v>15,508</v>
      </c>
      <c r="D86" s="99">
        <f>'Table 9.65'!AC5</f>
        <v>5.6979280261723053E-2</v>
      </c>
      <c r="E86" s="100">
        <f>'Table 9.65'!AC5</f>
        <v>5.6979280261723053E-2</v>
      </c>
      <c r="F86" s="99">
        <f>'Table 9.65'!AE5</f>
        <v>8.0169951939820239E-2</v>
      </c>
      <c r="G86" s="100">
        <f>'Table 9.65'!AE5</f>
        <v>8.0169951939820239E-2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341</v>
      </c>
      <c r="Y86" s="117">
        <v>366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9.65'!AA6</f>
        <v>13,619</v>
      </c>
      <c r="D87" s="99">
        <f>'Table 9.65'!AC6</f>
        <v>7.2277773403669032E-2</v>
      </c>
      <c r="E87" s="100">
        <f>'Table 9.65'!AC6</f>
        <v>7.2277773403669032E-2</v>
      </c>
      <c r="F87" s="99">
        <f>'Table 9.65'!AE6</f>
        <v>0.11339110529758001</v>
      </c>
      <c r="G87" s="100">
        <f>'Table 9.65'!AE6</f>
        <v>0.11339110529758001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222</v>
      </c>
      <c r="Y87" s="117">
        <v>223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9.65'!AA7</f>
        <v>19,215</v>
      </c>
      <c r="D88" s="99">
        <f>'Table 9.65'!AC7</f>
        <v>5.3453947368421018E-2</v>
      </c>
      <c r="E88" s="100">
        <f>'Table 9.65'!AC7</f>
        <v>5.3453947368421018E-2</v>
      </c>
      <c r="F88" s="99">
        <f>'Table 9.65'!AE7</f>
        <v>7.8767123287671215E-2</v>
      </c>
      <c r="G88" s="100">
        <f>'Table 9.65'!AE7</f>
        <v>7.8767123287671215E-2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374</v>
      </c>
      <c r="Y88" s="117">
        <v>391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9.65'!AA37</f>
        <v>16,003</v>
      </c>
      <c r="D89" s="99">
        <f>'Table 9.65'!AC37</f>
        <v>4.9033103900360642E-2</v>
      </c>
      <c r="E89" s="100">
        <f>'Table 9.65'!AC37</f>
        <v>4.9033103900360642E-2</v>
      </c>
      <c r="F89" s="99">
        <f>'Table 9.65'!AE37</f>
        <v>6.1840621060314405E-2</v>
      </c>
      <c r="G89" s="100">
        <f>'Table 9.65'!AE37</f>
        <v>6.1840621060314405E-2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1164</v>
      </c>
      <c r="Y89" s="117">
        <v>1239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9.65'!AA38</f>
        <v>3,212</v>
      </c>
      <c r="D90" s="99">
        <f>'Table 9.65'!AC38</f>
        <v>7.5686537173476287E-2</v>
      </c>
      <c r="E90" s="100">
        <f>'Table 9.65'!AC38</f>
        <v>7.5686537173476287E-2</v>
      </c>
      <c r="F90" s="99">
        <f>'Table 9.65'!AE38</f>
        <v>0.17269076305220876</v>
      </c>
      <c r="G90" s="100">
        <f>'Table 9.65'!AE38</f>
        <v>0.17269076305220876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2248</v>
      </c>
      <c r="Y90" s="117">
        <v>2127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9.65'!AA114</f>
        <v>1,587</v>
      </c>
      <c r="D91" s="99">
        <f>'Table 9.65'!AC114</f>
        <v>3.3876221498371439E-2</v>
      </c>
      <c r="E91" s="100">
        <f>'Table 9.65'!AC114</f>
        <v>3.3876221498371439E-2</v>
      </c>
      <c r="F91" s="99">
        <f>'Table 9.65'!AE114</f>
        <v>0.14337175792507195</v>
      </c>
      <c r="G91" s="100">
        <f>'Table 9.65'!AE114</f>
        <v>0.14337175792507195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9649</v>
      </c>
      <c r="Y91" s="117">
        <v>10134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9.65'!AA115</f>
        <v>1,625</v>
      </c>
      <c r="D92" s="99">
        <f>'Table 9.65'!AC115</f>
        <v>0.11914600550964183</v>
      </c>
      <c r="E92" s="100">
        <f>'Table 9.65'!AC115</f>
        <v>0.11914600550964183</v>
      </c>
      <c r="F92" s="99">
        <f>'Table 9.65'!AE115</f>
        <v>0.20459599703484055</v>
      </c>
      <c r="G92" s="100">
        <f>'Table 9.65'!AE115</f>
        <v>0.20459599703484055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9.65'!AA8</f>
        <v>$32,528</v>
      </c>
      <c r="D93" s="99">
        <f>'Table 9.65'!AC8</f>
        <v>-1.281275825137318E-2</v>
      </c>
      <c r="E93" s="100">
        <f>'Table 9.65'!AC8</f>
        <v>-1.281275825137318E-2</v>
      </c>
      <c r="F93" s="99">
        <f>'Table 9.65'!AE8</f>
        <v>7.7587246436730428E-2</v>
      </c>
      <c r="G93" s="100">
        <f>'Table 9.65'!AE8</f>
        <v>7.7587246436730428E-2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492</v>
      </c>
      <c r="Y93" s="117">
        <v>546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9.65'!AA9</f>
        <v>$730.5 mil</v>
      </c>
      <c r="D94" s="99">
        <f>'Table 9.65'!AC9</f>
        <v>5.9530816830710709E-2</v>
      </c>
      <c r="E94" s="100">
        <f>'Table 9.65'!AC9</f>
        <v>5.9530816830710709E-2</v>
      </c>
      <c r="F94" s="99">
        <f>'Table 9.65'!AE9</f>
        <v>0.22807948065671946</v>
      </c>
      <c r="G94" s="100">
        <f>'Table 9.65'!AE9</f>
        <v>0.22807948065671946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1179</v>
      </c>
      <c r="Y94" s="117">
        <v>1266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275</v>
      </c>
      <c r="Y95" s="117">
        <v>275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1114</v>
      </c>
      <c r="Y96" s="117">
        <v>1229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1137</v>
      </c>
      <c r="Y97" s="117">
        <v>1275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802</v>
      </c>
      <c r="Y98" s="117">
        <v>800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105</v>
      </c>
      <c r="Y99" s="117">
        <v>113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1345</v>
      </c>
      <c r="Y100" s="117">
        <v>1251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8591</v>
      </c>
      <c r="Y101" s="117">
        <v>9081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19743</v>
      </c>
      <c r="Y104" s="115">
        <v>21443</v>
      </c>
      <c r="Z104" s="115"/>
      <c r="AA104" s="115" t="str">
        <f>TEXT(Y104,"###,###")</f>
        <v>21,443</v>
      </c>
      <c r="AB104" s="115"/>
      <c r="AC104" s="115">
        <f>Y104/($Y$4)*100</f>
        <v>73.618978954234905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3928</v>
      </c>
      <c r="Y105" s="115">
        <v>4131</v>
      </c>
      <c r="Z105" s="115"/>
      <c r="AA105" s="115" t="str">
        <f>TEXT(Y105,"###,###")</f>
        <v>4,131</v>
      </c>
      <c r="AB105" s="115"/>
      <c r="AC105" s="115">
        <f>Y105/($Y$4)*100</f>
        <v>14.182717066639199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23671</v>
      </c>
      <c r="Y106" s="115">
        <v>25574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4884</v>
      </c>
      <c r="Y108" s="115">
        <v>5440</v>
      </c>
      <c r="Z108" s="115"/>
      <c r="AA108" s="115" t="str">
        <f>TEXT(Y108,"###,###")</f>
        <v>5,440</v>
      </c>
      <c r="AB108" s="115"/>
      <c r="AC108" s="115">
        <f>Y108/($Y$4)*100</f>
        <v>18.676829058948741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4360</v>
      </c>
      <c r="Y109" s="115">
        <v>4583</v>
      </c>
      <c r="Z109" s="115"/>
      <c r="AA109" s="115" t="str">
        <f>TEXT(Y109,"###,###")</f>
        <v>4,583</v>
      </c>
      <c r="AB109" s="115"/>
      <c r="AC109" s="115">
        <f t="shared" ref="AC109:AC111" si="3">Y109/($Y$4)*100</f>
        <v>15.734541834037147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6187</v>
      </c>
      <c r="Y110" s="115">
        <v>6803</v>
      </c>
      <c r="Z110" s="115"/>
      <c r="AA110" s="115" t="str">
        <f>TEXT(Y110,"###,###")</f>
        <v>6,803</v>
      </c>
      <c r="AB110" s="115"/>
      <c r="AC110" s="115">
        <f t="shared" si="3"/>
        <v>23.356336045593434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8242</v>
      </c>
      <c r="Y111" s="115">
        <v>8748</v>
      </c>
      <c r="Z111" s="115"/>
      <c r="AA111" s="115" t="str">
        <f>TEXT(Y111,"###,###")</f>
        <v>8,748</v>
      </c>
      <c r="AB111" s="115"/>
      <c r="AC111" s="115">
        <f t="shared" si="3"/>
        <v>30.033989082294777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27373</v>
      </c>
      <c r="Y112" s="115">
        <v>29127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1388</v>
      </c>
      <c r="U114" s="115">
        <v>1466</v>
      </c>
      <c r="V114" s="115">
        <v>1525</v>
      </c>
      <c r="W114" s="115">
        <v>1541</v>
      </c>
      <c r="X114" s="115">
        <v>1535</v>
      </c>
      <c r="Y114" s="115">
        <v>1587</v>
      </c>
      <c r="Z114" s="115"/>
      <c r="AA114" s="115" t="str">
        <f>TEXT(Y114,"###,###")</f>
        <v>1,587</v>
      </c>
      <c r="AB114" s="115"/>
      <c r="AC114" s="115">
        <f>Y114/X114-1</f>
        <v>3.3876221498371439E-2</v>
      </c>
      <c r="AD114" s="115"/>
      <c r="AE114" s="115">
        <f>Y114/T114-1</f>
        <v>0.14337175792507195</v>
      </c>
      <c r="AF114" s="115"/>
    </row>
    <row r="115" spans="19:32" x14ac:dyDescent="0.25">
      <c r="S115" s="115" t="s">
        <v>104</v>
      </c>
      <c r="T115" s="115">
        <v>1349</v>
      </c>
      <c r="U115" s="115">
        <v>1462</v>
      </c>
      <c r="V115" s="115">
        <v>1655</v>
      </c>
      <c r="W115" s="115">
        <v>1613</v>
      </c>
      <c r="X115" s="115">
        <v>1452</v>
      </c>
      <c r="Y115" s="115">
        <v>1625</v>
      </c>
      <c r="Z115" s="115"/>
      <c r="AA115" s="115" t="str">
        <f>TEXT(Y115,"###,###")</f>
        <v>1,625</v>
      </c>
      <c r="AB115" s="115"/>
      <c r="AC115" s="115">
        <f>Y115/X115-1</f>
        <v>0.11914600550964183</v>
      </c>
      <c r="AD115" s="115"/>
      <c r="AE115" s="115">
        <f>Y115/T115-1</f>
        <v>0.20459599703484055</v>
      </c>
      <c r="AF115" s="115"/>
    </row>
    <row r="116" spans="19:32" x14ac:dyDescent="0.25">
      <c r="S116" s="115" t="s">
        <v>56</v>
      </c>
      <c r="T116" s="115">
        <v>2737</v>
      </c>
      <c r="U116" s="115">
        <v>2928</v>
      </c>
      <c r="V116" s="115">
        <v>3180</v>
      </c>
      <c r="W116" s="115">
        <v>3154</v>
      </c>
      <c r="X116" s="115">
        <v>2987</v>
      </c>
      <c r="Y116" s="115">
        <v>3212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44.26</v>
      </c>
      <c r="V118" s="115">
        <v>38.26</v>
      </c>
      <c r="W118" s="115">
        <v>42.35</v>
      </c>
      <c r="X118" s="115">
        <v>40.4</v>
      </c>
      <c r="Y118" s="115">
        <v>41.73</v>
      </c>
      <c r="Z118" s="115"/>
      <c r="AA118" s="115" t="str">
        <f>TEXT(Y118,"##.0")</f>
        <v>41.7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13951</v>
      </c>
      <c r="V120" s="115">
        <v>14173</v>
      </c>
      <c r="W120" s="115">
        <v>14196</v>
      </c>
      <c r="X120" s="115">
        <v>14162</v>
      </c>
      <c r="Y120" s="115">
        <v>14782</v>
      </c>
      <c r="Z120" s="115"/>
      <c r="AA120" s="115" t="str">
        <f>TEXT(Y120,"###,###")</f>
        <v>14,782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2285</v>
      </c>
      <c r="V121" s="115">
        <v>2286</v>
      </c>
      <c r="W121" s="115">
        <v>2218</v>
      </c>
      <c r="X121" s="115">
        <v>2156</v>
      </c>
      <c r="Y121" s="115">
        <v>2294</v>
      </c>
      <c r="Z121" s="115"/>
      <c r="AA121" s="115" t="str">
        <f t="shared" ref="AA121:AA128" si="4">TEXT(Y121,"###,###")</f>
        <v>2,294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2096</v>
      </c>
      <c r="V122" s="115">
        <v>2085</v>
      </c>
      <c r="W122" s="115">
        <v>2069</v>
      </c>
      <c r="X122" s="115">
        <v>1922</v>
      </c>
      <c r="Y122" s="115">
        <v>2139</v>
      </c>
      <c r="Z122" s="115"/>
      <c r="AA122" s="115" t="str">
        <f t="shared" si="4"/>
        <v>2,139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16047</v>
      </c>
      <c r="V124" s="115">
        <v>16258</v>
      </c>
      <c r="W124" s="115">
        <v>16265</v>
      </c>
      <c r="X124" s="115">
        <v>16084</v>
      </c>
      <c r="Y124" s="115">
        <v>16921</v>
      </c>
      <c r="Z124" s="115"/>
      <c r="AA124" s="115" t="str">
        <f t="shared" si="4"/>
        <v>16,921</v>
      </c>
      <c r="AB124" s="115"/>
      <c r="AC124" s="115">
        <f>Y124/$Y$7*100</f>
        <v>88.061410356492317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4381</v>
      </c>
      <c r="V125" s="115">
        <v>4371</v>
      </c>
      <c r="W125" s="115">
        <v>4287</v>
      </c>
      <c r="X125" s="115">
        <v>4078</v>
      </c>
      <c r="Y125" s="115">
        <v>4433</v>
      </c>
      <c r="Z125" s="115"/>
      <c r="AA125" s="115" t="str">
        <f t="shared" si="4"/>
        <v>4,433</v>
      </c>
      <c r="AB125" s="115"/>
      <c r="AC125" s="115">
        <f>Y125/$Y$7*100</f>
        <v>23.070517824616186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9812</v>
      </c>
      <c r="V127" s="115">
        <v>9836</v>
      </c>
      <c r="W127" s="115">
        <v>9773</v>
      </c>
      <c r="X127" s="115">
        <v>9648</v>
      </c>
      <c r="Y127" s="115">
        <v>10134</v>
      </c>
      <c r="Z127" s="115"/>
      <c r="AA127" s="115" t="str">
        <f t="shared" si="4"/>
        <v>10,134</v>
      </c>
      <c r="AB127" s="115"/>
      <c r="AC127" s="115">
        <f>Y127/$Y$7*100</f>
        <v>52.740046838407494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8515</v>
      </c>
      <c r="V128" s="115">
        <v>8711</v>
      </c>
      <c r="W128" s="115">
        <v>8709</v>
      </c>
      <c r="X128" s="115">
        <v>8595</v>
      </c>
      <c r="Y128" s="115">
        <v>9081</v>
      </c>
      <c r="Z128" s="115"/>
      <c r="AA128" s="115" t="str">
        <f t="shared" si="4"/>
        <v>9,081</v>
      </c>
      <c r="AB128" s="115"/>
      <c r="AC128" s="115">
        <f>Y128/$Y$7*100</f>
        <v>47.259953161592506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DC4F320-86B8-4691-8211-7CBCFF2112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FD25FEA-24C3-4C89-BF49-D3146EB3EE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6CF6424-1FB3-45A7-BBD8-683FBF69C5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E4039C6-51F8-4809-AB2C-2CBDF3EFAB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Sunshine Coast</v>
      </c>
      <c r="T1" s="115"/>
      <c r="U1" s="115"/>
      <c r="V1" s="115"/>
      <c r="W1" s="115"/>
      <c r="X1" s="115"/>
      <c r="Y1" s="115" t="str">
        <f>Y3</f>
        <v>9.66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177</v>
      </c>
      <c r="V3" s="115"/>
      <c r="W3" s="115"/>
      <c r="X3" s="115"/>
      <c r="Y3" s="115" t="s">
        <v>274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9.66'!$Y$3&amp;" "&amp;'Table 9.66'!$U$3&amp;", "&amp;'State data for spotlight'!$C$3&amp;", "&amp;'Table 9.66'!$Y$2</f>
        <v>Table 9.66 Sunshine Coast,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201113</v>
      </c>
      <c r="U4" s="117">
        <v>205180</v>
      </c>
      <c r="V4" s="117">
        <v>211152</v>
      </c>
      <c r="W4" s="117">
        <v>216569</v>
      </c>
      <c r="X4" s="117">
        <v>220793</v>
      </c>
      <c r="Y4" s="117">
        <v>234284</v>
      </c>
      <c r="Z4" s="115"/>
      <c r="AA4" s="115" t="str">
        <f>TEXT(Y4,"###,###")</f>
        <v>234,284</v>
      </c>
      <c r="AB4" s="115"/>
      <c r="AC4" s="115">
        <f t="shared" ref="AC4:AC9" si="0">Y4/X4-1</f>
        <v>6.1102480604004583E-2</v>
      </c>
      <c r="AD4" s="115"/>
      <c r="AE4" s="115">
        <f>Y4/T4-1</f>
        <v>0.16493712489993184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102330</v>
      </c>
      <c r="U5" s="117">
        <v>105140</v>
      </c>
      <c r="V5" s="117">
        <v>107572</v>
      </c>
      <c r="W5" s="117">
        <v>109833</v>
      </c>
      <c r="X5" s="117">
        <v>111893</v>
      </c>
      <c r="Y5" s="117">
        <v>118136</v>
      </c>
      <c r="Z5" s="115"/>
      <c r="AA5" s="115" t="str">
        <f>TEXT(Y5,"###,###")</f>
        <v>118,136</v>
      </c>
      <c r="AB5" s="115"/>
      <c r="AC5" s="115">
        <f t="shared" si="0"/>
        <v>5.5794374983243022E-2</v>
      </c>
      <c r="AD5" s="115"/>
      <c r="AE5" s="115">
        <f t="shared" ref="AE5:AE9" si="1">Y5/T5-1</f>
        <v>0.15446105736343196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98783</v>
      </c>
      <c r="U6" s="117">
        <v>100034</v>
      </c>
      <c r="V6" s="117">
        <v>103580</v>
      </c>
      <c r="W6" s="117">
        <v>106736</v>
      </c>
      <c r="X6" s="117">
        <v>108900</v>
      </c>
      <c r="Y6" s="117">
        <v>116148</v>
      </c>
      <c r="Z6" s="115"/>
      <c r="AA6" s="115" t="str">
        <f>TEXT(Y6,"###,###")</f>
        <v>116,148</v>
      </c>
      <c r="AB6" s="115"/>
      <c r="AC6" s="115">
        <f t="shared" si="0"/>
        <v>6.6556473829201046E-2</v>
      </c>
      <c r="AD6" s="115"/>
      <c r="AE6" s="115">
        <f t="shared" si="1"/>
        <v>0.17578935646821825</v>
      </c>
      <c r="AF6" s="115"/>
    </row>
    <row r="7" spans="1:32" ht="16.5" customHeight="1" thickBot="1" x14ac:dyDescent="0.3">
      <c r="A7" s="46" t="str">
        <f>"QUICK STATS for "&amp;'Table 9.66'!Y2&amp;"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143338</v>
      </c>
      <c r="U7" s="117">
        <v>146039</v>
      </c>
      <c r="V7" s="117">
        <v>149544</v>
      </c>
      <c r="W7" s="117">
        <v>152451</v>
      </c>
      <c r="X7" s="117">
        <v>156943</v>
      </c>
      <c r="Y7" s="117">
        <v>164502</v>
      </c>
      <c r="Z7" s="115"/>
      <c r="AA7" s="115" t="str">
        <f>TEXT(Y7,"###,###")</f>
        <v>164,502</v>
      </c>
      <c r="AB7" s="115"/>
      <c r="AC7" s="115">
        <f t="shared" si="0"/>
        <v>4.8163983102145425E-2</v>
      </c>
      <c r="AD7" s="115"/>
      <c r="AE7" s="115">
        <f t="shared" si="1"/>
        <v>0.1476510067114094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234,284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9.66'!AA7</f>
        <v>164,502</v>
      </c>
      <c r="P8" s="51"/>
      <c r="S8" s="115" t="s">
        <v>96</v>
      </c>
      <c r="T8" s="115">
        <v>34185.17</v>
      </c>
      <c r="U8" s="115">
        <v>35480.14</v>
      </c>
      <c r="V8" s="115">
        <v>36222.94</v>
      </c>
      <c r="W8" s="115">
        <v>37000</v>
      </c>
      <c r="X8" s="115">
        <v>38258.480000000003</v>
      </c>
      <c r="Y8" s="115">
        <v>38754.480000000003</v>
      </c>
      <c r="Z8" s="115"/>
      <c r="AA8" s="115" t="str">
        <f>TEXT(Y8,"$###,###")</f>
        <v>$38,754</v>
      </c>
      <c r="AB8" s="115"/>
      <c r="AC8" s="115">
        <f t="shared" si="0"/>
        <v>1.2964446052221579E-2</v>
      </c>
      <c r="AD8" s="115"/>
      <c r="AE8" s="115">
        <f t="shared" si="1"/>
        <v>0.13366351549516953</v>
      </c>
      <c r="AF8" s="115"/>
    </row>
    <row r="9" spans="1:32" x14ac:dyDescent="0.25">
      <c r="A9" s="55" t="s">
        <v>17</v>
      </c>
      <c r="B9" s="56"/>
      <c r="C9" s="57"/>
      <c r="D9" s="58">
        <f>'Table 9.66'!AC104</f>
        <v>73.853101364156331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50.260787102892365</v>
      </c>
      <c r="P9" s="59" t="s">
        <v>97</v>
      </c>
      <c r="S9" s="115" t="s">
        <v>9</v>
      </c>
      <c r="T9" s="115">
        <v>6351071738</v>
      </c>
      <c r="U9" s="115">
        <v>6847259506</v>
      </c>
      <c r="V9" s="115">
        <v>7296333165</v>
      </c>
      <c r="W9" s="115">
        <v>7566405068</v>
      </c>
      <c r="X9" s="115">
        <v>7979412459</v>
      </c>
      <c r="Y9" s="115">
        <v>8479499878</v>
      </c>
      <c r="Z9" s="115"/>
      <c r="AA9" s="115" t="str">
        <f>TEXT(Y9/1000000,"$#,###.0")&amp;" mil"</f>
        <v>$8,479.5 mil</v>
      </c>
      <c r="AB9" s="115"/>
      <c r="AC9" s="115">
        <f t="shared" si="0"/>
        <v>6.2672210713452969E-2</v>
      </c>
      <c r="AD9" s="115"/>
      <c r="AE9" s="115">
        <f t="shared" si="1"/>
        <v>0.33512897158208732</v>
      </c>
      <c r="AF9" s="115"/>
    </row>
    <row r="10" spans="1:32" x14ac:dyDescent="0.25">
      <c r="A10" s="55" t="s">
        <v>20</v>
      </c>
      <c r="B10" s="56"/>
      <c r="C10" s="57"/>
      <c r="D10" s="58">
        <f>'Table 9.66'!AC105</f>
        <v>16.922196991685304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49.739212897107635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90.589780063464275</v>
      </c>
      <c r="P11" s="59" t="s">
        <v>97</v>
      </c>
      <c r="S11" s="115" t="s">
        <v>32</v>
      </c>
      <c r="T11" s="117">
        <v>173310</v>
      </c>
      <c r="U11" s="117">
        <v>178046</v>
      </c>
      <c r="V11" s="117">
        <v>184748</v>
      </c>
      <c r="W11" s="117">
        <v>190464</v>
      </c>
      <c r="X11" s="117">
        <v>193591</v>
      </c>
      <c r="Y11" s="117">
        <v>205735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9.66'!AC108</f>
        <v>17.267931228765086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17.354804196909459</v>
      </c>
      <c r="P12" s="59" t="s">
        <v>97</v>
      </c>
      <c r="S12" s="115" t="s">
        <v>33</v>
      </c>
      <c r="T12" s="117">
        <v>27803</v>
      </c>
      <c r="U12" s="117">
        <v>27134</v>
      </c>
      <c r="V12" s="117">
        <v>26404</v>
      </c>
      <c r="W12" s="117">
        <v>26105</v>
      </c>
      <c r="X12" s="117">
        <v>27202</v>
      </c>
      <c r="Y12" s="117">
        <v>28549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9.66'!AC109</f>
        <v>17.197930716566219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9.66'!AA118</f>
        <v>41.7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9.66'!AC110</f>
        <v>19.58435061719964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15.56455240665767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9.66'!AC111</f>
        <v>36.725085793310683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84.435447593342332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4346</v>
      </c>
      <c r="Z15" s="115"/>
      <c r="AA15" s="118">
        <f t="shared" ref="AA15:AA34" si="2">IF(Y15="np",0,Y15/$Y$34)</f>
        <v>1.8550135732700482E-2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2321</v>
      </c>
      <c r="Z16" s="115"/>
      <c r="AA16" s="118">
        <f t="shared" si="2"/>
        <v>9.9067798057058953E-3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10251</v>
      </c>
      <c r="Z17" s="115"/>
      <c r="AA17" s="118">
        <f t="shared" si="2"/>
        <v>4.3754588448208155E-2</v>
      </c>
      <c r="AB17" s="115"/>
      <c r="AC17" s="115"/>
      <c r="AD17" s="115"/>
      <c r="AE17" s="115"/>
      <c r="AF17" s="115"/>
    </row>
    <row r="18" spans="1:32" x14ac:dyDescent="0.25">
      <c r="A18" s="85" t="str">
        <f>'Table 9.66'!$S$1&amp;" ("&amp;'Table 9.66'!$T$2&amp;" to "&amp;'Table 9.66'!$Y$2&amp;")"</f>
        <v>Sunshine Coast (2011-12 to 2016-17)</v>
      </c>
      <c r="B18" s="85"/>
      <c r="C18" s="85"/>
      <c r="D18" s="85"/>
      <c r="E18" s="85"/>
      <c r="F18" s="85"/>
      <c r="G18" s="85" t="str">
        <f>'Table 9.66'!$S$1&amp;" ("&amp;'Table 9.66'!$T$2&amp;" to "&amp;'Table 9.66'!$Y$2&amp;")"</f>
        <v>Sunshine Coast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1428</v>
      </c>
      <c r="Z18" s="115"/>
      <c r="AA18" s="118">
        <f t="shared" si="2"/>
        <v>6.095166549999146E-3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22855</v>
      </c>
      <c r="Z19" s="115"/>
      <c r="AA19" s="118">
        <f t="shared" si="2"/>
        <v>9.7552543067388295E-2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5827</v>
      </c>
      <c r="Z20" s="115"/>
      <c r="AA20" s="118">
        <f t="shared" si="2"/>
        <v>2.4871523450171587E-2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22465</v>
      </c>
      <c r="Z21" s="115"/>
      <c r="AA21" s="118">
        <f t="shared" si="2"/>
        <v>9.5887896740707856E-2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19812</v>
      </c>
      <c r="Z22" s="115"/>
      <c r="AA22" s="118">
        <f t="shared" si="2"/>
        <v>8.4564033395366306E-2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6514</v>
      </c>
      <c r="Z23" s="115"/>
      <c r="AA23" s="118">
        <f t="shared" si="2"/>
        <v>2.7803861979477897E-2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1980</v>
      </c>
      <c r="Z24" s="115"/>
      <c r="AA24" s="118">
        <f t="shared" si="2"/>
        <v>8.4512813508391526E-3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9350</v>
      </c>
      <c r="Z25" s="115"/>
      <c r="AA25" s="118">
        <f t="shared" si="2"/>
        <v>3.9908828601184887E-2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5683</v>
      </c>
      <c r="Z26" s="115"/>
      <c r="AA26" s="118">
        <f t="shared" si="2"/>
        <v>2.4256884806474192E-2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13290</v>
      </c>
      <c r="Z27" s="115"/>
      <c r="AA27" s="118">
        <f t="shared" si="2"/>
        <v>5.672602482457189E-2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16688</v>
      </c>
      <c r="Z28" s="115"/>
      <c r="AA28" s="118">
        <f t="shared" si="2"/>
        <v>7.122978948626453E-2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8750</v>
      </c>
      <c r="Z29" s="115"/>
      <c r="AA29" s="118">
        <f t="shared" si="2"/>
        <v>3.7347834252445748E-2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18503</v>
      </c>
      <c r="Z30" s="115"/>
      <c r="AA30" s="118">
        <f t="shared" si="2"/>
        <v>7.8976797391200421E-2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29201</v>
      </c>
      <c r="Z31" s="115"/>
      <c r="AA31" s="118">
        <f t="shared" si="2"/>
        <v>0.12463932662921924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3416</v>
      </c>
      <c r="Z32" s="115"/>
      <c r="AA32" s="118">
        <f t="shared" si="2"/>
        <v>1.4580594492154821E-2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8512</v>
      </c>
      <c r="Z33" s="115"/>
      <c r="AA33" s="118">
        <f t="shared" si="2"/>
        <v>3.6331973160779227E-2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234284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123239</v>
      </c>
      <c r="U37" s="115">
        <v>125186</v>
      </c>
      <c r="V37" s="115">
        <v>127217</v>
      </c>
      <c r="W37" s="115">
        <v>129284</v>
      </c>
      <c r="X37" s="115">
        <v>134350</v>
      </c>
      <c r="Y37" s="115">
        <v>138898</v>
      </c>
      <c r="Z37" s="115"/>
      <c r="AA37" s="115" t="str">
        <f>TEXT(Y37,"###,###")</f>
        <v>138,898</v>
      </c>
      <c r="AB37" s="115"/>
      <c r="AC37" s="115">
        <f>Y37/X37-1</f>
        <v>3.3851879419426911E-2</v>
      </c>
      <c r="AD37" s="115"/>
      <c r="AE37" s="115">
        <f>Y37/T37-1</f>
        <v>0.12706205016269201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20099</v>
      </c>
      <c r="U38" s="115">
        <v>20853</v>
      </c>
      <c r="V38" s="115">
        <v>22327</v>
      </c>
      <c r="W38" s="115">
        <v>23167</v>
      </c>
      <c r="X38" s="115">
        <v>22593</v>
      </c>
      <c r="Y38" s="115">
        <v>25604</v>
      </c>
      <c r="Z38" s="115"/>
      <c r="AA38" s="115" t="str">
        <f>TEXT(Y38,"###,###")</f>
        <v>25,604</v>
      </c>
      <c r="AB38" s="115"/>
      <c r="AC38" s="115">
        <f>Y38/X38-1</f>
        <v>0.13327136723763999</v>
      </c>
      <c r="AD38" s="115"/>
      <c r="AE38" s="115">
        <f>Y38/T38-1</f>
        <v>0.27389422359321358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143338</v>
      </c>
      <c r="U40" s="115">
        <v>146039</v>
      </c>
      <c r="V40" s="115">
        <v>149544</v>
      </c>
      <c r="W40" s="115">
        <v>152451</v>
      </c>
      <c r="X40" s="115">
        <v>156943</v>
      </c>
      <c r="Y40" s="115">
        <v>164502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84.435447593342332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15.56455240665767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198</v>
      </c>
      <c r="Y44" s="117">
        <v>174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3090</v>
      </c>
      <c r="Y45" s="117">
        <v>3316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7020</v>
      </c>
      <c r="Y46" s="117">
        <v>7310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10066</v>
      </c>
      <c r="Y47" s="117">
        <v>10611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11780</v>
      </c>
      <c r="Y48" s="117">
        <v>12701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9.66'!S1&amp;" ("&amp;'Table 9.66'!Y2&amp;") *"</f>
        <v>Number of jobs by age and sex of job holders in Sunshine Coast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11759</v>
      </c>
      <c r="Y49" s="117">
        <v>12466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11091</v>
      </c>
      <c r="Y50" s="117">
        <v>11895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12108</v>
      </c>
      <c r="Y51" s="117">
        <v>12209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11725</v>
      </c>
      <c r="Y52" s="117">
        <v>12631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10547</v>
      </c>
      <c r="Y53" s="117">
        <v>10827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9378</v>
      </c>
      <c r="Y54" s="117">
        <v>10022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6870</v>
      </c>
      <c r="Y55" s="117">
        <v>7287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3758</v>
      </c>
      <c r="Y56" s="117">
        <v>3894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1389</v>
      </c>
      <c r="Y57" s="117">
        <v>1588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578</v>
      </c>
      <c r="Y58" s="117">
        <v>638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316</v>
      </c>
      <c r="Y59" s="117">
        <v>347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226</v>
      </c>
      <c r="Y60" s="117">
        <v>214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111893</v>
      </c>
      <c r="Y61" s="117">
        <v>118136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212</v>
      </c>
      <c r="Y63" s="117">
        <v>253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9.66'!S1&amp;" ("&amp;'Table 9.66'!Y2&amp;") *"</f>
        <v>Number of employed persons per occupation of main job by sex in Sunshine Coast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3782</v>
      </c>
      <c r="Y64" s="117">
        <v>3928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7677</v>
      </c>
      <c r="Y65" s="117">
        <v>8346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10012</v>
      </c>
      <c r="Y66" s="117">
        <v>10265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10881</v>
      </c>
      <c r="Y67" s="117">
        <v>11727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10122</v>
      </c>
      <c r="Y68" s="117">
        <v>11006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9613</v>
      </c>
      <c r="Y69" s="117">
        <v>10633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11845</v>
      </c>
      <c r="Y70" s="117">
        <v>12091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11844</v>
      </c>
      <c r="Y71" s="117">
        <v>13025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11893</v>
      </c>
      <c r="Y72" s="117">
        <v>12191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9648</v>
      </c>
      <c r="Y73" s="117">
        <v>10508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6381</v>
      </c>
      <c r="Y74" s="117">
        <v>6840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2856</v>
      </c>
      <c r="Y75" s="117">
        <v>3026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931</v>
      </c>
      <c r="Y76" s="117">
        <v>1128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567</v>
      </c>
      <c r="Y77" s="117">
        <v>553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338</v>
      </c>
      <c r="Y78" s="117">
        <v>330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306</v>
      </c>
      <c r="Y79" s="117">
        <v>298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108900</v>
      </c>
      <c r="Y80" s="117">
        <v>116148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9.66'!S1</f>
        <v>Sunshine Coast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9043</v>
      </c>
      <c r="Y83" s="117">
        <v>9689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9828</v>
      </c>
      <c r="Y84" s="117">
        <v>10426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9.66'!AA4</f>
        <v>234,284</v>
      </c>
      <c r="D85" s="99">
        <f>'Table 9.66'!AC4</f>
        <v>6.1102480604004583E-2</v>
      </c>
      <c r="E85" s="100">
        <f>'Table 9.66'!AC4</f>
        <v>6.1102480604004583E-2</v>
      </c>
      <c r="F85" s="99">
        <f>'Table 9.66'!AE4</f>
        <v>0.16493712489993184</v>
      </c>
      <c r="G85" s="100">
        <f>'Table 9.66'!AE4</f>
        <v>0.16493712489993184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15506</v>
      </c>
      <c r="Y85" s="117">
        <v>16342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9.66'!AA5</f>
        <v>118,136</v>
      </c>
      <c r="D86" s="99">
        <f>'Table 9.66'!AC5</f>
        <v>5.5794374983243022E-2</v>
      </c>
      <c r="E86" s="100">
        <f>'Table 9.66'!AC5</f>
        <v>5.5794374983243022E-2</v>
      </c>
      <c r="F86" s="99">
        <f>'Table 9.66'!AE5</f>
        <v>0.15446105736343196</v>
      </c>
      <c r="G86" s="100">
        <f>'Table 9.66'!AE5</f>
        <v>0.15446105736343196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4412</v>
      </c>
      <c r="Y86" s="117">
        <v>4878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9.66'!AA6</f>
        <v>116,148</v>
      </c>
      <c r="D87" s="99">
        <f>'Table 9.66'!AC6</f>
        <v>6.6556473829201046E-2</v>
      </c>
      <c r="E87" s="100">
        <f>'Table 9.66'!AC6</f>
        <v>6.6556473829201046E-2</v>
      </c>
      <c r="F87" s="99">
        <f>'Table 9.66'!AE6</f>
        <v>0.17578935646821825</v>
      </c>
      <c r="G87" s="100">
        <f>'Table 9.66'!AE6</f>
        <v>0.17578935646821825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2799</v>
      </c>
      <c r="Y87" s="117">
        <v>3016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9.66'!AA7</f>
        <v>164,502</v>
      </c>
      <c r="D88" s="99">
        <f>'Table 9.66'!AC7</f>
        <v>4.8163983102145425E-2</v>
      </c>
      <c r="E88" s="100">
        <f>'Table 9.66'!AC7</f>
        <v>4.8163983102145425E-2</v>
      </c>
      <c r="F88" s="99">
        <f>'Table 9.66'!AE7</f>
        <v>0.1476510067114094</v>
      </c>
      <c r="G88" s="100">
        <f>'Table 9.66'!AE7</f>
        <v>0.1476510067114094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4620</v>
      </c>
      <c r="Y88" s="117">
        <v>4821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9.66'!AA37</f>
        <v>138,898</v>
      </c>
      <c r="D89" s="99">
        <f>'Table 9.66'!AC37</f>
        <v>3.3851879419426911E-2</v>
      </c>
      <c r="E89" s="100">
        <f>'Table 9.66'!AC37</f>
        <v>3.3851879419426911E-2</v>
      </c>
      <c r="F89" s="99">
        <f>'Table 9.66'!AE37</f>
        <v>0.12706205016269201</v>
      </c>
      <c r="G89" s="100">
        <f>'Table 9.66'!AE37</f>
        <v>0.12706205016269201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5885</v>
      </c>
      <c r="Y89" s="117">
        <v>6048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9.66'!AA38</f>
        <v>25,604</v>
      </c>
      <c r="D90" s="99">
        <f>'Table 9.66'!AC38</f>
        <v>0.13327136723763999</v>
      </c>
      <c r="E90" s="100">
        <f>'Table 9.66'!AC38</f>
        <v>0.13327136723763999</v>
      </c>
      <c r="F90" s="99">
        <f>'Table 9.66'!AE38</f>
        <v>0.27389422359321358</v>
      </c>
      <c r="G90" s="100">
        <f>'Table 9.66'!AE38</f>
        <v>0.27389422359321358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8308</v>
      </c>
      <c r="Y90" s="117">
        <v>8712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9.66'!AA114</f>
        <v>11,688</v>
      </c>
      <c r="D91" s="99">
        <f>'Table 9.66'!AC114</f>
        <v>0.13387660069848661</v>
      </c>
      <c r="E91" s="100">
        <f>'Table 9.66'!AC114</f>
        <v>0.13387660069848661</v>
      </c>
      <c r="F91" s="99">
        <f>'Table 9.66'!AE114</f>
        <v>0.32172339703720465</v>
      </c>
      <c r="G91" s="100">
        <f>'Table 9.66'!AE114</f>
        <v>0.32172339703720465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79275</v>
      </c>
      <c r="Y91" s="117">
        <v>82680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9.66'!AA115</f>
        <v>13,916</v>
      </c>
      <c r="D92" s="99">
        <f>'Table 9.66'!AC115</f>
        <v>0.13276353276353281</v>
      </c>
      <c r="E92" s="100">
        <f>'Table 9.66'!AC115</f>
        <v>0.13276353276353281</v>
      </c>
      <c r="F92" s="99">
        <f>'Table 9.66'!AE115</f>
        <v>0.2360987742050098</v>
      </c>
      <c r="G92" s="100">
        <f>'Table 9.66'!AE115</f>
        <v>0.2360987742050098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9.66'!AA8</f>
        <v>$38,754</v>
      </c>
      <c r="D93" s="99">
        <f>'Table 9.66'!AC8</f>
        <v>1.2964446052221579E-2</v>
      </c>
      <c r="E93" s="100">
        <f>'Table 9.66'!AC8</f>
        <v>1.2964446052221579E-2</v>
      </c>
      <c r="F93" s="99">
        <f>'Table 9.66'!AE8</f>
        <v>0.13366351549516953</v>
      </c>
      <c r="G93" s="100">
        <f>'Table 9.66'!AE8</f>
        <v>0.13366351549516953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6218</v>
      </c>
      <c r="Y93" s="117">
        <v>6994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9.66'!AA9</f>
        <v>$8,479.5 mil</v>
      </c>
      <c r="D94" s="99">
        <f>'Table 9.66'!AC9</f>
        <v>6.2672210713452969E-2</v>
      </c>
      <c r="E94" s="100">
        <f>'Table 9.66'!AC9</f>
        <v>6.2672210713452969E-2</v>
      </c>
      <c r="F94" s="99">
        <f>'Table 9.66'!AE9</f>
        <v>0.33512897158208732</v>
      </c>
      <c r="G94" s="100">
        <f>'Table 9.66'!AE9</f>
        <v>0.33512897158208732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14658</v>
      </c>
      <c r="Y94" s="117">
        <v>15951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2536</v>
      </c>
      <c r="Y95" s="117">
        <v>2663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11464</v>
      </c>
      <c r="Y96" s="117">
        <v>12548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13366</v>
      </c>
      <c r="Y97" s="117">
        <v>14677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8507</v>
      </c>
      <c r="Y98" s="117">
        <v>8849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553</v>
      </c>
      <c r="Y99" s="117">
        <v>619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3757</v>
      </c>
      <c r="Y100" s="117">
        <v>4054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77668</v>
      </c>
      <c r="Y101" s="117">
        <v>81822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157201</v>
      </c>
      <c r="Y104" s="115">
        <v>173026</v>
      </c>
      <c r="Z104" s="115"/>
      <c r="AA104" s="115" t="str">
        <f>TEXT(Y104,"###,###")</f>
        <v>173,026</v>
      </c>
      <c r="AB104" s="115"/>
      <c r="AC104" s="115">
        <f>Y104/($Y$4)*100</f>
        <v>73.853101364156331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38007</v>
      </c>
      <c r="Y105" s="115">
        <v>39646</v>
      </c>
      <c r="Z105" s="115"/>
      <c r="AA105" s="115" t="str">
        <f>TEXT(Y105,"###,###")</f>
        <v>39,646</v>
      </c>
      <c r="AB105" s="115"/>
      <c r="AC105" s="115">
        <f>Y105/($Y$4)*100</f>
        <v>16.922196991685304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195208</v>
      </c>
      <c r="Y106" s="115">
        <v>212672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34901</v>
      </c>
      <c r="Y108" s="115">
        <v>40456</v>
      </c>
      <c r="Z108" s="115"/>
      <c r="AA108" s="115" t="str">
        <f>TEXT(Y108,"###,###")</f>
        <v>40,456</v>
      </c>
      <c r="AB108" s="115"/>
      <c r="AC108" s="115">
        <f>Y108/($Y$4)*100</f>
        <v>17.267931228765086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36717</v>
      </c>
      <c r="Y109" s="115">
        <v>40292</v>
      </c>
      <c r="Z109" s="115"/>
      <c r="AA109" s="115" t="str">
        <f>TEXT(Y109,"###,###")</f>
        <v>40,292</v>
      </c>
      <c r="AB109" s="115"/>
      <c r="AC109" s="115">
        <f t="shared" ref="AC109:AC111" si="3">Y109/($Y$4)*100</f>
        <v>17.197930716566219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42894</v>
      </c>
      <c r="Y110" s="115">
        <v>45883</v>
      </c>
      <c r="Z110" s="115"/>
      <c r="AA110" s="115" t="str">
        <f>TEXT(Y110,"###,###")</f>
        <v>45,883</v>
      </c>
      <c r="AB110" s="115"/>
      <c r="AC110" s="115">
        <f t="shared" si="3"/>
        <v>19.58435061719964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80696</v>
      </c>
      <c r="Y111" s="115">
        <v>86041</v>
      </c>
      <c r="Z111" s="115"/>
      <c r="AA111" s="115" t="str">
        <f>TEXT(Y111,"###,###")</f>
        <v>86,041</v>
      </c>
      <c r="AB111" s="115"/>
      <c r="AC111" s="115">
        <f t="shared" si="3"/>
        <v>36.725085793310683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220793</v>
      </c>
      <c r="Y112" s="115">
        <v>234284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8843</v>
      </c>
      <c r="U114" s="115">
        <v>9433</v>
      </c>
      <c r="V114" s="115">
        <v>9996</v>
      </c>
      <c r="W114" s="115">
        <v>10497</v>
      </c>
      <c r="X114" s="115">
        <v>10308</v>
      </c>
      <c r="Y114" s="115">
        <v>11688</v>
      </c>
      <c r="Z114" s="115"/>
      <c r="AA114" s="115" t="str">
        <f>TEXT(Y114,"###,###")</f>
        <v>11,688</v>
      </c>
      <c r="AB114" s="115"/>
      <c r="AC114" s="115">
        <f>Y114/X114-1</f>
        <v>0.13387660069848661</v>
      </c>
      <c r="AD114" s="115"/>
      <c r="AE114" s="115">
        <f>Y114/T114-1</f>
        <v>0.32172339703720465</v>
      </c>
      <c r="AF114" s="115"/>
    </row>
    <row r="115" spans="19:32" x14ac:dyDescent="0.25">
      <c r="S115" s="115" t="s">
        <v>104</v>
      </c>
      <c r="T115" s="115">
        <v>11258</v>
      </c>
      <c r="U115" s="115">
        <v>11420</v>
      </c>
      <c r="V115" s="115">
        <v>12334</v>
      </c>
      <c r="W115" s="115">
        <v>12670</v>
      </c>
      <c r="X115" s="115">
        <v>12285</v>
      </c>
      <c r="Y115" s="115">
        <v>13916</v>
      </c>
      <c r="Z115" s="115"/>
      <c r="AA115" s="115" t="str">
        <f>TEXT(Y115,"###,###")</f>
        <v>13,916</v>
      </c>
      <c r="AB115" s="115"/>
      <c r="AC115" s="115">
        <f>Y115/X115-1</f>
        <v>0.13276353276353281</v>
      </c>
      <c r="AD115" s="115"/>
      <c r="AE115" s="115">
        <f>Y115/T115-1</f>
        <v>0.2360987742050098</v>
      </c>
      <c r="AF115" s="115"/>
    </row>
    <row r="116" spans="19:32" x14ac:dyDescent="0.25">
      <c r="S116" s="115" t="s">
        <v>56</v>
      </c>
      <c r="T116" s="115">
        <v>20101</v>
      </c>
      <c r="U116" s="115">
        <v>20853</v>
      </c>
      <c r="V116" s="115">
        <v>22330</v>
      </c>
      <c r="W116" s="115">
        <v>23167</v>
      </c>
      <c r="X116" s="115">
        <v>22593</v>
      </c>
      <c r="Y116" s="115">
        <v>25604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38.6</v>
      </c>
      <c r="V118" s="115">
        <v>43.67</v>
      </c>
      <c r="W118" s="115">
        <v>39.659999999999997</v>
      </c>
      <c r="X118" s="115">
        <v>42.63</v>
      </c>
      <c r="Y118" s="115">
        <v>41.73</v>
      </c>
      <c r="Z118" s="115"/>
      <c r="AA118" s="115" t="str">
        <f>TEXT(Y118,"##.0")</f>
        <v>41.7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118911</v>
      </c>
      <c r="V120" s="115">
        <v>123140</v>
      </c>
      <c r="W120" s="115">
        <v>126346</v>
      </c>
      <c r="X120" s="115">
        <v>129741</v>
      </c>
      <c r="Y120" s="115">
        <v>135953</v>
      </c>
      <c r="Z120" s="115"/>
      <c r="AA120" s="115" t="str">
        <f>TEXT(Y120,"###,###")</f>
        <v>135,953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15505</v>
      </c>
      <c r="V121" s="115">
        <v>14988</v>
      </c>
      <c r="W121" s="115">
        <v>14522</v>
      </c>
      <c r="X121" s="115">
        <v>14920</v>
      </c>
      <c r="Y121" s="115">
        <v>15480</v>
      </c>
      <c r="Z121" s="115"/>
      <c r="AA121" s="115" t="str">
        <f t="shared" ref="AA121:AA128" si="4">TEXT(Y121,"###,###")</f>
        <v>15,480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11623</v>
      </c>
      <c r="V122" s="115">
        <v>11416</v>
      </c>
      <c r="W122" s="115">
        <v>11583</v>
      </c>
      <c r="X122" s="115">
        <v>12282</v>
      </c>
      <c r="Y122" s="115">
        <v>13069</v>
      </c>
      <c r="Z122" s="115"/>
      <c r="AA122" s="115" t="str">
        <f t="shared" si="4"/>
        <v>13,069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130534</v>
      </c>
      <c r="V124" s="115">
        <v>134556</v>
      </c>
      <c r="W124" s="115">
        <v>137929</v>
      </c>
      <c r="X124" s="115">
        <v>142023</v>
      </c>
      <c r="Y124" s="115">
        <v>149022</v>
      </c>
      <c r="Z124" s="115"/>
      <c r="AA124" s="115" t="str">
        <f t="shared" si="4"/>
        <v>149,022</v>
      </c>
      <c r="AB124" s="115"/>
      <c r="AC124" s="115">
        <f>Y124/$Y$7*100</f>
        <v>90.589780063464275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27128</v>
      </c>
      <c r="V125" s="115">
        <v>26404</v>
      </c>
      <c r="W125" s="115">
        <v>26105</v>
      </c>
      <c r="X125" s="115">
        <v>27202</v>
      </c>
      <c r="Y125" s="115">
        <v>28549</v>
      </c>
      <c r="Z125" s="115"/>
      <c r="AA125" s="115" t="str">
        <f t="shared" si="4"/>
        <v>28,549</v>
      </c>
      <c r="AB125" s="115"/>
      <c r="AC125" s="115">
        <f>Y125/$Y$7*100</f>
        <v>17.354804196909459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74876</v>
      </c>
      <c r="V127" s="115">
        <v>76384</v>
      </c>
      <c r="W127" s="115">
        <v>77594</v>
      </c>
      <c r="X127" s="115">
        <v>79275</v>
      </c>
      <c r="Y127" s="115">
        <v>82680</v>
      </c>
      <c r="Z127" s="115"/>
      <c r="AA127" s="115" t="str">
        <f t="shared" si="4"/>
        <v>82,680</v>
      </c>
      <c r="AB127" s="115"/>
      <c r="AC127" s="115">
        <f>Y127/$Y$7*100</f>
        <v>50.260787102892365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71157</v>
      </c>
      <c r="V128" s="115">
        <v>73160</v>
      </c>
      <c r="W128" s="115">
        <v>74857</v>
      </c>
      <c r="X128" s="115">
        <v>77668</v>
      </c>
      <c r="Y128" s="115">
        <v>81822</v>
      </c>
      <c r="Z128" s="115"/>
      <c r="AA128" s="115" t="str">
        <f t="shared" si="4"/>
        <v>81,822</v>
      </c>
      <c r="AB128" s="115"/>
      <c r="AC128" s="115">
        <f>Y128/$Y$7*100</f>
        <v>49.739212897107635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D4147782-05FB-4803-A9E5-AC7E76F9EB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8848625-0758-4AA9-9588-D7CC3C0AD7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87457D4-1100-426F-925C-F46C3EF538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00DAB70A-D95E-4193-AF1F-5B3EF882EE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Tablelands</v>
      </c>
      <c r="T1" s="115"/>
      <c r="U1" s="115"/>
      <c r="V1" s="115"/>
      <c r="W1" s="115"/>
      <c r="X1" s="115"/>
      <c r="Y1" s="115" t="str">
        <f>Y3</f>
        <v>9.67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178</v>
      </c>
      <c r="V3" s="115"/>
      <c r="W3" s="115"/>
      <c r="X3" s="115"/>
      <c r="Y3" s="115" t="s">
        <v>275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9.67'!$Y$3&amp;" "&amp;'Table 9.67'!$U$3&amp;", "&amp;'State data for spotlight'!$C$3&amp;", "&amp;'Table 9.67'!$Y$2</f>
        <v>Table 9.67 Tablelands,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16975</v>
      </c>
      <c r="U4" s="117">
        <v>16750</v>
      </c>
      <c r="V4" s="117">
        <v>17586</v>
      </c>
      <c r="W4" s="117">
        <v>18044</v>
      </c>
      <c r="X4" s="117">
        <v>18269</v>
      </c>
      <c r="Y4" s="117">
        <v>19273</v>
      </c>
      <c r="Z4" s="115"/>
      <c r="AA4" s="115" t="str">
        <f>TEXT(Y4,"###,###")</f>
        <v>19,273</v>
      </c>
      <c r="AB4" s="115"/>
      <c r="AC4" s="115">
        <f t="shared" ref="AC4:AC9" si="0">Y4/X4-1</f>
        <v>5.4956483660846267E-2</v>
      </c>
      <c r="AD4" s="115"/>
      <c r="AE4" s="115">
        <f>Y4/T4-1</f>
        <v>0.13537555228276887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9016</v>
      </c>
      <c r="U5" s="117">
        <v>8948</v>
      </c>
      <c r="V5" s="117">
        <v>9533</v>
      </c>
      <c r="W5" s="117">
        <v>9780</v>
      </c>
      <c r="X5" s="117">
        <v>9804</v>
      </c>
      <c r="Y5" s="117">
        <v>10344</v>
      </c>
      <c r="Z5" s="115"/>
      <c r="AA5" s="115" t="str">
        <f>TEXT(Y5,"###,###")</f>
        <v>10,344</v>
      </c>
      <c r="AB5" s="115"/>
      <c r="AC5" s="115">
        <f t="shared" si="0"/>
        <v>5.5079559363525155E-2</v>
      </c>
      <c r="AD5" s="115"/>
      <c r="AE5" s="115">
        <f t="shared" ref="AE5:AE9" si="1">Y5/T5-1</f>
        <v>0.14729370008873111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7962</v>
      </c>
      <c r="U6" s="117">
        <v>7798</v>
      </c>
      <c r="V6" s="117">
        <v>8054</v>
      </c>
      <c r="W6" s="117">
        <v>8266</v>
      </c>
      <c r="X6" s="117">
        <v>8468</v>
      </c>
      <c r="Y6" s="117">
        <v>8929</v>
      </c>
      <c r="Z6" s="115"/>
      <c r="AA6" s="115" t="str">
        <f>TEXT(Y6,"###,###")</f>
        <v>8,929</v>
      </c>
      <c r="AB6" s="115"/>
      <c r="AC6" s="115">
        <f t="shared" si="0"/>
        <v>5.4440245630609452E-2</v>
      </c>
      <c r="AD6" s="115"/>
      <c r="AE6" s="115">
        <f t="shared" si="1"/>
        <v>0.12145189650841504</v>
      </c>
      <c r="AF6" s="115"/>
    </row>
    <row r="7" spans="1:32" ht="16.5" customHeight="1" thickBot="1" x14ac:dyDescent="0.3">
      <c r="A7" s="46" t="str">
        <f>"QUICK STATS for "&amp;'Table 9.67'!Y2&amp;"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11411</v>
      </c>
      <c r="U7" s="117">
        <v>11503</v>
      </c>
      <c r="V7" s="117">
        <v>11689</v>
      </c>
      <c r="W7" s="117">
        <v>11803</v>
      </c>
      <c r="X7" s="117">
        <v>11877</v>
      </c>
      <c r="Y7" s="117">
        <v>12652</v>
      </c>
      <c r="Z7" s="115"/>
      <c r="AA7" s="115" t="str">
        <f>TEXT(Y7,"###,###")</f>
        <v>12,652</v>
      </c>
      <c r="AB7" s="115"/>
      <c r="AC7" s="115">
        <f t="shared" si="0"/>
        <v>6.525216805590639E-2</v>
      </c>
      <c r="AD7" s="115"/>
      <c r="AE7" s="115">
        <f t="shared" si="1"/>
        <v>0.10875471036718953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19,273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9.67'!AA7</f>
        <v>12,652</v>
      </c>
      <c r="P8" s="51"/>
      <c r="S8" s="115" t="s">
        <v>96</v>
      </c>
      <c r="T8" s="115">
        <v>30147</v>
      </c>
      <c r="U8" s="115">
        <v>31584</v>
      </c>
      <c r="V8" s="115">
        <v>29973.72</v>
      </c>
      <c r="W8" s="115">
        <v>31037.93</v>
      </c>
      <c r="X8" s="115">
        <v>31412.35</v>
      </c>
      <c r="Y8" s="115">
        <v>33552.25</v>
      </c>
      <c r="Z8" s="115"/>
      <c r="AA8" s="115" t="str">
        <f>TEXT(Y8,"$###,###")</f>
        <v>$33,552</v>
      </c>
      <c r="AB8" s="115"/>
      <c r="AC8" s="115">
        <f t="shared" si="0"/>
        <v>6.8122887972405843E-2</v>
      </c>
      <c r="AD8" s="115"/>
      <c r="AE8" s="115">
        <f t="shared" si="1"/>
        <v>0.11295485454605769</v>
      </c>
      <c r="AF8" s="115"/>
    </row>
    <row r="9" spans="1:32" x14ac:dyDescent="0.25">
      <c r="A9" s="55" t="s">
        <v>17</v>
      </c>
      <c r="B9" s="56"/>
      <c r="C9" s="57"/>
      <c r="D9" s="58">
        <f>'Table 9.67'!AC104</f>
        <v>71.140974420173293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52.189377173569397</v>
      </c>
      <c r="P9" s="59" t="s">
        <v>97</v>
      </c>
      <c r="S9" s="115" t="s">
        <v>9</v>
      </c>
      <c r="T9" s="115">
        <v>437825181</v>
      </c>
      <c r="U9" s="115">
        <v>444245467</v>
      </c>
      <c r="V9" s="115">
        <v>463316030</v>
      </c>
      <c r="W9" s="115">
        <v>481508057</v>
      </c>
      <c r="X9" s="115">
        <v>484636293</v>
      </c>
      <c r="Y9" s="115">
        <v>546343873</v>
      </c>
      <c r="Z9" s="115"/>
      <c r="AA9" s="115" t="str">
        <f>TEXT(Y9/1000000,"$#,###.0")&amp;" mil"</f>
        <v>$546.3 mil</v>
      </c>
      <c r="AB9" s="115"/>
      <c r="AC9" s="115">
        <f t="shared" si="0"/>
        <v>0.12732760812859722</v>
      </c>
      <c r="AD9" s="115"/>
      <c r="AE9" s="115">
        <f t="shared" si="1"/>
        <v>0.24785849857274433</v>
      </c>
      <c r="AF9" s="115"/>
    </row>
    <row r="10" spans="1:32" x14ac:dyDescent="0.25">
      <c r="A10" s="55" t="s">
        <v>20</v>
      </c>
      <c r="B10" s="56"/>
      <c r="C10" s="57"/>
      <c r="D10" s="58">
        <f>'Table 9.67'!AC105</f>
        <v>17.319566232553314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47.810622826430603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86.958583623142587</v>
      </c>
      <c r="P11" s="59" t="s">
        <v>97</v>
      </c>
      <c r="S11" s="115" t="s">
        <v>32</v>
      </c>
      <c r="T11" s="117">
        <v>13963</v>
      </c>
      <c r="U11" s="117">
        <v>13843</v>
      </c>
      <c r="V11" s="117">
        <v>14750</v>
      </c>
      <c r="W11" s="117">
        <v>15230</v>
      </c>
      <c r="X11" s="117">
        <v>15558</v>
      </c>
      <c r="Y11" s="117">
        <v>16334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9.67'!AC108</f>
        <v>17.584185129455715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23.229528928232689</v>
      </c>
      <c r="P12" s="59" t="s">
        <v>97</v>
      </c>
      <c r="S12" s="115" t="s">
        <v>33</v>
      </c>
      <c r="T12" s="117">
        <v>3012</v>
      </c>
      <c r="U12" s="117">
        <v>2906</v>
      </c>
      <c r="V12" s="117">
        <v>2834</v>
      </c>
      <c r="W12" s="117">
        <v>2813</v>
      </c>
      <c r="X12" s="117">
        <v>2711</v>
      </c>
      <c r="Y12" s="117">
        <v>2939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9.67'!AC109</f>
        <v>18.025216624293051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9.67'!AA118</f>
        <v>43.0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9.67'!AC110</f>
        <v>24.464276448918177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17.333227948150491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9.67'!AC111</f>
        <v>28.38686245005967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82.666772051849506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3199</v>
      </c>
      <c r="Z15" s="115"/>
      <c r="AA15" s="118">
        <f t="shared" ref="AA15:AA34" si="2">IF(Y15="np",0,Y15/$Y$34)</f>
        <v>0.16598350023348726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395</v>
      </c>
      <c r="Z16" s="115"/>
      <c r="AA16" s="118">
        <f t="shared" si="2"/>
        <v>2.0494992995382141E-2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746</v>
      </c>
      <c r="Z17" s="115"/>
      <c r="AA17" s="118">
        <f t="shared" si="2"/>
        <v>3.8706999429253361E-2</v>
      </c>
      <c r="AB17" s="115"/>
      <c r="AC17" s="115"/>
      <c r="AD17" s="115"/>
      <c r="AE17" s="115"/>
      <c r="AF17" s="115"/>
    </row>
    <row r="18" spans="1:32" x14ac:dyDescent="0.25">
      <c r="A18" s="85" t="str">
        <f>'Table 9.67'!$S$1&amp;" ("&amp;'Table 9.67'!$T$2&amp;" to "&amp;'Table 9.67'!$Y$2&amp;")"</f>
        <v>Tablelands (2011-12 to 2016-17)</v>
      </c>
      <c r="B18" s="85"/>
      <c r="C18" s="85"/>
      <c r="D18" s="85"/>
      <c r="E18" s="85"/>
      <c r="F18" s="85"/>
      <c r="G18" s="85" t="str">
        <f>'Table 9.67'!$S$1&amp;" ("&amp;'Table 9.67'!$T$2&amp;" to "&amp;'Table 9.67'!$Y$2&amp;")"</f>
        <v>Tablelands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189</v>
      </c>
      <c r="Z18" s="115"/>
      <c r="AA18" s="118">
        <f t="shared" si="2"/>
        <v>9.8064650028537332E-3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1153</v>
      </c>
      <c r="Z19" s="115"/>
      <c r="AA19" s="118">
        <f t="shared" si="2"/>
        <v>5.9824625123229391E-2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406</v>
      </c>
      <c r="Z20" s="115"/>
      <c r="AA20" s="118">
        <f t="shared" si="2"/>
        <v>2.1065739635759872E-2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1557</v>
      </c>
      <c r="Z21" s="115"/>
      <c r="AA21" s="118">
        <f t="shared" si="2"/>
        <v>8.0786592642556943E-2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1226</v>
      </c>
      <c r="Z22" s="115"/>
      <c r="AA22" s="118">
        <f t="shared" si="2"/>
        <v>6.3612307373008867E-2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506</v>
      </c>
      <c r="Z23" s="115"/>
      <c r="AA23" s="118">
        <f t="shared" si="2"/>
        <v>2.6254345457375605E-2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60</v>
      </c>
      <c r="Z24" s="115"/>
      <c r="AA24" s="118">
        <f t="shared" si="2"/>
        <v>3.1131634929694391E-3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392</v>
      </c>
      <c r="Z25" s="115"/>
      <c r="AA25" s="118">
        <f t="shared" si="2"/>
        <v>2.0339334820733669E-2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439</v>
      </c>
      <c r="Z26" s="115"/>
      <c r="AA26" s="118">
        <f t="shared" si="2"/>
        <v>2.2777979556893063E-2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650</v>
      </c>
      <c r="Z27" s="115"/>
      <c r="AA27" s="118">
        <f t="shared" si="2"/>
        <v>3.3725937840502256E-2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1134</v>
      </c>
      <c r="Z28" s="115"/>
      <c r="AA28" s="118">
        <f t="shared" si="2"/>
        <v>5.8838790017122403E-2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963</v>
      </c>
      <c r="Z29" s="115"/>
      <c r="AA29" s="118">
        <f t="shared" si="2"/>
        <v>4.9966274062159498E-2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1393</v>
      </c>
      <c r="Z30" s="115"/>
      <c r="AA30" s="118">
        <f t="shared" si="2"/>
        <v>7.2277279095107144E-2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1838</v>
      </c>
      <c r="Z31" s="115"/>
      <c r="AA31" s="118">
        <f t="shared" si="2"/>
        <v>9.5366575001297152E-2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191</v>
      </c>
      <c r="Z32" s="115"/>
      <c r="AA32" s="118">
        <f t="shared" si="2"/>
        <v>9.9102371192860486E-3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613</v>
      </c>
      <c r="Z33" s="115"/>
      <c r="AA33" s="118">
        <f t="shared" si="2"/>
        <v>3.1806153686504433E-2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19273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9623</v>
      </c>
      <c r="U37" s="115">
        <v>9743</v>
      </c>
      <c r="V37" s="115">
        <v>9688</v>
      </c>
      <c r="W37" s="115">
        <v>9695</v>
      </c>
      <c r="X37" s="115">
        <v>9776</v>
      </c>
      <c r="Y37" s="115">
        <v>10459</v>
      </c>
      <c r="Z37" s="115"/>
      <c r="AA37" s="115" t="str">
        <f>TEXT(Y37,"###,###")</f>
        <v>10,459</v>
      </c>
      <c r="AB37" s="115"/>
      <c r="AC37" s="115">
        <f>Y37/X37-1</f>
        <v>6.9864975450081745E-2</v>
      </c>
      <c r="AD37" s="115"/>
      <c r="AE37" s="115">
        <f>Y37/T37-1</f>
        <v>8.6875194845682291E-2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1790</v>
      </c>
      <c r="U38" s="115">
        <v>1756</v>
      </c>
      <c r="V38" s="115">
        <v>2001</v>
      </c>
      <c r="W38" s="115">
        <v>2110</v>
      </c>
      <c r="X38" s="115">
        <v>2101</v>
      </c>
      <c r="Y38" s="115">
        <v>2193</v>
      </c>
      <c r="Z38" s="115"/>
      <c r="AA38" s="115" t="str">
        <f>TEXT(Y38,"###,###")</f>
        <v>2,193</v>
      </c>
      <c r="AB38" s="115"/>
      <c r="AC38" s="115">
        <f>Y38/X38-1</f>
        <v>4.3788672060923295E-2</v>
      </c>
      <c r="AD38" s="115"/>
      <c r="AE38" s="115">
        <f>Y38/T38-1</f>
        <v>0.22513966480446923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11413</v>
      </c>
      <c r="U40" s="115">
        <v>11499</v>
      </c>
      <c r="V40" s="115">
        <v>11689</v>
      </c>
      <c r="W40" s="115">
        <v>11805</v>
      </c>
      <c r="X40" s="115">
        <v>11877</v>
      </c>
      <c r="Y40" s="115">
        <v>12652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82.666772051849506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17.333227948150491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19</v>
      </c>
      <c r="Y44" s="117">
        <v>19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260</v>
      </c>
      <c r="Y45" s="117">
        <v>240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770</v>
      </c>
      <c r="Y46" s="117">
        <v>882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1419</v>
      </c>
      <c r="Y47" s="117">
        <v>1293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1318</v>
      </c>
      <c r="Y48" s="117">
        <v>1274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9.67'!S1&amp;" ("&amp;'Table 9.67'!Y2&amp;") *"</f>
        <v>Number of jobs by age and sex of job holders in Tablelands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727</v>
      </c>
      <c r="Y49" s="117">
        <v>843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659</v>
      </c>
      <c r="Y50" s="117">
        <v>713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815</v>
      </c>
      <c r="Y51" s="117">
        <v>785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854</v>
      </c>
      <c r="Y52" s="117">
        <v>969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826</v>
      </c>
      <c r="Y53" s="117">
        <v>902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759</v>
      </c>
      <c r="Y54" s="117">
        <v>897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696</v>
      </c>
      <c r="Y55" s="117">
        <v>746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398</v>
      </c>
      <c r="Y56" s="117">
        <v>448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160</v>
      </c>
      <c r="Y57" s="117">
        <v>197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69</v>
      </c>
      <c r="Y58" s="117">
        <v>94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23</v>
      </c>
      <c r="Y59" s="117">
        <v>25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20</v>
      </c>
      <c r="Y60" s="117">
        <v>16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9799</v>
      </c>
      <c r="Y61" s="117">
        <v>10344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43</v>
      </c>
      <c r="Y63" s="117">
        <v>30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9.67'!S1&amp;" ("&amp;'Table 9.67'!Y2&amp;") *"</f>
        <v>Number of employed persons per occupation of main job by sex in Tablelands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303</v>
      </c>
      <c r="Y64" s="117">
        <v>288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655</v>
      </c>
      <c r="Y65" s="117">
        <v>666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885</v>
      </c>
      <c r="Y66" s="117">
        <v>835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842</v>
      </c>
      <c r="Y67" s="117">
        <v>854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645</v>
      </c>
      <c r="Y68" s="117">
        <v>718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602</v>
      </c>
      <c r="Y69" s="117">
        <v>646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802</v>
      </c>
      <c r="Y70" s="117">
        <v>783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872</v>
      </c>
      <c r="Y71" s="117">
        <v>952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892</v>
      </c>
      <c r="Y72" s="117">
        <v>970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822</v>
      </c>
      <c r="Y73" s="117">
        <v>912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647</v>
      </c>
      <c r="Y74" s="117">
        <v>724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271</v>
      </c>
      <c r="Y75" s="117">
        <v>334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103</v>
      </c>
      <c r="Y76" s="117">
        <v>128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47</v>
      </c>
      <c r="Y77" s="117">
        <v>48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26</v>
      </c>
      <c r="Y78" s="117">
        <v>22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17</v>
      </c>
      <c r="Y79" s="117">
        <v>19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8467</v>
      </c>
      <c r="Y80" s="117">
        <v>8929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9.67'!S1</f>
        <v>Tablelands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450</v>
      </c>
      <c r="Y83" s="117">
        <v>512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486</v>
      </c>
      <c r="Y84" s="117">
        <v>532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9.67'!AA4</f>
        <v>19,273</v>
      </c>
      <c r="D85" s="99">
        <f>'Table 9.67'!AC4</f>
        <v>5.4956483660846267E-2</v>
      </c>
      <c r="E85" s="100">
        <f>'Table 9.67'!AC4</f>
        <v>5.4956483660846267E-2</v>
      </c>
      <c r="F85" s="99">
        <f>'Table 9.67'!AE4</f>
        <v>0.13537555228276887</v>
      </c>
      <c r="G85" s="100">
        <f>'Table 9.67'!AE4</f>
        <v>0.13537555228276887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940</v>
      </c>
      <c r="Y85" s="117">
        <v>1010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9.67'!AA5</f>
        <v>10,344</v>
      </c>
      <c r="D86" s="99">
        <f>'Table 9.67'!AC5</f>
        <v>5.5079559363525155E-2</v>
      </c>
      <c r="E86" s="100">
        <f>'Table 9.67'!AC5</f>
        <v>5.5079559363525155E-2</v>
      </c>
      <c r="F86" s="99">
        <f>'Table 9.67'!AE5</f>
        <v>0.14729370008873111</v>
      </c>
      <c r="G86" s="100">
        <f>'Table 9.67'!AE5</f>
        <v>0.14729370008873111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352</v>
      </c>
      <c r="Y86" s="117">
        <v>388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9.67'!AA6</f>
        <v>8,929</v>
      </c>
      <c r="D87" s="99">
        <f>'Table 9.67'!AC6</f>
        <v>5.4440245630609452E-2</v>
      </c>
      <c r="E87" s="100">
        <f>'Table 9.67'!AC6</f>
        <v>5.4440245630609452E-2</v>
      </c>
      <c r="F87" s="99">
        <f>'Table 9.67'!AE6</f>
        <v>0.12145189650841504</v>
      </c>
      <c r="G87" s="100">
        <f>'Table 9.67'!AE6</f>
        <v>0.12145189650841504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149</v>
      </c>
      <c r="Y87" s="117">
        <v>159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9.67'!AA7</f>
        <v>12,652</v>
      </c>
      <c r="D88" s="99">
        <f>'Table 9.67'!AC7</f>
        <v>6.525216805590639E-2</v>
      </c>
      <c r="E88" s="100">
        <f>'Table 9.67'!AC7</f>
        <v>6.525216805590639E-2</v>
      </c>
      <c r="F88" s="99">
        <f>'Table 9.67'!AE7</f>
        <v>0.10875471036718953</v>
      </c>
      <c r="G88" s="100">
        <f>'Table 9.67'!AE7</f>
        <v>0.10875471036718953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209</v>
      </c>
      <c r="Y88" s="117">
        <v>215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9.67'!AA37</f>
        <v>10,459</v>
      </c>
      <c r="D89" s="99">
        <f>'Table 9.67'!AC37</f>
        <v>6.9864975450081745E-2</v>
      </c>
      <c r="E89" s="100">
        <f>'Table 9.67'!AC37</f>
        <v>6.9864975450081745E-2</v>
      </c>
      <c r="F89" s="99">
        <f>'Table 9.67'!AE37</f>
        <v>8.6875194845682291E-2</v>
      </c>
      <c r="G89" s="100">
        <f>'Table 9.67'!AE37</f>
        <v>8.6875194845682291E-2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715</v>
      </c>
      <c r="Y89" s="117">
        <v>711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9.67'!AA38</f>
        <v>2,193</v>
      </c>
      <c r="D90" s="99">
        <f>'Table 9.67'!AC38</f>
        <v>4.3788672060923295E-2</v>
      </c>
      <c r="E90" s="100">
        <f>'Table 9.67'!AC38</f>
        <v>4.3788672060923295E-2</v>
      </c>
      <c r="F90" s="99">
        <f>'Table 9.67'!AE38</f>
        <v>0.22513966480446923</v>
      </c>
      <c r="G90" s="100">
        <f>'Table 9.67'!AE38</f>
        <v>0.22513966480446923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1084</v>
      </c>
      <c r="Y90" s="117">
        <v>1045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9.67'!AA114</f>
        <v>1,085</v>
      </c>
      <c r="D91" s="99">
        <f>'Table 9.67'!AC114</f>
        <v>3.1368821292775628E-2</v>
      </c>
      <c r="E91" s="100">
        <f>'Table 9.67'!AC114</f>
        <v>3.1368821292775628E-2</v>
      </c>
      <c r="F91" s="99">
        <f>'Table 9.67'!AE114</f>
        <v>0.24569460390355902</v>
      </c>
      <c r="G91" s="100">
        <f>'Table 9.67'!AE114</f>
        <v>0.24569460390355902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6217</v>
      </c>
      <c r="Y91" s="117">
        <v>6603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9.67'!AA115</f>
        <v>1,108</v>
      </c>
      <c r="D92" s="99">
        <f>'Table 9.67'!AC115</f>
        <v>5.8261700095511015E-2</v>
      </c>
      <c r="E92" s="100">
        <f>'Table 9.67'!AC115</f>
        <v>5.8261700095511015E-2</v>
      </c>
      <c r="F92" s="99">
        <f>'Table 9.67'!AE115</f>
        <v>0.20697167755991286</v>
      </c>
      <c r="G92" s="100">
        <f>'Table 9.67'!AE115</f>
        <v>0.20697167755991286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9.67'!AA8</f>
        <v>$33,552</v>
      </c>
      <c r="D93" s="99">
        <f>'Table 9.67'!AC8</f>
        <v>6.8122887972405843E-2</v>
      </c>
      <c r="E93" s="100">
        <f>'Table 9.67'!AC8</f>
        <v>6.8122887972405843E-2</v>
      </c>
      <c r="F93" s="99">
        <f>'Table 9.67'!AE8</f>
        <v>0.11295485454605769</v>
      </c>
      <c r="G93" s="100">
        <f>'Table 9.67'!AE8</f>
        <v>0.11295485454605769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354</v>
      </c>
      <c r="Y93" s="117">
        <v>389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9.67'!AA9</f>
        <v>$546.3 mil</v>
      </c>
      <c r="D94" s="99">
        <f>'Table 9.67'!AC9</f>
        <v>0.12732760812859722</v>
      </c>
      <c r="E94" s="100">
        <f>'Table 9.67'!AC9</f>
        <v>0.12732760812859722</v>
      </c>
      <c r="F94" s="99">
        <f>'Table 9.67'!AE9</f>
        <v>0.24785849857274433</v>
      </c>
      <c r="G94" s="100">
        <f>'Table 9.67'!AE9</f>
        <v>0.24785849857274433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921</v>
      </c>
      <c r="Y94" s="117">
        <v>1007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177</v>
      </c>
      <c r="Y95" s="117">
        <v>188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801</v>
      </c>
      <c r="Y96" s="117">
        <v>910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818</v>
      </c>
      <c r="Y97" s="117">
        <v>898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531</v>
      </c>
      <c r="Y98" s="117">
        <v>584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47</v>
      </c>
      <c r="Y99" s="117">
        <v>62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616</v>
      </c>
      <c r="Y100" s="117">
        <v>560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5663</v>
      </c>
      <c r="Y101" s="117">
        <v>6049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12653</v>
      </c>
      <c r="Y104" s="115">
        <v>13711</v>
      </c>
      <c r="Z104" s="115"/>
      <c r="AA104" s="115" t="str">
        <f>TEXT(Y104,"###,###")</f>
        <v>13,711</v>
      </c>
      <c r="AB104" s="115"/>
      <c r="AC104" s="115">
        <f>Y104/($Y$4)*100</f>
        <v>71.140974420173293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3218</v>
      </c>
      <c r="Y105" s="115">
        <v>3338</v>
      </c>
      <c r="Z105" s="115"/>
      <c r="AA105" s="115" t="str">
        <f>TEXT(Y105,"###,###")</f>
        <v>3,338</v>
      </c>
      <c r="AB105" s="115"/>
      <c r="AC105" s="115">
        <f>Y105/($Y$4)*100</f>
        <v>17.319566232553314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15871</v>
      </c>
      <c r="Y106" s="115">
        <v>17049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2908</v>
      </c>
      <c r="Y108" s="115">
        <v>3389</v>
      </c>
      <c r="Z108" s="115"/>
      <c r="AA108" s="115" t="str">
        <f>TEXT(Y108,"###,###")</f>
        <v>3,389</v>
      </c>
      <c r="AB108" s="115"/>
      <c r="AC108" s="115">
        <f>Y108/($Y$4)*100</f>
        <v>17.584185129455715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3202</v>
      </c>
      <c r="Y109" s="115">
        <v>3474</v>
      </c>
      <c r="Z109" s="115"/>
      <c r="AA109" s="115" t="str">
        <f>TEXT(Y109,"###,###")</f>
        <v>3,474</v>
      </c>
      <c r="AB109" s="115"/>
      <c r="AC109" s="115">
        <f t="shared" ref="AC109:AC111" si="3">Y109/($Y$4)*100</f>
        <v>18.025216624293051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4712</v>
      </c>
      <c r="Y110" s="115">
        <v>4715</v>
      </c>
      <c r="Z110" s="115"/>
      <c r="AA110" s="115" t="str">
        <f>TEXT(Y110,"###,###")</f>
        <v>4,715</v>
      </c>
      <c r="AB110" s="115"/>
      <c r="AC110" s="115">
        <f t="shared" si="3"/>
        <v>24.464276448918177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5049</v>
      </c>
      <c r="Y111" s="115">
        <v>5471</v>
      </c>
      <c r="Z111" s="115"/>
      <c r="AA111" s="115" t="str">
        <f>TEXT(Y111,"###,###")</f>
        <v>5,471</v>
      </c>
      <c r="AB111" s="115"/>
      <c r="AC111" s="115">
        <f t="shared" si="3"/>
        <v>28.38686245005967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18269</v>
      </c>
      <c r="Y112" s="115">
        <v>19273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871</v>
      </c>
      <c r="U114" s="115">
        <v>838</v>
      </c>
      <c r="V114" s="115">
        <v>1007</v>
      </c>
      <c r="W114" s="115">
        <v>1055</v>
      </c>
      <c r="X114" s="115">
        <v>1052</v>
      </c>
      <c r="Y114" s="115">
        <v>1085</v>
      </c>
      <c r="Z114" s="115"/>
      <c r="AA114" s="115" t="str">
        <f>TEXT(Y114,"###,###")</f>
        <v>1,085</v>
      </c>
      <c r="AB114" s="115"/>
      <c r="AC114" s="115">
        <f>Y114/X114-1</f>
        <v>3.1368821292775628E-2</v>
      </c>
      <c r="AD114" s="115"/>
      <c r="AE114" s="115">
        <f>Y114/T114-1</f>
        <v>0.24569460390355902</v>
      </c>
      <c r="AF114" s="115"/>
    </row>
    <row r="115" spans="19:32" x14ac:dyDescent="0.25">
      <c r="S115" s="115" t="s">
        <v>104</v>
      </c>
      <c r="T115" s="115">
        <v>918</v>
      </c>
      <c r="U115" s="115">
        <v>917</v>
      </c>
      <c r="V115" s="115">
        <v>989</v>
      </c>
      <c r="W115" s="115">
        <v>1052</v>
      </c>
      <c r="X115" s="115">
        <v>1047</v>
      </c>
      <c r="Y115" s="115">
        <v>1108</v>
      </c>
      <c r="Z115" s="115"/>
      <c r="AA115" s="115" t="str">
        <f>TEXT(Y115,"###,###")</f>
        <v>1,108</v>
      </c>
      <c r="AB115" s="115"/>
      <c r="AC115" s="115">
        <f>Y115/X115-1</f>
        <v>5.8261700095511015E-2</v>
      </c>
      <c r="AD115" s="115"/>
      <c r="AE115" s="115">
        <f>Y115/T115-1</f>
        <v>0.20697167755991286</v>
      </c>
      <c r="AF115" s="115"/>
    </row>
    <row r="116" spans="19:32" x14ac:dyDescent="0.25">
      <c r="S116" s="115" t="s">
        <v>56</v>
      </c>
      <c r="T116" s="115">
        <v>1789</v>
      </c>
      <c r="U116" s="115">
        <v>1755</v>
      </c>
      <c r="V116" s="115">
        <v>1996</v>
      </c>
      <c r="W116" s="115">
        <v>2107</v>
      </c>
      <c r="X116" s="115">
        <v>2099</v>
      </c>
      <c r="Y116" s="115">
        <v>2193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44.66</v>
      </c>
      <c r="V118" s="115">
        <v>43.72</v>
      </c>
      <c r="W118" s="115">
        <v>40.619999999999997</v>
      </c>
      <c r="X118" s="115">
        <v>39.29</v>
      </c>
      <c r="Y118" s="115">
        <v>42.97</v>
      </c>
      <c r="Z118" s="115"/>
      <c r="AA118" s="115" t="str">
        <f>TEXT(Y118,"##.0")</f>
        <v>43.0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8595</v>
      </c>
      <c r="V120" s="115">
        <v>8853</v>
      </c>
      <c r="W120" s="115">
        <v>8986</v>
      </c>
      <c r="X120" s="115">
        <v>9163</v>
      </c>
      <c r="Y120" s="115">
        <v>9713</v>
      </c>
      <c r="Z120" s="115"/>
      <c r="AA120" s="115" t="str">
        <f>TEXT(Y120,"###,###")</f>
        <v>9,713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1666</v>
      </c>
      <c r="V121" s="115">
        <v>1649</v>
      </c>
      <c r="W121" s="115">
        <v>1635</v>
      </c>
      <c r="X121" s="115">
        <v>1517</v>
      </c>
      <c r="Y121" s="115">
        <v>1650</v>
      </c>
      <c r="Z121" s="115"/>
      <c r="AA121" s="115" t="str">
        <f t="shared" ref="AA121:AA128" si="4">TEXT(Y121,"###,###")</f>
        <v>1,650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1239</v>
      </c>
      <c r="V122" s="115">
        <v>1185</v>
      </c>
      <c r="W122" s="115">
        <v>1176</v>
      </c>
      <c r="X122" s="115">
        <v>1195</v>
      </c>
      <c r="Y122" s="115">
        <v>1289</v>
      </c>
      <c r="Z122" s="115"/>
      <c r="AA122" s="115" t="str">
        <f t="shared" si="4"/>
        <v>1,289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9834</v>
      </c>
      <c r="V124" s="115">
        <v>10038</v>
      </c>
      <c r="W124" s="115">
        <v>10162</v>
      </c>
      <c r="X124" s="115">
        <v>10358</v>
      </c>
      <c r="Y124" s="115">
        <v>11002</v>
      </c>
      <c r="Z124" s="115"/>
      <c r="AA124" s="115" t="str">
        <f t="shared" si="4"/>
        <v>11,002</v>
      </c>
      <c r="AB124" s="115"/>
      <c r="AC124" s="115">
        <f>Y124/$Y$7*100</f>
        <v>86.958583623142587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2905</v>
      </c>
      <c r="V125" s="115">
        <v>2834</v>
      </c>
      <c r="W125" s="115">
        <v>2811</v>
      </c>
      <c r="X125" s="115">
        <v>2712</v>
      </c>
      <c r="Y125" s="115">
        <v>2939</v>
      </c>
      <c r="Z125" s="115"/>
      <c r="AA125" s="115" t="str">
        <f t="shared" si="4"/>
        <v>2,939</v>
      </c>
      <c r="AB125" s="115"/>
      <c r="AC125" s="115">
        <f>Y125/$Y$7*100</f>
        <v>23.229528928232689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6115</v>
      </c>
      <c r="V127" s="115">
        <v>6205</v>
      </c>
      <c r="W127" s="115">
        <v>6285</v>
      </c>
      <c r="X127" s="115">
        <v>6215</v>
      </c>
      <c r="Y127" s="115">
        <v>6603</v>
      </c>
      <c r="Z127" s="115"/>
      <c r="AA127" s="115" t="str">
        <f t="shared" si="4"/>
        <v>6,603</v>
      </c>
      <c r="AB127" s="115"/>
      <c r="AC127" s="115">
        <f>Y127/$Y$7*100</f>
        <v>52.189377173569397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5385</v>
      </c>
      <c r="V128" s="115">
        <v>5485</v>
      </c>
      <c r="W128" s="115">
        <v>5520</v>
      </c>
      <c r="X128" s="115">
        <v>5662</v>
      </c>
      <c r="Y128" s="115">
        <v>6049</v>
      </c>
      <c r="Z128" s="115"/>
      <c r="AA128" s="115" t="str">
        <f t="shared" si="4"/>
        <v>6,049</v>
      </c>
      <c r="AB128" s="115"/>
      <c r="AC128" s="115">
        <f>Y128/$Y$7*100</f>
        <v>47.810622826430603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F3A87C7D-D1AF-4281-940C-749F77822D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53E9AD2E-D422-4247-8697-0F2EA553EE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EB382B70-E3D3-40FB-AAD0-E867753095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15F15040-40D5-4FD9-A8A1-A2FC63DC99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Toowoomba</v>
      </c>
      <c r="T1" s="115"/>
      <c r="U1" s="115"/>
      <c r="V1" s="115"/>
      <c r="W1" s="115"/>
      <c r="X1" s="115"/>
      <c r="Y1" s="115" t="str">
        <f>Y3</f>
        <v>9.68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179</v>
      </c>
      <c r="V3" s="115"/>
      <c r="W3" s="115"/>
      <c r="X3" s="115"/>
      <c r="Y3" s="115" t="s">
        <v>276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9.68'!$Y$3&amp;" "&amp;'Table 9.68'!$U$3&amp;", "&amp;'State data for spotlight'!$C$3&amp;", "&amp;'Table 9.68'!$Y$2</f>
        <v>Table 9.68 Toowoomba,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119394</v>
      </c>
      <c r="U4" s="117">
        <v>121111</v>
      </c>
      <c r="V4" s="117">
        <v>121397</v>
      </c>
      <c r="W4" s="117">
        <v>119661</v>
      </c>
      <c r="X4" s="117">
        <v>116897</v>
      </c>
      <c r="Y4" s="117">
        <v>124930</v>
      </c>
      <c r="Z4" s="115"/>
      <c r="AA4" s="115" t="str">
        <f>TEXT(Y4,"###,###")</f>
        <v>124,930</v>
      </c>
      <c r="AB4" s="115"/>
      <c r="AC4" s="115">
        <f t="shared" ref="AC4:AC9" si="0">Y4/X4-1</f>
        <v>6.8718615533332805E-2</v>
      </c>
      <c r="AD4" s="115"/>
      <c r="AE4" s="115">
        <f>Y4/T4-1</f>
        <v>4.6367489153558816E-2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62646</v>
      </c>
      <c r="U5" s="117">
        <v>64035</v>
      </c>
      <c r="V5" s="117">
        <v>63495</v>
      </c>
      <c r="W5" s="117">
        <v>62256</v>
      </c>
      <c r="X5" s="117">
        <v>60694</v>
      </c>
      <c r="Y5" s="117">
        <v>64716</v>
      </c>
      <c r="Z5" s="115"/>
      <c r="AA5" s="115" t="str">
        <f>TEXT(Y5,"###,###")</f>
        <v>64,716</v>
      </c>
      <c r="AB5" s="115"/>
      <c r="AC5" s="115">
        <f t="shared" si="0"/>
        <v>6.6266846805285606E-2</v>
      </c>
      <c r="AD5" s="115"/>
      <c r="AE5" s="115">
        <f t="shared" ref="AE5:AE9" si="1">Y5/T5-1</f>
        <v>3.3042811991188525E-2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56748</v>
      </c>
      <c r="U6" s="117">
        <v>57076</v>
      </c>
      <c r="V6" s="117">
        <v>57902</v>
      </c>
      <c r="W6" s="117">
        <v>57405</v>
      </c>
      <c r="X6" s="117">
        <v>56202</v>
      </c>
      <c r="Y6" s="117">
        <v>60214</v>
      </c>
      <c r="Z6" s="115"/>
      <c r="AA6" s="115" t="str">
        <f>TEXT(Y6,"###,###")</f>
        <v>60,214</v>
      </c>
      <c r="AB6" s="115"/>
      <c r="AC6" s="115">
        <f t="shared" si="0"/>
        <v>7.1385359951603222E-2</v>
      </c>
      <c r="AD6" s="115"/>
      <c r="AE6" s="115">
        <f t="shared" si="1"/>
        <v>6.1077042362726486E-2</v>
      </c>
      <c r="AF6" s="115"/>
    </row>
    <row r="7" spans="1:32" ht="16.5" customHeight="1" thickBot="1" x14ac:dyDescent="0.3">
      <c r="A7" s="46" t="str">
        <f>"QUICK STATS for "&amp;'Table 9.68'!Y2&amp;"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82215</v>
      </c>
      <c r="U7" s="117">
        <v>83421</v>
      </c>
      <c r="V7" s="117">
        <v>84457</v>
      </c>
      <c r="W7" s="117">
        <v>84069</v>
      </c>
      <c r="X7" s="117">
        <v>83074</v>
      </c>
      <c r="Y7" s="117">
        <v>86416</v>
      </c>
      <c r="Z7" s="115"/>
      <c r="AA7" s="115" t="str">
        <f>TEXT(Y7,"###,###")</f>
        <v>86,416</v>
      </c>
      <c r="AB7" s="115"/>
      <c r="AC7" s="115">
        <f t="shared" si="0"/>
        <v>4.0229193249392114E-2</v>
      </c>
      <c r="AD7" s="115"/>
      <c r="AE7" s="115">
        <f t="shared" si="1"/>
        <v>5.1097731557501636E-2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124,930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9.68'!AA7</f>
        <v>86,416</v>
      </c>
      <c r="P8" s="51"/>
      <c r="S8" s="115" t="s">
        <v>96</v>
      </c>
      <c r="T8" s="115">
        <v>36366.879999999997</v>
      </c>
      <c r="U8" s="115">
        <v>38045</v>
      </c>
      <c r="V8" s="115">
        <v>39329</v>
      </c>
      <c r="W8" s="115">
        <v>39886.86</v>
      </c>
      <c r="X8" s="115">
        <v>41764</v>
      </c>
      <c r="Y8" s="115">
        <v>41589.300000000003</v>
      </c>
      <c r="Z8" s="115"/>
      <c r="AA8" s="115" t="str">
        <f>TEXT(Y8,"$###,###")</f>
        <v>$41,589</v>
      </c>
      <c r="AB8" s="115"/>
      <c r="AC8" s="115">
        <f t="shared" si="0"/>
        <v>-4.1830284455510736E-3</v>
      </c>
      <c r="AD8" s="115"/>
      <c r="AE8" s="115">
        <f t="shared" si="1"/>
        <v>0.14360374054634351</v>
      </c>
      <c r="AF8" s="115"/>
    </row>
    <row r="9" spans="1:32" x14ac:dyDescent="0.25">
      <c r="A9" s="55" t="s">
        <v>17</v>
      </c>
      <c r="B9" s="56"/>
      <c r="C9" s="57"/>
      <c r="D9" s="58">
        <f>'Table 9.68'!AC104</f>
        <v>71.822620667573844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51.822579152008885</v>
      </c>
      <c r="P9" s="59" t="s">
        <v>97</v>
      </c>
      <c r="S9" s="115" t="s">
        <v>9</v>
      </c>
      <c r="T9" s="115">
        <v>3748015370</v>
      </c>
      <c r="U9" s="115">
        <v>3989226669</v>
      </c>
      <c r="V9" s="115">
        <v>4177582920</v>
      </c>
      <c r="W9" s="115">
        <v>4226459454</v>
      </c>
      <c r="X9" s="115">
        <v>4304219263</v>
      </c>
      <c r="Y9" s="115">
        <v>4516097143</v>
      </c>
      <c r="Z9" s="115"/>
      <c r="AA9" s="115" t="str">
        <f>TEXT(Y9/1000000,"$#,###.0")&amp;" mil"</f>
        <v>$4,516.1 mil</v>
      </c>
      <c r="AB9" s="115"/>
      <c r="AC9" s="115">
        <f t="shared" si="0"/>
        <v>4.9225624219785491E-2</v>
      </c>
      <c r="AD9" s="115"/>
      <c r="AE9" s="115">
        <f t="shared" si="1"/>
        <v>0.20493026233240874</v>
      </c>
      <c r="AF9" s="115"/>
    </row>
    <row r="10" spans="1:32" x14ac:dyDescent="0.25">
      <c r="A10" s="55" t="s">
        <v>20</v>
      </c>
      <c r="B10" s="56"/>
      <c r="C10" s="57"/>
      <c r="D10" s="58">
        <f>'Table 9.68'!AC105</f>
        <v>19.547746738173377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48.177420847991115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92.354425106461775</v>
      </c>
      <c r="P11" s="59" t="s">
        <v>97</v>
      </c>
      <c r="S11" s="115" t="s">
        <v>32</v>
      </c>
      <c r="T11" s="117">
        <v>105713</v>
      </c>
      <c r="U11" s="117">
        <v>107572</v>
      </c>
      <c r="V11" s="117">
        <v>107923</v>
      </c>
      <c r="W11" s="117">
        <v>106381</v>
      </c>
      <c r="X11" s="117">
        <v>103825</v>
      </c>
      <c r="Y11" s="117">
        <v>111241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9.68'!AC108</f>
        <v>13.854158328664051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15.840816515460098</v>
      </c>
      <c r="P12" s="59" t="s">
        <v>97</v>
      </c>
      <c r="S12" s="115" t="s">
        <v>33</v>
      </c>
      <c r="T12" s="117">
        <v>13681</v>
      </c>
      <c r="U12" s="117">
        <v>13539</v>
      </c>
      <c r="V12" s="117">
        <v>13474</v>
      </c>
      <c r="W12" s="117">
        <v>13280</v>
      </c>
      <c r="X12" s="117">
        <v>13072</v>
      </c>
      <c r="Y12" s="117">
        <v>13689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9.68'!AC109</f>
        <v>16.071399983991036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9.68'!AA118</f>
        <v>41.0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9.68'!AC110</f>
        <v>21.868246217882014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16.754999074245511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9.68'!AC111</f>
        <v>39.576562875210122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83.245000925754482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4996</v>
      </c>
      <c r="Z15" s="115"/>
      <c r="AA15" s="118">
        <f t="shared" ref="AA15:AA34" si="2">IF(Y15="np",0,Y15/$Y$34)</f>
        <v>3.9990394620987753E-2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1287</v>
      </c>
      <c r="Z16" s="115"/>
      <c r="AA16" s="118">
        <f t="shared" si="2"/>
        <v>1.0301768990634756E-2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7988</v>
      </c>
      <c r="Z17" s="115"/>
      <c r="AA17" s="118">
        <f t="shared" si="2"/>
        <v>6.3939806291523252E-2</v>
      </c>
      <c r="AB17" s="115"/>
      <c r="AC17" s="115"/>
      <c r="AD17" s="115"/>
      <c r="AE17" s="115"/>
      <c r="AF17" s="115"/>
    </row>
    <row r="18" spans="1:32" x14ac:dyDescent="0.25">
      <c r="A18" s="85" t="str">
        <f>'Table 9.68'!$S$1&amp;" ("&amp;'Table 9.68'!$T$2&amp;" to "&amp;'Table 9.68'!$Y$2&amp;")"</f>
        <v>Toowoomba (2011-12 to 2016-17)</v>
      </c>
      <c r="B18" s="85"/>
      <c r="C18" s="85"/>
      <c r="D18" s="85"/>
      <c r="E18" s="85"/>
      <c r="F18" s="85"/>
      <c r="G18" s="85" t="str">
        <f>'Table 9.68'!$S$1&amp;" ("&amp;'Table 9.68'!$T$2&amp;" to "&amp;'Table 9.68'!$Y$2&amp;")"</f>
        <v>Toowoomba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1019</v>
      </c>
      <c r="Z18" s="115"/>
      <c r="AA18" s="118">
        <f t="shared" si="2"/>
        <v>8.1565676778996236E-3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8696</v>
      </c>
      <c r="Z19" s="115"/>
      <c r="AA19" s="118">
        <f t="shared" si="2"/>
        <v>6.9606979908748895E-2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3775</v>
      </c>
      <c r="Z20" s="115"/>
      <c r="AA20" s="118">
        <f t="shared" si="2"/>
        <v>3.0216921476026577E-2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11232</v>
      </c>
      <c r="Z21" s="115"/>
      <c r="AA21" s="118">
        <f t="shared" si="2"/>
        <v>8.9906347554630589E-2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8453</v>
      </c>
      <c r="Z22" s="115"/>
      <c r="AA22" s="118">
        <f t="shared" si="2"/>
        <v>6.7661890658768917E-2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4202</v>
      </c>
      <c r="Z23" s="115"/>
      <c r="AA23" s="118">
        <f t="shared" si="2"/>
        <v>3.3634835507884417E-2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602</v>
      </c>
      <c r="Z24" s="115"/>
      <c r="AA24" s="118">
        <f t="shared" si="2"/>
        <v>4.8186984711438407E-3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4155</v>
      </c>
      <c r="Z25" s="115"/>
      <c r="AA25" s="118">
        <f t="shared" si="2"/>
        <v>3.325862482990475E-2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2292</v>
      </c>
      <c r="Z26" s="115"/>
      <c r="AA26" s="118">
        <f t="shared" si="2"/>
        <v>1.8346273913391498E-2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5809</v>
      </c>
      <c r="Z27" s="115"/>
      <c r="AA27" s="118">
        <f t="shared" si="2"/>
        <v>4.6498038901784999E-2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8478</v>
      </c>
      <c r="Z28" s="115"/>
      <c r="AA28" s="118">
        <f t="shared" si="2"/>
        <v>6.7862002721524053E-2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6618</v>
      </c>
      <c r="Z29" s="115"/>
      <c r="AA29" s="118">
        <f t="shared" si="2"/>
        <v>5.2973665252541421E-2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11770</v>
      </c>
      <c r="Z30" s="115"/>
      <c r="AA30" s="118">
        <f t="shared" si="2"/>
        <v>9.4212759145121269E-2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15988</v>
      </c>
      <c r="Z31" s="115"/>
      <c r="AA31" s="118">
        <f t="shared" si="2"/>
        <v>0.12797566637316898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1482</v>
      </c>
      <c r="Z32" s="115"/>
      <c r="AA32" s="118">
        <f t="shared" si="2"/>
        <v>1.1862643080124869E-2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4928</v>
      </c>
      <c r="Z33" s="115"/>
      <c r="AA33" s="118">
        <f t="shared" si="2"/>
        <v>3.9446089810293766E-2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124930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69301</v>
      </c>
      <c r="U37" s="115">
        <v>69212</v>
      </c>
      <c r="V37" s="115">
        <v>70979</v>
      </c>
      <c r="W37" s="115">
        <v>70973</v>
      </c>
      <c r="X37" s="115">
        <v>70707</v>
      </c>
      <c r="Y37" s="115">
        <v>71937</v>
      </c>
      <c r="Z37" s="115"/>
      <c r="AA37" s="115" t="str">
        <f>TEXT(Y37,"###,###")</f>
        <v>71,937</v>
      </c>
      <c r="AB37" s="115"/>
      <c r="AC37" s="115">
        <f>Y37/X37-1</f>
        <v>1.7395731681445925E-2</v>
      </c>
      <c r="AD37" s="115"/>
      <c r="AE37" s="115">
        <f>Y37/T37-1</f>
        <v>3.8036969163504075E-2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12914</v>
      </c>
      <c r="U38" s="115">
        <v>14209</v>
      </c>
      <c r="V38" s="115">
        <v>13478</v>
      </c>
      <c r="W38" s="115">
        <v>13096</v>
      </c>
      <c r="X38" s="115">
        <v>12367</v>
      </c>
      <c r="Y38" s="115">
        <v>14479</v>
      </c>
      <c r="Z38" s="115"/>
      <c r="AA38" s="115" t="str">
        <f>TEXT(Y38,"###,###")</f>
        <v>14,479</v>
      </c>
      <c r="AB38" s="115"/>
      <c r="AC38" s="115">
        <f>Y38/X38-1</f>
        <v>0.17077706800355785</v>
      </c>
      <c r="AD38" s="115"/>
      <c r="AE38" s="115">
        <f>Y38/T38-1</f>
        <v>0.12118630943162456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82215</v>
      </c>
      <c r="U40" s="115">
        <v>83421</v>
      </c>
      <c r="V40" s="115">
        <v>84457</v>
      </c>
      <c r="W40" s="115">
        <v>84069</v>
      </c>
      <c r="X40" s="115">
        <v>83074</v>
      </c>
      <c r="Y40" s="115">
        <v>86416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83.245000925754482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16.754999074245511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144</v>
      </c>
      <c r="Y44" s="117">
        <v>158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1793</v>
      </c>
      <c r="Y45" s="117">
        <v>2035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4230</v>
      </c>
      <c r="Y46" s="117">
        <v>4398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6111</v>
      </c>
      <c r="Y47" s="117">
        <v>6456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7267</v>
      </c>
      <c r="Y48" s="117">
        <v>7756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9.68'!S1&amp;" ("&amp;'Table 9.68'!Y2&amp;") *"</f>
        <v>Number of jobs by age and sex of job holders in Toowoomba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6647</v>
      </c>
      <c r="Y49" s="117">
        <v>7202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5559</v>
      </c>
      <c r="Y50" s="117">
        <v>6104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5779</v>
      </c>
      <c r="Y51" s="117">
        <v>6006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5787</v>
      </c>
      <c r="Y52" s="117">
        <v>6169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5295</v>
      </c>
      <c r="Y53" s="117">
        <v>5358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4908</v>
      </c>
      <c r="Y54" s="117">
        <v>5212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3558</v>
      </c>
      <c r="Y55" s="117">
        <v>3952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2093</v>
      </c>
      <c r="Y56" s="117">
        <v>2203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846</v>
      </c>
      <c r="Y57" s="117">
        <v>943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364</v>
      </c>
      <c r="Y58" s="117">
        <v>418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202</v>
      </c>
      <c r="Y59" s="117">
        <v>203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126</v>
      </c>
      <c r="Y60" s="117">
        <v>140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60694</v>
      </c>
      <c r="Y61" s="117">
        <v>64716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191</v>
      </c>
      <c r="Y63" s="117">
        <v>195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9.68'!S1&amp;" ("&amp;'Table 9.68'!Y2&amp;") *"</f>
        <v>Number of employed persons per occupation of main job by sex in Toowoomba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2042</v>
      </c>
      <c r="Y64" s="117">
        <v>2279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4282</v>
      </c>
      <c r="Y65" s="117">
        <v>4520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5411</v>
      </c>
      <c r="Y66" s="117">
        <v>5717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6044</v>
      </c>
      <c r="Y67" s="117">
        <v>6539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5514</v>
      </c>
      <c r="Y68" s="117">
        <v>5941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5038</v>
      </c>
      <c r="Y69" s="117">
        <v>5442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5567</v>
      </c>
      <c r="Y70" s="117">
        <v>5790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5766</v>
      </c>
      <c r="Y71" s="117">
        <v>6270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5384</v>
      </c>
      <c r="Y72" s="117">
        <v>5729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4970</v>
      </c>
      <c r="Y73" s="117">
        <v>5236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3165</v>
      </c>
      <c r="Y74" s="117">
        <v>3523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1528</v>
      </c>
      <c r="Y75" s="117">
        <v>1672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620</v>
      </c>
      <c r="Y76" s="117">
        <v>678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344</v>
      </c>
      <c r="Y77" s="117">
        <v>336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195</v>
      </c>
      <c r="Y78" s="117">
        <v>191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158</v>
      </c>
      <c r="Y79" s="117">
        <v>156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56202</v>
      </c>
      <c r="Y80" s="117">
        <v>60214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9.68'!S1</f>
        <v>Toowoomba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4267</v>
      </c>
      <c r="Y83" s="117">
        <v>4491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5091</v>
      </c>
      <c r="Y84" s="117">
        <v>5261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9.68'!AA4</f>
        <v>124,930</v>
      </c>
      <c r="D85" s="99">
        <f>'Table 9.68'!AC4</f>
        <v>6.8718615533332805E-2</v>
      </c>
      <c r="E85" s="100">
        <f>'Table 9.68'!AC4</f>
        <v>6.8718615533332805E-2</v>
      </c>
      <c r="F85" s="99">
        <f>'Table 9.68'!AE4</f>
        <v>4.6367489153558816E-2</v>
      </c>
      <c r="G85" s="100">
        <f>'Table 9.68'!AE4</f>
        <v>4.6367489153558816E-2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8300</v>
      </c>
      <c r="Y85" s="117">
        <v>8568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9.68'!AA5</f>
        <v>64,716</v>
      </c>
      <c r="D86" s="99">
        <f>'Table 9.68'!AC5</f>
        <v>6.6266846805285606E-2</v>
      </c>
      <c r="E86" s="100">
        <f>'Table 9.68'!AC5</f>
        <v>6.6266846805285606E-2</v>
      </c>
      <c r="F86" s="99">
        <f>'Table 9.68'!AE5</f>
        <v>3.3042811991188525E-2</v>
      </c>
      <c r="G86" s="100">
        <f>'Table 9.68'!AE5</f>
        <v>3.3042811991188525E-2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2118</v>
      </c>
      <c r="Y86" s="117">
        <v>2277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9.68'!AA6</f>
        <v>60,214</v>
      </c>
      <c r="D87" s="99">
        <f>'Table 9.68'!AC6</f>
        <v>7.1385359951603222E-2</v>
      </c>
      <c r="E87" s="100">
        <f>'Table 9.68'!AC6</f>
        <v>7.1385359951603222E-2</v>
      </c>
      <c r="F87" s="99">
        <f>'Table 9.68'!AE6</f>
        <v>6.1077042362726486E-2</v>
      </c>
      <c r="G87" s="100">
        <f>'Table 9.68'!AE6</f>
        <v>6.1077042362726486E-2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1736</v>
      </c>
      <c r="Y87" s="117">
        <v>1904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9.68'!AA7</f>
        <v>86,416</v>
      </c>
      <c r="D88" s="99">
        <f>'Table 9.68'!AC7</f>
        <v>4.0229193249392114E-2</v>
      </c>
      <c r="E88" s="100">
        <f>'Table 9.68'!AC7</f>
        <v>4.0229193249392114E-2</v>
      </c>
      <c r="F88" s="99">
        <f>'Table 9.68'!AE7</f>
        <v>5.1097731557501636E-2</v>
      </c>
      <c r="G88" s="100">
        <f>'Table 9.68'!AE7</f>
        <v>5.1097731557501636E-2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2208</v>
      </c>
      <c r="Y88" s="117">
        <v>2323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9.68'!AA37</f>
        <v>71,937</v>
      </c>
      <c r="D89" s="99">
        <f>'Table 9.68'!AC37</f>
        <v>1.7395731681445925E-2</v>
      </c>
      <c r="E89" s="100">
        <f>'Table 9.68'!AC37</f>
        <v>1.7395731681445925E-2</v>
      </c>
      <c r="F89" s="99">
        <f>'Table 9.68'!AE37</f>
        <v>3.8036969163504075E-2</v>
      </c>
      <c r="G89" s="100">
        <f>'Table 9.68'!AE37</f>
        <v>3.8036969163504075E-2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4330</v>
      </c>
      <c r="Y89" s="117">
        <v>4523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9.68'!AA38</f>
        <v>14,479</v>
      </c>
      <c r="D90" s="99">
        <f>'Table 9.68'!AC38</f>
        <v>0.17077706800355785</v>
      </c>
      <c r="E90" s="100">
        <f>'Table 9.68'!AC38</f>
        <v>0.17077706800355785</v>
      </c>
      <c r="F90" s="99">
        <f>'Table 9.68'!AE38</f>
        <v>0.12118630943162456</v>
      </c>
      <c r="G90" s="100">
        <f>'Table 9.68'!AE38</f>
        <v>0.12118630943162456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6193</v>
      </c>
      <c r="Y90" s="117">
        <v>6414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9.68'!AA114</f>
        <v>6,667</v>
      </c>
      <c r="D91" s="99">
        <f>'Table 9.68'!AC114</f>
        <v>0.16617106874234744</v>
      </c>
      <c r="E91" s="100">
        <f>'Table 9.68'!AC114</f>
        <v>0.16617106874234744</v>
      </c>
      <c r="F91" s="99">
        <f>'Table 9.68'!AE114</f>
        <v>0.10527188328912462</v>
      </c>
      <c r="G91" s="100">
        <f>'Table 9.68'!AE114</f>
        <v>0.10527188328912462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43150</v>
      </c>
      <c r="Y91" s="117">
        <v>44783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9.68'!AA115</f>
        <v>7,812</v>
      </c>
      <c r="D92" s="99">
        <f>'Table 9.68'!AC115</f>
        <v>0.17544387601564848</v>
      </c>
      <c r="E92" s="100">
        <f>'Table 9.68'!AC115</f>
        <v>0.17544387601564848</v>
      </c>
      <c r="F92" s="99">
        <f>'Table 9.68'!AE115</f>
        <v>0.13530010172939977</v>
      </c>
      <c r="G92" s="100">
        <f>'Table 9.68'!AE115</f>
        <v>0.13530010172939977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9.68'!AA8</f>
        <v>$41,589</v>
      </c>
      <c r="D93" s="99">
        <f>'Table 9.68'!AC8</f>
        <v>-4.1830284455510736E-3</v>
      </c>
      <c r="E93" s="100">
        <f>'Table 9.68'!AC8</f>
        <v>-4.1830284455510736E-3</v>
      </c>
      <c r="F93" s="99">
        <f>'Table 9.68'!AE8</f>
        <v>0.14360374054634351</v>
      </c>
      <c r="G93" s="100">
        <f>'Table 9.68'!AE8</f>
        <v>0.14360374054634351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2566</v>
      </c>
      <c r="Y93" s="117">
        <v>2907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9.68'!AA9</f>
        <v>$4,516.1 mil</v>
      </c>
      <c r="D94" s="99">
        <f>'Table 9.68'!AC9</f>
        <v>4.9225624219785491E-2</v>
      </c>
      <c r="E94" s="100">
        <f>'Table 9.68'!AC9</f>
        <v>4.9225624219785491E-2</v>
      </c>
      <c r="F94" s="99">
        <f>'Table 9.68'!AE9</f>
        <v>0.20493026233240874</v>
      </c>
      <c r="G94" s="100">
        <f>'Table 9.68'!AE9</f>
        <v>0.20493026233240874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7992</v>
      </c>
      <c r="Y94" s="117">
        <v>8449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1298</v>
      </c>
      <c r="Y95" s="117">
        <v>1299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5538</v>
      </c>
      <c r="Y96" s="117">
        <v>6037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7317</v>
      </c>
      <c r="Y97" s="117">
        <v>7922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3940</v>
      </c>
      <c r="Y98" s="117">
        <v>4237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292</v>
      </c>
      <c r="Y99" s="117">
        <v>312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2961</v>
      </c>
      <c r="Y100" s="117">
        <v>3130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39923</v>
      </c>
      <c r="Y101" s="117">
        <v>41633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80893</v>
      </c>
      <c r="Y104" s="115">
        <v>89728</v>
      </c>
      <c r="Z104" s="115"/>
      <c r="AA104" s="115" t="str">
        <f>TEXT(Y104,"###,###")</f>
        <v>89,728</v>
      </c>
      <c r="AB104" s="115"/>
      <c r="AC104" s="115">
        <f>Y104/($Y$4)*100</f>
        <v>71.822620667573844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24055</v>
      </c>
      <c r="Y105" s="115">
        <v>24421</v>
      </c>
      <c r="Z105" s="115"/>
      <c r="AA105" s="115" t="str">
        <f>TEXT(Y105,"###,###")</f>
        <v>24,421</v>
      </c>
      <c r="AB105" s="115"/>
      <c r="AC105" s="115">
        <f>Y105/($Y$4)*100</f>
        <v>19.547746738173377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104948</v>
      </c>
      <c r="Y106" s="115">
        <v>114149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16052</v>
      </c>
      <c r="Y108" s="115">
        <v>17308</v>
      </c>
      <c r="Z108" s="115"/>
      <c r="AA108" s="115" t="str">
        <f>TEXT(Y108,"###,###")</f>
        <v>17,308</v>
      </c>
      <c r="AB108" s="115"/>
      <c r="AC108" s="115">
        <f>Y108/($Y$4)*100</f>
        <v>13.854158328664051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18330</v>
      </c>
      <c r="Y109" s="115">
        <v>20078</v>
      </c>
      <c r="Z109" s="115"/>
      <c r="AA109" s="115" t="str">
        <f>TEXT(Y109,"###,###")</f>
        <v>20,078</v>
      </c>
      <c r="AB109" s="115"/>
      <c r="AC109" s="115">
        <f t="shared" ref="AC109:AC111" si="3">Y109/($Y$4)*100</f>
        <v>16.071399983991036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25802</v>
      </c>
      <c r="Y110" s="115">
        <v>27320</v>
      </c>
      <c r="Z110" s="115"/>
      <c r="AA110" s="115" t="str">
        <f>TEXT(Y110,"###,###")</f>
        <v>27,320</v>
      </c>
      <c r="AB110" s="115"/>
      <c r="AC110" s="115">
        <f t="shared" si="3"/>
        <v>21.868246217882014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44764</v>
      </c>
      <c r="Y111" s="115">
        <v>49443</v>
      </c>
      <c r="Z111" s="115"/>
      <c r="AA111" s="115" t="str">
        <f>TEXT(Y111,"###,###")</f>
        <v>49,443</v>
      </c>
      <c r="AB111" s="115"/>
      <c r="AC111" s="115">
        <f t="shared" si="3"/>
        <v>39.576562875210122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116897</v>
      </c>
      <c r="Y112" s="115">
        <v>124930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6032</v>
      </c>
      <c r="U114" s="115">
        <v>6955</v>
      </c>
      <c r="V114" s="115">
        <v>6189</v>
      </c>
      <c r="W114" s="115">
        <v>6064</v>
      </c>
      <c r="X114" s="115">
        <v>5717</v>
      </c>
      <c r="Y114" s="115">
        <v>6667</v>
      </c>
      <c r="Z114" s="115"/>
      <c r="AA114" s="115" t="str">
        <f>TEXT(Y114,"###,###")</f>
        <v>6,667</v>
      </c>
      <c r="AB114" s="115"/>
      <c r="AC114" s="115">
        <f>Y114/X114-1</f>
        <v>0.16617106874234744</v>
      </c>
      <c r="AD114" s="115"/>
      <c r="AE114" s="115">
        <f>Y114/T114-1</f>
        <v>0.10527188328912462</v>
      </c>
      <c r="AF114" s="115"/>
    </row>
    <row r="115" spans="19:32" x14ac:dyDescent="0.25">
      <c r="S115" s="115" t="s">
        <v>104</v>
      </c>
      <c r="T115" s="115">
        <v>6881</v>
      </c>
      <c r="U115" s="115">
        <v>7252</v>
      </c>
      <c r="V115" s="115">
        <v>7283</v>
      </c>
      <c r="W115" s="115">
        <v>7035</v>
      </c>
      <c r="X115" s="115">
        <v>6646</v>
      </c>
      <c r="Y115" s="115">
        <v>7812</v>
      </c>
      <c r="Z115" s="115"/>
      <c r="AA115" s="115" t="str">
        <f>TEXT(Y115,"###,###")</f>
        <v>7,812</v>
      </c>
      <c r="AB115" s="115"/>
      <c r="AC115" s="115">
        <f>Y115/X115-1</f>
        <v>0.17544387601564848</v>
      </c>
      <c r="AD115" s="115"/>
      <c r="AE115" s="115">
        <f>Y115/T115-1</f>
        <v>0.13530010172939977</v>
      </c>
      <c r="AF115" s="115"/>
    </row>
    <row r="116" spans="19:32" x14ac:dyDescent="0.25">
      <c r="S116" s="115" t="s">
        <v>56</v>
      </c>
      <c r="T116" s="115">
        <v>12913</v>
      </c>
      <c r="U116" s="115">
        <v>14207</v>
      </c>
      <c r="V116" s="115">
        <v>13472</v>
      </c>
      <c r="W116" s="115">
        <v>13099</v>
      </c>
      <c r="X116" s="115">
        <v>12363</v>
      </c>
      <c r="Y116" s="115">
        <v>14479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42.55</v>
      </c>
      <c r="V118" s="115">
        <v>43.63</v>
      </c>
      <c r="W118" s="115">
        <v>38.729999999999997</v>
      </c>
      <c r="X118" s="115">
        <v>38.840000000000003</v>
      </c>
      <c r="Y118" s="115">
        <v>40.98</v>
      </c>
      <c r="Z118" s="115"/>
      <c r="AA118" s="115" t="str">
        <f>TEXT(Y118,"##.0")</f>
        <v>41.0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69882</v>
      </c>
      <c r="V120" s="115">
        <v>70983</v>
      </c>
      <c r="W120" s="115">
        <v>70789</v>
      </c>
      <c r="X120" s="115">
        <v>70002</v>
      </c>
      <c r="Y120" s="115">
        <v>72727</v>
      </c>
      <c r="Z120" s="115"/>
      <c r="AA120" s="115" t="str">
        <f>TEXT(Y120,"###,###")</f>
        <v>72,727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6719</v>
      </c>
      <c r="V121" s="115">
        <v>6646</v>
      </c>
      <c r="W121" s="115">
        <v>6524</v>
      </c>
      <c r="X121" s="115">
        <v>6338</v>
      </c>
      <c r="Y121" s="115">
        <v>6607</v>
      </c>
      <c r="Z121" s="115"/>
      <c r="AA121" s="115" t="str">
        <f t="shared" ref="AA121:AA128" si="4">TEXT(Y121,"###,###")</f>
        <v>6,607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6822</v>
      </c>
      <c r="V122" s="115">
        <v>6826</v>
      </c>
      <c r="W122" s="115">
        <v>6753</v>
      </c>
      <c r="X122" s="115">
        <v>6728</v>
      </c>
      <c r="Y122" s="115">
        <v>7082</v>
      </c>
      <c r="Z122" s="115"/>
      <c r="AA122" s="115" t="str">
        <f t="shared" si="4"/>
        <v>7,082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76704</v>
      </c>
      <c r="V124" s="115">
        <v>77809</v>
      </c>
      <c r="W124" s="115">
        <v>77542</v>
      </c>
      <c r="X124" s="115">
        <v>76730</v>
      </c>
      <c r="Y124" s="115">
        <v>79809</v>
      </c>
      <c r="Z124" s="115"/>
      <c r="AA124" s="115" t="str">
        <f t="shared" si="4"/>
        <v>79,809</v>
      </c>
      <c r="AB124" s="115"/>
      <c r="AC124" s="115">
        <f>Y124/$Y$7*100</f>
        <v>92.354425106461775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13541</v>
      </c>
      <c r="V125" s="115">
        <v>13472</v>
      </c>
      <c r="W125" s="115">
        <v>13277</v>
      </c>
      <c r="X125" s="115">
        <v>13066</v>
      </c>
      <c r="Y125" s="115">
        <v>13689</v>
      </c>
      <c r="Z125" s="115"/>
      <c r="AA125" s="115" t="str">
        <f t="shared" si="4"/>
        <v>13,689</v>
      </c>
      <c r="AB125" s="115"/>
      <c r="AC125" s="115">
        <f>Y125/$Y$7*100</f>
        <v>15.840816515460098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43917</v>
      </c>
      <c r="V127" s="115">
        <v>44393</v>
      </c>
      <c r="W127" s="115">
        <v>43909</v>
      </c>
      <c r="X127" s="115">
        <v>43150</v>
      </c>
      <c r="Y127" s="115">
        <v>44783</v>
      </c>
      <c r="Z127" s="115"/>
      <c r="AA127" s="115" t="str">
        <f t="shared" si="4"/>
        <v>44,783</v>
      </c>
      <c r="AB127" s="115"/>
      <c r="AC127" s="115">
        <f>Y127/$Y$7*100</f>
        <v>51.822579152008885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39504</v>
      </c>
      <c r="V128" s="115">
        <v>40064</v>
      </c>
      <c r="W128" s="115">
        <v>40160</v>
      </c>
      <c r="X128" s="115">
        <v>39923</v>
      </c>
      <c r="Y128" s="115">
        <v>41633</v>
      </c>
      <c r="Z128" s="115"/>
      <c r="AA128" s="115" t="str">
        <f t="shared" si="4"/>
        <v>41,633</v>
      </c>
      <c r="AB128" s="115"/>
      <c r="AC128" s="115">
        <f>Y128/$Y$7*100</f>
        <v>48.177420847991115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EB9E1002-7B3D-418E-A13F-30EEE867C4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72B279C2-3D6A-4C6D-A0D2-09DB11E129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19659F4-EE9A-49EC-B404-C84F2C537E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7B9B1EF-899C-40C2-A33F-48E2161788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Blackall-Tambo</v>
      </c>
      <c r="T1" s="115"/>
      <c r="U1" s="115"/>
      <c r="V1" s="115"/>
      <c r="W1" s="115"/>
      <c r="X1" s="115"/>
      <c r="Y1" s="115" t="str">
        <f>Y3</f>
        <v>9.6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117</v>
      </c>
      <c r="V3" s="115"/>
      <c r="W3" s="115"/>
      <c r="X3" s="115"/>
      <c r="Y3" s="115" t="s">
        <v>220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9.6'!$Y$3&amp;" "&amp;'Table 9.6'!$U$3&amp;", "&amp;'State data for spotlight'!$C$3&amp;", "&amp;'Table 9.6'!$Y$2</f>
        <v>Table 9.6 Blackall-Tambo,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1468</v>
      </c>
      <c r="U4" s="117">
        <v>1420</v>
      </c>
      <c r="V4" s="117">
        <v>1404</v>
      </c>
      <c r="W4" s="117">
        <v>1268</v>
      </c>
      <c r="X4" s="117">
        <v>1164</v>
      </c>
      <c r="Y4" s="117">
        <v>1302</v>
      </c>
      <c r="Z4" s="115"/>
      <c r="AA4" s="115" t="str">
        <f>TEXT(Y4,"###,###")</f>
        <v>1,302</v>
      </c>
      <c r="AB4" s="115"/>
      <c r="AC4" s="115">
        <f t="shared" ref="AC4:AC9" si="0">Y4/X4-1</f>
        <v>0.11855670103092786</v>
      </c>
      <c r="AD4" s="115"/>
      <c r="AE4" s="115">
        <f>Y4/T4-1</f>
        <v>-0.11307901907356943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747</v>
      </c>
      <c r="U5" s="117">
        <v>699</v>
      </c>
      <c r="V5" s="117">
        <v>680</v>
      </c>
      <c r="W5" s="117">
        <v>596</v>
      </c>
      <c r="X5" s="117">
        <v>571</v>
      </c>
      <c r="Y5" s="117">
        <v>625</v>
      </c>
      <c r="Z5" s="115"/>
      <c r="AA5" s="115" t="str">
        <f>TEXT(Y5,"###,###")</f>
        <v>625</v>
      </c>
      <c r="AB5" s="115"/>
      <c r="AC5" s="115">
        <f t="shared" si="0"/>
        <v>9.4570928196147097E-2</v>
      </c>
      <c r="AD5" s="115"/>
      <c r="AE5" s="115">
        <f t="shared" ref="AE5:AE9" si="1">Y5/T5-1</f>
        <v>-0.16331994645247661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718</v>
      </c>
      <c r="U6" s="117">
        <v>721</v>
      </c>
      <c r="V6" s="117">
        <v>723</v>
      </c>
      <c r="W6" s="117">
        <v>671</v>
      </c>
      <c r="X6" s="117">
        <v>596</v>
      </c>
      <c r="Y6" s="117">
        <v>677</v>
      </c>
      <c r="Z6" s="115"/>
      <c r="AA6" s="115" t="str">
        <f>TEXT(Y6,"###,###")</f>
        <v>677</v>
      </c>
      <c r="AB6" s="115"/>
      <c r="AC6" s="115">
        <f t="shared" si="0"/>
        <v>0.13590604026845643</v>
      </c>
      <c r="AD6" s="115"/>
      <c r="AE6" s="115">
        <f t="shared" si="1"/>
        <v>-5.7103064066852394E-2</v>
      </c>
      <c r="AF6" s="115"/>
    </row>
    <row r="7" spans="1:32" ht="16.5" customHeight="1" thickBot="1" x14ac:dyDescent="0.3">
      <c r="A7" s="46" t="str">
        <f>"QUICK STATS for "&amp;'Table 9.6'!Y2&amp;"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946</v>
      </c>
      <c r="U7" s="117">
        <v>939</v>
      </c>
      <c r="V7" s="117">
        <v>920</v>
      </c>
      <c r="W7" s="117">
        <v>854</v>
      </c>
      <c r="X7" s="117">
        <v>797</v>
      </c>
      <c r="Y7" s="117">
        <v>878</v>
      </c>
      <c r="Z7" s="115"/>
      <c r="AA7" s="115" t="str">
        <f>TEXT(Y7,"###,###")</f>
        <v>878</v>
      </c>
      <c r="AB7" s="115"/>
      <c r="AC7" s="115">
        <f t="shared" si="0"/>
        <v>0.10163111668757852</v>
      </c>
      <c r="AD7" s="115"/>
      <c r="AE7" s="115">
        <f t="shared" si="1"/>
        <v>-7.1881606765327732E-2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1,302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9.6'!AA7</f>
        <v>878</v>
      </c>
      <c r="P8" s="51"/>
      <c r="S8" s="115" t="s">
        <v>96</v>
      </c>
      <c r="T8" s="115">
        <v>31316.959999999999</v>
      </c>
      <c r="U8" s="115">
        <v>21744</v>
      </c>
      <c r="V8" s="115">
        <v>32000</v>
      </c>
      <c r="W8" s="115">
        <v>33393.64</v>
      </c>
      <c r="X8" s="115">
        <v>32008</v>
      </c>
      <c r="Y8" s="115">
        <v>32979.5</v>
      </c>
      <c r="Z8" s="115"/>
      <c r="AA8" s="115" t="str">
        <f>TEXT(Y8,"$###,###")</f>
        <v>$32,980</v>
      </c>
      <c r="AB8" s="115"/>
      <c r="AC8" s="115">
        <f t="shared" si="0"/>
        <v>3.0351787053236601E-2</v>
      </c>
      <c r="AD8" s="115"/>
      <c r="AE8" s="115">
        <f t="shared" si="1"/>
        <v>5.3087528291379416E-2</v>
      </c>
      <c r="AF8" s="115"/>
    </row>
    <row r="9" spans="1:32" x14ac:dyDescent="0.25">
      <c r="A9" s="55" t="s">
        <v>17</v>
      </c>
      <c r="B9" s="56"/>
      <c r="C9" s="57"/>
      <c r="D9" s="58">
        <f>'Table 9.6'!AC104</f>
        <v>55.990783410138242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49.886104783599087</v>
      </c>
      <c r="P9" s="59" t="s">
        <v>97</v>
      </c>
      <c r="S9" s="115" t="s">
        <v>9</v>
      </c>
      <c r="T9" s="115">
        <v>38372094</v>
      </c>
      <c r="U9" s="115">
        <v>37463164</v>
      </c>
      <c r="V9" s="115">
        <v>37194924</v>
      </c>
      <c r="W9" s="115">
        <v>34335281</v>
      </c>
      <c r="X9" s="115">
        <v>33706569</v>
      </c>
      <c r="Y9" s="115">
        <v>38899353</v>
      </c>
      <c r="Z9" s="115"/>
      <c r="AA9" s="115" t="str">
        <f>TEXT(Y9/1000000,"$#,###.0")&amp;" mil"</f>
        <v>$38.9 mil</v>
      </c>
      <c r="AB9" s="115"/>
      <c r="AC9" s="115">
        <f t="shared" si="0"/>
        <v>0.15405851601211618</v>
      </c>
      <c r="AD9" s="115"/>
      <c r="AE9" s="115">
        <f t="shared" si="1"/>
        <v>1.3740688741146201E-2</v>
      </c>
      <c r="AF9" s="115"/>
    </row>
    <row r="10" spans="1:32" x14ac:dyDescent="0.25">
      <c r="A10" s="55" t="s">
        <v>20</v>
      </c>
      <c r="B10" s="56"/>
      <c r="C10" s="57"/>
      <c r="D10" s="58">
        <f>'Table 9.6'!AC105</f>
        <v>27.956989247311824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50.11389521640092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82.346241457858767</v>
      </c>
      <c r="P11" s="59" t="s">
        <v>97</v>
      </c>
      <c r="S11" s="115" t="s">
        <v>32</v>
      </c>
      <c r="T11" s="117">
        <v>1163</v>
      </c>
      <c r="U11" s="117">
        <v>1120</v>
      </c>
      <c r="V11" s="117">
        <v>1099</v>
      </c>
      <c r="W11" s="117">
        <v>985</v>
      </c>
      <c r="X11" s="117">
        <v>906</v>
      </c>
      <c r="Y11" s="117">
        <v>1004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9.6'!AC108</f>
        <v>21.50537634408602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33.940774487471529</v>
      </c>
      <c r="P12" s="59" t="s">
        <v>97</v>
      </c>
      <c r="S12" s="115" t="s">
        <v>33</v>
      </c>
      <c r="T12" s="117">
        <v>309</v>
      </c>
      <c r="U12" s="117">
        <v>300</v>
      </c>
      <c r="V12" s="117">
        <v>305</v>
      </c>
      <c r="W12" s="117">
        <v>283</v>
      </c>
      <c r="X12" s="117">
        <v>263</v>
      </c>
      <c r="Y12" s="117">
        <v>298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9.6'!AC109</f>
        <v>18.356374807987709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9.6'!AA118</f>
        <v>43.8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9.6'!AC110</f>
        <v>19.585253456221199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17.084282460136674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9.6'!AC111</f>
        <v>24.500768049155148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82.915717539863323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179</v>
      </c>
      <c r="Z15" s="115"/>
      <c r="AA15" s="118">
        <f t="shared" ref="AA15:AA34" si="2">IF(Y15="np",0,Y15/$Y$34)</f>
        <v>0.13748079877112135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6</v>
      </c>
      <c r="Z16" s="115"/>
      <c r="AA16" s="118">
        <f t="shared" si="2"/>
        <v>4.608294930875576E-3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35</v>
      </c>
      <c r="Z17" s="115"/>
      <c r="AA17" s="118">
        <f t="shared" si="2"/>
        <v>2.6881720430107527E-2</v>
      </c>
      <c r="AB17" s="115"/>
      <c r="AC17" s="115"/>
      <c r="AD17" s="115"/>
      <c r="AE17" s="115"/>
      <c r="AF17" s="115"/>
    </row>
    <row r="18" spans="1:32" x14ac:dyDescent="0.25">
      <c r="A18" s="85" t="str">
        <f>'Table 9.6'!$S$1&amp;" ("&amp;'Table 9.6'!$T$2&amp;" to "&amp;'Table 9.6'!$Y$2&amp;")"</f>
        <v>Blackall-Tambo (2011-12 to 2016-17)</v>
      </c>
      <c r="B18" s="85"/>
      <c r="C18" s="85"/>
      <c r="D18" s="85"/>
      <c r="E18" s="85"/>
      <c r="F18" s="85"/>
      <c r="G18" s="85" t="str">
        <f>'Table 9.6'!$S$1&amp;" ("&amp;'Table 9.6'!$T$2&amp;" to "&amp;'Table 9.6'!$Y$2&amp;")"</f>
        <v>Blackall-Tambo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20</v>
      </c>
      <c r="Z18" s="115"/>
      <c r="AA18" s="118">
        <f t="shared" si="2"/>
        <v>1.5360983102918587E-2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56</v>
      </c>
      <c r="Z19" s="115"/>
      <c r="AA19" s="118">
        <f t="shared" si="2"/>
        <v>4.3010752688172046E-2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30</v>
      </c>
      <c r="Z20" s="115"/>
      <c r="AA20" s="118">
        <f t="shared" si="2"/>
        <v>2.3041474654377881E-2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121</v>
      </c>
      <c r="Z21" s="115"/>
      <c r="AA21" s="118">
        <f t="shared" si="2"/>
        <v>9.2933947772657455E-2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74</v>
      </c>
      <c r="Z22" s="115"/>
      <c r="AA22" s="118">
        <f t="shared" si="2"/>
        <v>5.683563748079877E-2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75</v>
      </c>
      <c r="Z23" s="115"/>
      <c r="AA23" s="118">
        <f t="shared" si="2"/>
        <v>5.7603686635944701E-2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23</v>
      </c>
      <c r="Z25" s="115"/>
      <c r="AA25" s="118">
        <f t="shared" si="2"/>
        <v>1.7665130568356373E-2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18</v>
      </c>
      <c r="Z26" s="115"/>
      <c r="AA26" s="118">
        <f t="shared" si="2"/>
        <v>1.3824884792626729E-2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26</v>
      </c>
      <c r="Z27" s="115"/>
      <c r="AA27" s="118">
        <f t="shared" si="2"/>
        <v>1.9969278033794162E-2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46</v>
      </c>
      <c r="Z28" s="115"/>
      <c r="AA28" s="118">
        <f t="shared" si="2"/>
        <v>3.5330261136712747E-2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168</v>
      </c>
      <c r="Z29" s="115"/>
      <c r="AA29" s="118">
        <f t="shared" si="2"/>
        <v>0.12903225806451613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79</v>
      </c>
      <c r="Z30" s="115"/>
      <c r="AA30" s="118">
        <f t="shared" si="2"/>
        <v>6.0675883256528416E-2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106</v>
      </c>
      <c r="Z31" s="115"/>
      <c r="AA31" s="118">
        <f t="shared" si="2"/>
        <v>8.1413210445468509E-2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8</v>
      </c>
      <c r="Z32" s="115"/>
      <c r="AA32" s="118">
        <f t="shared" si="2"/>
        <v>6.1443932411674347E-3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15</v>
      </c>
      <c r="Z33" s="115"/>
      <c r="AA33" s="118">
        <f t="shared" si="2"/>
        <v>1.1520737327188941E-2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1302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783</v>
      </c>
      <c r="U37" s="115">
        <v>779</v>
      </c>
      <c r="V37" s="115">
        <v>760</v>
      </c>
      <c r="W37" s="115">
        <v>701</v>
      </c>
      <c r="X37" s="115">
        <v>665</v>
      </c>
      <c r="Y37" s="115">
        <v>728</v>
      </c>
      <c r="Z37" s="115"/>
      <c r="AA37" s="115" t="str">
        <f>TEXT(Y37,"###,###")</f>
        <v>728</v>
      </c>
      <c r="AB37" s="115"/>
      <c r="AC37" s="115">
        <f>Y37/X37-1</f>
        <v>9.473684210526323E-2</v>
      </c>
      <c r="AD37" s="115"/>
      <c r="AE37" s="115">
        <f>Y37/T37-1</f>
        <v>-7.0242656449552965E-2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167</v>
      </c>
      <c r="U38" s="115">
        <v>166</v>
      </c>
      <c r="V38" s="115">
        <v>163</v>
      </c>
      <c r="W38" s="115">
        <v>147</v>
      </c>
      <c r="X38" s="115">
        <v>134</v>
      </c>
      <c r="Y38" s="115">
        <v>150</v>
      </c>
      <c r="Z38" s="115"/>
      <c r="AA38" s="115" t="str">
        <f>TEXT(Y38,"###,###")</f>
        <v>150</v>
      </c>
      <c r="AB38" s="115"/>
      <c r="AC38" s="115">
        <f>Y38/X38-1</f>
        <v>0.11940298507462677</v>
      </c>
      <c r="AD38" s="115"/>
      <c r="AE38" s="115">
        <f>Y38/T38-1</f>
        <v>-0.10179640718562877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950</v>
      </c>
      <c r="U40" s="115">
        <v>945</v>
      </c>
      <c r="V40" s="115">
        <v>923</v>
      </c>
      <c r="W40" s="115">
        <v>848</v>
      </c>
      <c r="X40" s="115">
        <v>799</v>
      </c>
      <c r="Y40" s="115">
        <v>878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82.915717539863323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17.084282460136674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16</v>
      </c>
      <c r="Y45" s="117">
        <v>22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23</v>
      </c>
      <c r="Y46" s="117">
        <v>34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25</v>
      </c>
      <c r="Y47" s="117">
        <v>40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64</v>
      </c>
      <c r="Y48" s="117">
        <v>54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9.6'!S1&amp;" ("&amp;'Table 9.6'!Y2&amp;") *"</f>
        <v>Number of jobs by age and sex of job holders in Blackall-Tambo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58</v>
      </c>
      <c r="Y49" s="117">
        <v>59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52</v>
      </c>
      <c r="Y50" s="117">
        <v>46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52</v>
      </c>
      <c r="Y51" s="117">
        <v>60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45</v>
      </c>
      <c r="Y52" s="117">
        <v>57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55</v>
      </c>
      <c r="Y53" s="117">
        <v>66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63</v>
      </c>
      <c r="Y54" s="117">
        <v>62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61</v>
      </c>
      <c r="Y55" s="117">
        <v>59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33</v>
      </c>
      <c r="Y56" s="117">
        <v>30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7</v>
      </c>
      <c r="Y57" s="117">
        <v>21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3</v>
      </c>
      <c r="Y59" s="117">
        <v>5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570</v>
      </c>
      <c r="Y61" s="117">
        <v>625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</v>
      </c>
      <c r="Y63" s="117">
        <v>3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9.6'!S1&amp;" ("&amp;'Table 9.6'!Y2&amp;") *"</f>
        <v>Number of employed persons per occupation of main job by sex in Blackall-Tambo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11</v>
      </c>
      <c r="Y64" s="117">
        <v>12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28</v>
      </c>
      <c r="Y65" s="117">
        <v>55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33</v>
      </c>
      <c r="Y66" s="117">
        <v>47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69</v>
      </c>
      <c r="Y67" s="117">
        <v>68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84</v>
      </c>
      <c r="Y68" s="117">
        <v>89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55</v>
      </c>
      <c r="Y69" s="117">
        <v>54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71</v>
      </c>
      <c r="Y70" s="117">
        <v>75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45</v>
      </c>
      <c r="Y71" s="117">
        <v>50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65</v>
      </c>
      <c r="Y72" s="117">
        <v>63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57</v>
      </c>
      <c r="Y73" s="117">
        <v>69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37</v>
      </c>
      <c r="Y74" s="117">
        <v>40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27</v>
      </c>
      <c r="Y75" s="117">
        <v>26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12</v>
      </c>
      <c r="Y76" s="117">
        <v>16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5</v>
      </c>
      <c r="Y77" s="117">
        <v>4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3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595</v>
      </c>
      <c r="Y80" s="117">
        <v>677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9.6'!S1</f>
        <v>Blackall-Tambo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21</v>
      </c>
      <c r="Y83" s="117">
        <v>25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24</v>
      </c>
      <c r="Y84" s="117">
        <v>19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9.6'!AA4</f>
        <v>1,302</v>
      </c>
      <c r="D85" s="99">
        <f>'Table 9.6'!AC4</f>
        <v>0.11855670103092786</v>
      </c>
      <c r="E85" s="100">
        <f>'Table 9.6'!AC4</f>
        <v>0.11855670103092786</v>
      </c>
      <c r="F85" s="99">
        <f>'Table 9.6'!AE4</f>
        <v>-0.11307901907356943</v>
      </c>
      <c r="G85" s="100">
        <f>'Table 9.6'!AE4</f>
        <v>-0.11307901907356943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46</v>
      </c>
      <c r="Y85" s="117">
        <v>57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9.6'!AA5</f>
        <v>625</v>
      </c>
      <c r="D86" s="99">
        <f>'Table 9.6'!AC5</f>
        <v>9.4570928196147097E-2</v>
      </c>
      <c r="E86" s="100">
        <f>'Table 9.6'!AC5</f>
        <v>9.4570928196147097E-2</v>
      </c>
      <c r="F86" s="99">
        <f>'Table 9.6'!AE5</f>
        <v>-0.16331994645247661</v>
      </c>
      <c r="G86" s="100">
        <f>'Table 9.6'!AE5</f>
        <v>-0.16331994645247661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11</v>
      </c>
      <c r="Y86" s="117">
        <v>14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9.6'!AA6</f>
        <v>677</v>
      </c>
      <c r="D87" s="99">
        <f>'Table 9.6'!AC6</f>
        <v>0.13590604026845643</v>
      </c>
      <c r="E87" s="100">
        <f>'Table 9.6'!AC6</f>
        <v>0.13590604026845643</v>
      </c>
      <c r="F87" s="99">
        <f>'Table 9.6'!AE6</f>
        <v>-5.7103064066852394E-2</v>
      </c>
      <c r="G87" s="100">
        <f>'Table 9.6'!AE6</f>
        <v>-5.7103064066852394E-2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11</v>
      </c>
      <c r="Y87" s="117">
        <v>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9.6'!AA7</f>
        <v>878</v>
      </c>
      <c r="D88" s="99">
        <f>'Table 9.6'!AC7</f>
        <v>0.10163111668757852</v>
      </c>
      <c r="E88" s="100">
        <f>'Table 9.6'!AC7</f>
        <v>0.10163111668757852</v>
      </c>
      <c r="F88" s="99">
        <f>'Table 9.6'!AE7</f>
        <v>-7.1881606765327732E-2</v>
      </c>
      <c r="G88" s="100">
        <f>'Table 9.6'!AE7</f>
        <v>-7.1881606765327732E-2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16</v>
      </c>
      <c r="Y88" s="117">
        <v>16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9.6'!AA37</f>
        <v>728</v>
      </c>
      <c r="D89" s="99">
        <f>'Table 9.6'!AC37</f>
        <v>9.473684210526323E-2</v>
      </c>
      <c r="E89" s="100">
        <f>'Table 9.6'!AC37</f>
        <v>9.473684210526323E-2</v>
      </c>
      <c r="F89" s="99">
        <f>'Table 9.6'!AE37</f>
        <v>-7.0242656449552965E-2</v>
      </c>
      <c r="G89" s="100">
        <f>'Table 9.6'!AE37</f>
        <v>-7.0242656449552965E-2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43</v>
      </c>
      <c r="Y89" s="117">
        <v>49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9.6'!AA38</f>
        <v>150</v>
      </c>
      <c r="D90" s="99">
        <f>'Table 9.6'!AC38</f>
        <v>0.11940298507462677</v>
      </c>
      <c r="E90" s="100">
        <f>'Table 9.6'!AC38</f>
        <v>0.11940298507462677</v>
      </c>
      <c r="F90" s="99">
        <f>'Table 9.6'!AE38</f>
        <v>-0.10179640718562877</v>
      </c>
      <c r="G90" s="100">
        <f>'Table 9.6'!AE38</f>
        <v>-0.10179640718562877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88</v>
      </c>
      <c r="Y90" s="117">
        <v>99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9.6'!AA114</f>
        <v>52</v>
      </c>
      <c r="D91" s="99">
        <f>'Table 9.6'!AC114</f>
        <v>-1.8867924528301883E-2</v>
      </c>
      <c r="E91" s="100">
        <f>'Table 9.6'!AC114</f>
        <v>-1.8867924528301883E-2</v>
      </c>
      <c r="F91" s="99">
        <f>'Table 9.6'!AE114</f>
        <v>-0.27777777777777779</v>
      </c>
      <c r="G91" s="100">
        <f>'Table 9.6'!AE114</f>
        <v>-0.27777777777777779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399</v>
      </c>
      <c r="Y91" s="117">
        <v>438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9.6'!AA115</f>
        <v>98</v>
      </c>
      <c r="D92" s="99">
        <f>'Table 9.6'!AC115</f>
        <v>0.11363636363636354</v>
      </c>
      <c r="E92" s="100">
        <f>'Table 9.6'!AC115</f>
        <v>0.11363636363636354</v>
      </c>
      <c r="F92" s="99">
        <f>'Table 9.6'!AE115</f>
        <v>-2.0000000000000018E-2</v>
      </c>
      <c r="G92" s="100">
        <f>'Table 9.6'!AE115</f>
        <v>-2.0000000000000018E-2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9.6'!AA8</f>
        <v>$32,980</v>
      </c>
      <c r="D93" s="99">
        <f>'Table 9.6'!AC8</f>
        <v>3.0351787053236601E-2</v>
      </c>
      <c r="E93" s="100">
        <f>'Table 9.6'!AC8</f>
        <v>3.0351787053236601E-2</v>
      </c>
      <c r="F93" s="99">
        <f>'Table 9.6'!AE8</f>
        <v>5.3087528291379416E-2</v>
      </c>
      <c r="G93" s="100">
        <f>'Table 9.6'!AE8</f>
        <v>5.3087528291379416E-2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26</v>
      </c>
      <c r="Y93" s="117">
        <v>27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9.6'!AA9</f>
        <v>$38.9 mil</v>
      </c>
      <c r="D94" s="99">
        <f>'Table 9.6'!AC9</f>
        <v>0.15405851601211618</v>
      </c>
      <c r="E94" s="100">
        <f>'Table 9.6'!AC9</f>
        <v>0.15405851601211618</v>
      </c>
      <c r="F94" s="99">
        <f>'Table 9.6'!AE9</f>
        <v>1.3740688741146201E-2</v>
      </c>
      <c r="G94" s="100">
        <f>'Table 9.6'!AE9</f>
        <v>1.3740688741146201E-2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62</v>
      </c>
      <c r="Y94" s="117">
        <v>64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12</v>
      </c>
      <c r="Y95" s="117">
        <v>17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47</v>
      </c>
      <c r="Y96" s="117">
        <v>58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49</v>
      </c>
      <c r="Y97" s="117">
        <v>57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44</v>
      </c>
      <c r="Y98" s="117">
        <v>49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4</v>
      </c>
      <c r="Y99" s="117">
        <v>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42</v>
      </c>
      <c r="Y100" s="117">
        <v>56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398</v>
      </c>
      <c r="Y101" s="117">
        <v>440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607</v>
      </c>
      <c r="Y104" s="115">
        <v>729</v>
      </c>
      <c r="Z104" s="115"/>
      <c r="AA104" s="115" t="str">
        <f>TEXT(Y104,"###,###")</f>
        <v>729</v>
      </c>
      <c r="AB104" s="115"/>
      <c r="AC104" s="115">
        <f>Y104/($Y$4)*100</f>
        <v>55.990783410138242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358</v>
      </c>
      <c r="Y105" s="115">
        <v>364</v>
      </c>
      <c r="Z105" s="115"/>
      <c r="AA105" s="115" t="str">
        <f>TEXT(Y105,"###,###")</f>
        <v>364</v>
      </c>
      <c r="AB105" s="115"/>
      <c r="AC105" s="115">
        <f>Y105/($Y$4)*100</f>
        <v>27.956989247311824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965</v>
      </c>
      <c r="Y106" s="115">
        <v>1093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255</v>
      </c>
      <c r="Y108" s="115">
        <v>280</v>
      </c>
      <c r="Z108" s="115"/>
      <c r="AA108" s="115" t="str">
        <f>TEXT(Y108,"###,###")</f>
        <v>280</v>
      </c>
      <c r="AB108" s="115"/>
      <c r="AC108" s="115">
        <f>Y108/($Y$4)*100</f>
        <v>21.50537634408602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197</v>
      </c>
      <c r="Y109" s="115">
        <v>239</v>
      </c>
      <c r="Z109" s="115"/>
      <c r="AA109" s="115" t="str">
        <f>TEXT(Y109,"###,###")</f>
        <v>239</v>
      </c>
      <c r="AB109" s="115"/>
      <c r="AC109" s="115">
        <f t="shared" ref="AC109:AC111" si="3">Y109/($Y$4)*100</f>
        <v>18.356374807987709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230</v>
      </c>
      <c r="Y110" s="115">
        <v>255</v>
      </c>
      <c r="Z110" s="115"/>
      <c r="AA110" s="115" t="str">
        <f>TEXT(Y110,"###,###")</f>
        <v>255</v>
      </c>
      <c r="AB110" s="115"/>
      <c r="AC110" s="115">
        <f t="shared" si="3"/>
        <v>19.585253456221199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287</v>
      </c>
      <c r="Y111" s="115">
        <v>319</v>
      </c>
      <c r="Z111" s="115"/>
      <c r="AA111" s="115" t="str">
        <f>TEXT(Y111,"###,###")</f>
        <v>319</v>
      </c>
      <c r="AB111" s="115"/>
      <c r="AC111" s="115">
        <f t="shared" si="3"/>
        <v>24.500768049155148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1166</v>
      </c>
      <c r="Y112" s="115">
        <v>1302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72</v>
      </c>
      <c r="U114" s="115">
        <v>59</v>
      </c>
      <c r="V114" s="115">
        <v>48</v>
      </c>
      <c r="W114" s="115">
        <v>54</v>
      </c>
      <c r="X114" s="115">
        <v>53</v>
      </c>
      <c r="Y114" s="115">
        <v>52</v>
      </c>
      <c r="Z114" s="115"/>
      <c r="AA114" s="115" t="str">
        <f>TEXT(Y114,"###,###")</f>
        <v>52</v>
      </c>
      <c r="AB114" s="115"/>
      <c r="AC114" s="115">
        <f>Y114/X114-1</f>
        <v>-1.8867924528301883E-2</v>
      </c>
      <c r="AD114" s="115"/>
      <c r="AE114" s="115">
        <f>Y114/T114-1</f>
        <v>-0.27777777777777779</v>
      </c>
      <c r="AF114" s="115"/>
    </row>
    <row r="115" spans="19:32" x14ac:dyDescent="0.25">
      <c r="S115" s="115" t="s">
        <v>104</v>
      </c>
      <c r="T115" s="115">
        <v>100</v>
      </c>
      <c r="U115" s="115">
        <v>106</v>
      </c>
      <c r="V115" s="115">
        <v>117</v>
      </c>
      <c r="W115" s="115">
        <v>100</v>
      </c>
      <c r="X115" s="115">
        <v>88</v>
      </c>
      <c r="Y115" s="115">
        <v>98</v>
      </c>
      <c r="Z115" s="115"/>
      <c r="AA115" s="115" t="str">
        <f>TEXT(Y115,"###,###")</f>
        <v>98</v>
      </c>
      <c r="AB115" s="115"/>
      <c r="AC115" s="115">
        <f>Y115/X115-1</f>
        <v>0.11363636363636354</v>
      </c>
      <c r="AD115" s="115"/>
      <c r="AE115" s="115">
        <f>Y115/T115-1</f>
        <v>-2.0000000000000018E-2</v>
      </c>
      <c r="AF115" s="115"/>
    </row>
    <row r="116" spans="19:32" x14ac:dyDescent="0.25">
      <c r="S116" s="115" t="s">
        <v>56</v>
      </c>
      <c r="T116" s="115">
        <v>172</v>
      </c>
      <c r="U116" s="115">
        <v>165</v>
      </c>
      <c r="V116" s="115">
        <v>165</v>
      </c>
      <c r="W116" s="115">
        <v>154</v>
      </c>
      <c r="X116" s="115">
        <v>141</v>
      </c>
      <c r="Y116" s="115">
        <v>150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40.83</v>
      </c>
      <c r="V118" s="115">
        <v>39.72</v>
      </c>
      <c r="W118" s="115">
        <v>42.54</v>
      </c>
      <c r="X118" s="115">
        <v>41.84</v>
      </c>
      <c r="Y118" s="115">
        <v>43.82</v>
      </c>
      <c r="Z118" s="115"/>
      <c r="AA118" s="115" t="str">
        <f>TEXT(Y118,"##.0")</f>
        <v>43.8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644</v>
      </c>
      <c r="V120" s="115">
        <v>617</v>
      </c>
      <c r="W120" s="115">
        <v>571</v>
      </c>
      <c r="X120" s="115">
        <v>534</v>
      </c>
      <c r="Y120" s="115">
        <v>580</v>
      </c>
      <c r="Z120" s="115"/>
      <c r="AA120" s="115" t="str">
        <f>TEXT(Y120,"###,###")</f>
        <v>580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151</v>
      </c>
      <c r="V121" s="115">
        <v>144</v>
      </c>
      <c r="W121" s="115">
        <v>152</v>
      </c>
      <c r="X121" s="115">
        <v>135</v>
      </c>
      <c r="Y121" s="115">
        <v>155</v>
      </c>
      <c r="Z121" s="115"/>
      <c r="AA121" s="115" t="str">
        <f t="shared" ref="AA121:AA128" si="4">TEXT(Y121,"###,###")</f>
        <v>155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144</v>
      </c>
      <c r="V122" s="115">
        <v>156</v>
      </c>
      <c r="W122" s="115">
        <v>132</v>
      </c>
      <c r="X122" s="115">
        <v>122</v>
      </c>
      <c r="Y122" s="115">
        <v>143</v>
      </c>
      <c r="Z122" s="115"/>
      <c r="AA122" s="115" t="str">
        <f t="shared" si="4"/>
        <v>143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788</v>
      </c>
      <c r="V124" s="115">
        <v>773</v>
      </c>
      <c r="W124" s="115">
        <v>703</v>
      </c>
      <c r="X124" s="115">
        <v>656</v>
      </c>
      <c r="Y124" s="115">
        <v>723</v>
      </c>
      <c r="Z124" s="115"/>
      <c r="AA124" s="115" t="str">
        <f t="shared" si="4"/>
        <v>723</v>
      </c>
      <c r="AB124" s="115"/>
      <c r="AC124" s="115">
        <f>Y124/$Y$7*100</f>
        <v>82.346241457858767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295</v>
      </c>
      <c r="V125" s="115">
        <v>300</v>
      </c>
      <c r="W125" s="115">
        <v>284</v>
      </c>
      <c r="X125" s="115">
        <v>257</v>
      </c>
      <c r="Y125" s="115">
        <v>298</v>
      </c>
      <c r="Z125" s="115"/>
      <c r="AA125" s="115" t="str">
        <f t="shared" si="4"/>
        <v>298</v>
      </c>
      <c r="AB125" s="115"/>
      <c r="AC125" s="115">
        <f>Y125/$Y$7*100</f>
        <v>33.940774487471529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480</v>
      </c>
      <c r="V127" s="115">
        <v>471</v>
      </c>
      <c r="W127" s="115">
        <v>428</v>
      </c>
      <c r="X127" s="115">
        <v>403</v>
      </c>
      <c r="Y127" s="115">
        <v>438</v>
      </c>
      <c r="Z127" s="115"/>
      <c r="AA127" s="115" t="str">
        <f t="shared" si="4"/>
        <v>438</v>
      </c>
      <c r="AB127" s="115"/>
      <c r="AC127" s="115">
        <f>Y127/$Y$7*100</f>
        <v>49.886104783599087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459</v>
      </c>
      <c r="V128" s="115">
        <v>453</v>
      </c>
      <c r="W128" s="115">
        <v>431</v>
      </c>
      <c r="X128" s="115">
        <v>398</v>
      </c>
      <c r="Y128" s="115">
        <v>440</v>
      </c>
      <c r="Z128" s="115"/>
      <c r="AA128" s="115" t="str">
        <f t="shared" si="4"/>
        <v>440</v>
      </c>
      <c r="AB128" s="115"/>
      <c r="AC128" s="115">
        <f>Y128/$Y$7*100</f>
        <v>50.11389521640092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179F9058-5646-47B4-95C5-C3041EF61E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1E009E30-4930-4C5D-B0F2-82D6B7EEED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D00888BD-D59F-4AEA-9222-32E9C0499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5FBF544-4818-4CBA-9A36-76264E142B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Torres</v>
      </c>
      <c r="T1" s="115"/>
      <c r="U1" s="115"/>
      <c r="V1" s="115"/>
      <c r="W1" s="115"/>
      <c r="X1" s="115"/>
      <c r="Y1" s="115" t="str">
        <f>Y3</f>
        <v>9.69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180</v>
      </c>
      <c r="V3" s="115"/>
      <c r="W3" s="115"/>
      <c r="X3" s="115"/>
      <c r="Y3" s="115" t="s">
        <v>277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9.69'!$Y$3&amp;" "&amp;'Table 9.69'!$U$3&amp;", "&amp;'State data for spotlight'!$C$3&amp;", "&amp;'Table 9.69'!$Y$2</f>
        <v>Table 9.69 Torres,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2143</v>
      </c>
      <c r="U4" s="117">
        <v>2022</v>
      </c>
      <c r="V4" s="117">
        <v>1965</v>
      </c>
      <c r="W4" s="117">
        <v>1946</v>
      </c>
      <c r="X4" s="117">
        <v>2078</v>
      </c>
      <c r="Y4" s="117">
        <v>2226</v>
      </c>
      <c r="Z4" s="115"/>
      <c r="AA4" s="115" t="str">
        <f>TEXT(Y4,"###,###")</f>
        <v>2,226</v>
      </c>
      <c r="AB4" s="115"/>
      <c r="AC4" s="115">
        <f t="shared" ref="AC4:AC9" si="0">Y4/X4-1</f>
        <v>7.1222329162656361E-2</v>
      </c>
      <c r="AD4" s="115"/>
      <c r="AE4" s="115">
        <f>Y4/T4-1</f>
        <v>3.8730751283247766E-2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1062</v>
      </c>
      <c r="U5" s="117">
        <v>987</v>
      </c>
      <c r="V5" s="117">
        <v>971</v>
      </c>
      <c r="W5" s="117">
        <v>961</v>
      </c>
      <c r="X5" s="117">
        <v>1034</v>
      </c>
      <c r="Y5" s="117">
        <v>1080</v>
      </c>
      <c r="Z5" s="115"/>
      <c r="AA5" s="115" t="str">
        <f>TEXT(Y5,"###,###")</f>
        <v>1,080</v>
      </c>
      <c r="AB5" s="115"/>
      <c r="AC5" s="115">
        <f t="shared" si="0"/>
        <v>4.4487427466150864E-2</v>
      </c>
      <c r="AD5" s="115"/>
      <c r="AE5" s="115">
        <f t="shared" ref="AE5:AE9" si="1">Y5/T5-1</f>
        <v>1.6949152542372836E-2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1081</v>
      </c>
      <c r="U6" s="117">
        <v>1036</v>
      </c>
      <c r="V6" s="117">
        <v>996</v>
      </c>
      <c r="W6" s="117">
        <v>988</v>
      </c>
      <c r="X6" s="117">
        <v>1045</v>
      </c>
      <c r="Y6" s="117">
        <v>1146</v>
      </c>
      <c r="Z6" s="115"/>
      <c r="AA6" s="115" t="str">
        <f>TEXT(Y6,"###,###")</f>
        <v>1,146</v>
      </c>
      <c r="AB6" s="115"/>
      <c r="AC6" s="115">
        <f t="shared" si="0"/>
        <v>9.665071770334932E-2</v>
      </c>
      <c r="AD6" s="115"/>
      <c r="AE6" s="115">
        <f t="shared" si="1"/>
        <v>6.0129509713228391E-2</v>
      </c>
      <c r="AF6" s="115"/>
    </row>
    <row r="7" spans="1:32" ht="16.5" customHeight="1" thickBot="1" x14ac:dyDescent="0.3">
      <c r="A7" s="46" t="str">
        <f>"QUICK STATS for "&amp;'Table 9.69'!Y2&amp;"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1502</v>
      </c>
      <c r="U7" s="117">
        <v>1475</v>
      </c>
      <c r="V7" s="117">
        <v>1433</v>
      </c>
      <c r="W7" s="117">
        <v>1460</v>
      </c>
      <c r="X7" s="117">
        <v>1475</v>
      </c>
      <c r="Y7" s="117">
        <v>1627</v>
      </c>
      <c r="Z7" s="115"/>
      <c r="AA7" s="115" t="str">
        <f>TEXT(Y7,"###,###")</f>
        <v>1,627</v>
      </c>
      <c r="AB7" s="115"/>
      <c r="AC7" s="115">
        <f t="shared" si="0"/>
        <v>0.10305084745762705</v>
      </c>
      <c r="AD7" s="115"/>
      <c r="AE7" s="115">
        <f t="shared" si="1"/>
        <v>8.3222370173102522E-2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2,226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9.69'!AA7</f>
        <v>1,627</v>
      </c>
      <c r="P8" s="51"/>
      <c r="S8" s="115" t="s">
        <v>96</v>
      </c>
      <c r="T8" s="115">
        <v>40104.03</v>
      </c>
      <c r="U8" s="115">
        <v>42021</v>
      </c>
      <c r="V8" s="115">
        <v>45100.5</v>
      </c>
      <c r="W8" s="115">
        <v>45941.5</v>
      </c>
      <c r="X8" s="115">
        <v>45851.83</v>
      </c>
      <c r="Y8" s="115">
        <v>45965.08</v>
      </c>
      <c r="Z8" s="115"/>
      <c r="AA8" s="115" t="str">
        <f>TEXT(Y8,"$###,###")</f>
        <v>$45,965</v>
      </c>
      <c r="AB8" s="115"/>
      <c r="AC8" s="115">
        <f t="shared" si="0"/>
        <v>2.4699123241100907E-3</v>
      </c>
      <c r="AD8" s="115"/>
      <c r="AE8" s="115">
        <f t="shared" si="1"/>
        <v>0.14614616037340888</v>
      </c>
      <c r="AF8" s="115"/>
    </row>
    <row r="9" spans="1:32" x14ac:dyDescent="0.25">
      <c r="A9" s="55" t="s">
        <v>17</v>
      </c>
      <c r="B9" s="56"/>
      <c r="C9" s="57"/>
      <c r="D9" s="58">
        <f>'Table 9.69'!AC104</f>
        <v>44.429469901168012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48.862937922556853</v>
      </c>
      <c r="P9" s="59" t="s">
        <v>97</v>
      </c>
      <c r="S9" s="115" t="s">
        <v>9</v>
      </c>
      <c r="T9" s="115">
        <v>75645876</v>
      </c>
      <c r="U9" s="115">
        <v>74908917</v>
      </c>
      <c r="V9" s="115">
        <v>78178843</v>
      </c>
      <c r="W9" s="115">
        <v>80356091</v>
      </c>
      <c r="X9" s="115">
        <v>85992469</v>
      </c>
      <c r="Y9" s="115">
        <v>95258947</v>
      </c>
      <c r="Z9" s="115"/>
      <c r="AA9" s="115" t="str">
        <f>TEXT(Y9/1000000,"$#,###.0")&amp;" mil"</f>
        <v>$95.3 mil</v>
      </c>
      <c r="AB9" s="115"/>
      <c r="AC9" s="115">
        <f t="shared" si="0"/>
        <v>0.10775918063243428</v>
      </c>
      <c r="AD9" s="115"/>
      <c r="AE9" s="115">
        <f t="shared" si="1"/>
        <v>0.25927482153818926</v>
      </c>
      <c r="AF9" s="115"/>
    </row>
    <row r="10" spans="1:32" x14ac:dyDescent="0.25">
      <c r="A10" s="55" t="s">
        <v>20</v>
      </c>
      <c r="B10" s="56"/>
      <c r="C10" s="57"/>
      <c r="D10" s="58">
        <f>'Table 9.69'!AC105</f>
        <v>51.16801437556154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51.137062077443154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94.714197910264289</v>
      </c>
      <c r="P11" s="59" t="s">
        <v>97</v>
      </c>
      <c r="S11" s="115" t="s">
        <v>32</v>
      </c>
      <c r="T11" s="117">
        <v>1959</v>
      </c>
      <c r="U11" s="117">
        <v>1860</v>
      </c>
      <c r="V11" s="117">
        <v>1799</v>
      </c>
      <c r="W11" s="117">
        <v>1784</v>
      </c>
      <c r="X11" s="117">
        <v>1928</v>
      </c>
      <c r="Y11" s="117">
        <v>2075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9.69'!AC108</f>
        <v>8.4905660377358494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9.2808850645359549</v>
      </c>
      <c r="P12" s="59" t="s">
        <v>97</v>
      </c>
      <c r="S12" s="115" t="s">
        <v>33</v>
      </c>
      <c r="T12" s="117">
        <v>185</v>
      </c>
      <c r="U12" s="117">
        <v>162</v>
      </c>
      <c r="V12" s="117">
        <v>161</v>
      </c>
      <c r="W12" s="117">
        <v>167</v>
      </c>
      <c r="X12" s="117">
        <v>152</v>
      </c>
      <c r="Y12" s="117">
        <v>151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9.69'!AC109</f>
        <v>12.219227313566936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9.69'!AA118</f>
        <v>38.9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9.69'!AC110</f>
        <v>30.682839173405213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16.22618315918869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9.69'!AC111</f>
        <v>44.204851752021561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83.773816840811307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70</v>
      </c>
      <c r="Z15" s="115"/>
      <c r="AA15" s="118">
        <f t="shared" ref="AA15:AA34" si="2">IF(Y15="np",0,Y15/$Y$34)</f>
        <v>3.1446540880503145E-2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</v>
      </c>
      <c r="Z16" s="115"/>
      <c r="AA16" s="118">
        <f t="shared" si="2"/>
        <v>4.0431266846361188E-3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15</v>
      </c>
      <c r="Z17" s="115"/>
      <c r="AA17" s="118">
        <f t="shared" si="2"/>
        <v>6.7385444743935314E-3</v>
      </c>
      <c r="AB17" s="115"/>
      <c r="AC17" s="115"/>
      <c r="AD17" s="115"/>
      <c r="AE17" s="115"/>
      <c r="AF17" s="115"/>
    </row>
    <row r="18" spans="1:32" x14ac:dyDescent="0.25">
      <c r="A18" s="85" t="str">
        <f>'Table 9.69'!$S$1&amp;" ("&amp;'Table 9.69'!$T$2&amp;" to "&amp;'Table 9.69'!$Y$2&amp;")"</f>
        <v>Torres (2011-12 to 2016-17)</v>
      </c>
      <c r="B18" s="85"/>
      <c r="C18" s="85"/>
      <c r="D18" s="85"/>
      <c r="E18" s="85"/>
      <c r="F18" s="85"/>
      <c r="G18" s="85" t="str">
        <f>'Table 9.69'!$S$1&amp;" ("&amp;'Table 9.69'!$T$2&amp;" to "&amp;'Table 9.69'!$Y$2&amp;")"</f>
        <v>Torres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14</v>
      </c>
      <c r="Z18" s="115"/>
      <c r="AA18" s="118">
        <f t="shared" si="2"/>
        <v>6.2893081761006293E-3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148</v>
      </c>
      <c r="Z19" s="115"/>
      <c r="AA19" s="118">
        <f t="shared" si="2"/>
        <v>6.6486972147349499E-2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25</v>
      </c>
      <c r="Z20" s="115"/>
      <c r="AA20" s="118">
        <f t="shared" si="2"/>
        <v>1.1230907457322551E-2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212</v>
      </c>
      <c r="Z21" s="115"/>
      <c r="AA21" s="118">
        <f t="shared" si="2"/>
        <v>9.5238095238095233E-2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150</v>
      </c>
      <c r="Z22" s="115"/>
      <c r="AA22" s="118">
        <f t="shared" si="2"/>
        <v>6.7385444743935305E-2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79</v>
      </c>
      <c r="Z23" s="115"/>
      <c r="AA23" s="118">
        <f t="shared" si="2"/>
        <v>3.5489667565139264E-2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16</v>
      </c>
      <c r="Z24" s="115"/>
      <c r="AA24" s="118">
        <f t="shared" si="2"/>
        <v>7.1877807726864335E-3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19</v>
      </c>
      <c r="Z25" s="115"/>
      <c r="AA25" s="118">
        <f t="shared" si="2"/>
        <v>8.5354896675651389E-3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36</v>
      </c>
      <c r="Z26" s="115"/>
      <c r="AA26" s="118">
        <f t="shared" si="2"/>
        <v>1.6172506738544475E-2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100</v>
      </c>
      <c r="Z27" s="115"/>
      <c r="AA27" s="118">
        <f t="shared" si="2"/>
        <v>4.4923629829290206E-2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95</v>
      </c>
      <c r="Z28" s="115"/>
      <c r="AA28" s="118">
        <f t="shared" si="2"/>
        <v>4.2677448337825698E-2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375</v>
      </c>
      <c r="Z29" s="115"/>
      <c r="AA29" s="118">
        <f t="shared" si="2"/>
        <v>0.16846361185983827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276</v>
      </c>
      <c r="Z30" s="115"/>
      <c r="AA30" s="118">
        <f t="shared" si="2"/>
        <v>0.12398921832884097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9.69'!Y2&amp;")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429</v>
      </c>
      <c r="Z31" s="115"/>
      <c r="AA31" s="118">
        <f t="shared" si="2"/>
        <v>0.19272237196765499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13</v>
      </c>
      <c r="Z32" s="115"/>
      <c r="AA32" s="118">
        <f t="shared" si="2"/>
        <v>5.8400718778077272E-3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45</v>
      </c>
      <c r="Z33" s="115"/>
      <c r="AA33" s="118">
        <f t="shared" si="2"/>
        <v>2.0215633423180591E-2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2226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1235</v>
      </c>
      <c r="U37" s="115">
        <v>1237</v>
      </c>
      <c r="V37" s="115">
        <v>1216</v>
      </c>
      <c r="W37" s="115">
        <v>1250</v>
      </c>
      <c r="X37" s="115">
        <v>1232</v>
      </c>
      <c r="Y37" s="115">
        <v>1363</v>
      </c>
      <c r="Z37" s="115"/>
      <c r="AA37" s="115" t="str">
        <f>TEXT(Y37,"###,###")</f>
        <v>1,363</v>
      </c>
      <c r="AB37" s="115"/>
      <c r="AC37" s="115">
        <f>Y37/X37-1</f>
        <v>0.10633116883116878</v>
      </c>
      <c r="AD37" s="115"/>
      <c r="AE37" s="115">
        <f>Y37/T37-1</f>
        <v>0.10364372469635619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268</v>
      </c>
      <c r="U38" s="115">
        <v>235</v>
      </c>
      <c r="V38" s="115">
        <v>219</v>
      </c>
      <c r="W38" s="115">
        <v>212</v>
      </c>
      <c r="X38" s="115">
        <v>237</v>
      </c>
      <c r="Y38" s="115">
        <v>264</v>
      </c>
      <c r="Z38" s="115"/>
      <c r="AA38" s="115" t="str">
        <f>TEXT(Y38,"###,###")</f>
        <v>264</v>
      </c>
      <c r="AB38" s="115"/>
      <c r="AC38" s="115">
        <f>Y38/X38-1</f>
        <v>0.11392405063291133</v>
      </c>
      <c r="AD38" s="115"/>
      <c r="AE38" s="115">
        <f>Y38/T38-1</f>
        <v>-1.4925373134328401E-2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1503</v>
      </c>
      <c r="U40" s="115">
        <v>1472</v>
      </c>
      <c r="V40" s="115">
        <v>1435</v>
      </c>
      <c r="W40" s="115">
        <v>1462</v>
      </c>
      <c r="X40" s="115">
        <v>1469</v>
      </c>
      <c r="Y40" s="115">
        <v>1627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83.773816840811307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16.22618315918869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11</v>
      </c>
      <c r="Y45" s="117">
        <v>16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81</v>
      </c>
      <c r="Y46" s="117">
        <v>75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95</v>
      </c>
      <c r="Y47" s="117">
        <v>98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157</v>
      </c>
      <c r="Y48" s="117">
        <v>161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9.69'!S1&amp;" ("&amp;'Table 9.69'!Y2&amp;") *"</f>
        <v>Number of jobs by age and sex of job holders in Torres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160</v>
      </c>
      <c r="Y49" s="117">
        <v>161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101</v>
      </c>
      <c r="Y50" s="117">
        <v>91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95</v>
      </c>
      <c r="Y51" s="117">
        <v>108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94</v>
      </c>
      <c r="Y52" s="117">
        <v>103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82</v>
      </c>
      <c r="Y53" s="117">
        <v>90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88</v>
      </c>
      <c r="Y54" s="117">
        <v>98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49</v>
      </c>
      <c r="Y55" s="117">
        <v>47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11</v>
      </c>
      <c r="Y56" s="117">
        <v>22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7</v>
      </c>
      <c r="Y57" s="117">
        <v>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1034</v>
      </c>
      <c r="Y61" s="117">
        <v>1080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5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9.69'!S1&amp;" ("&amp;'Table 9.69'!Y2&amp;") *"</f>
        <v>Number of employed persons per occupation of main job by sex in Torres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25</v>
      </c>
      <c r="Y64" s="117">
        <v>15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59</v>
      </c>
      <c r="Y65" s="117">
        <v>80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98</v>
      </c>
      <c r="Y66" s="117">
        <v>97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143</v>
      </c>
      <c r="Y67" s="117">
        <v>181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126</v>
      </c>
      <c r="Y68" s="117">
        <v>130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133</v>
      </c>
      <c r="Y69" s="117">
        <v>147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136</v>
      </c>
      <c r="Y70" s="117">
        <v>130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114</v>
      </c>
      <c r="Y71" s="117">
        <v>108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74</v>
      </c>
      <c r="Y72" s="117">
        <v>76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74</v>
      </c>
      <c r="Y73" s="117">
        <v>96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38</v>
      </c>
      <c r="Y74" s="117">
        <v>51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18</v>
      </c>
      <c r="Y75" s="117">
        <v>24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11</v>
      </c>
      <c r="Y76" s="117">
        <v>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6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1046</v>
      </c>
      <c r="Y80" s="117">
        <v>1146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9.69'!S1</f>
        <v>Torres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58</v>
      </c>
      <c r="Y83" s="117">
        <v>62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97</v>
      </c>
      <c r="Y84" s="117">
        <v>107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9.69'!AA4</f>
        <v>2,226</v>
      </c>
      <c r="D85" s="99">
        <f>'Table 9.69'!AC4</f>
        <v>7.1222329162656361E-2</v>
      </c>
      <c r="E85" s="100">
        <f>'Table 9.69'!AC4</f>
        <v>7.1222329162656361E-2</v>
      </c>
      <c r="F85" s="99">
        <f>'Table 9.69'!AE4</f>
        <v>3.8730751283247766E-2</v>
      </c>
      <c r="G85" s="100">
        <f>'Table 9.69'!AE4</f>
        <v>3.8730751283247766E-2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116</v>
      </c>
      <c r="Y85" s="117">
        <v>139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9.69'!AA5</f>
        <v>1,080</v>
      </c>
      <c r="D86" s="99">
        <f>'Table 9.69'!AC5</f>
        <v>4.4487427466150864E-2</v>
      </c>
      <c r="E86" s="100">
        <f>'Table 9.69'!AC5</f>
        <v>4.4487427466150864E-2</v>
      </c>
      <c r="F86" s="99">
        <f>'Table 9.69'!AE5</f>
        <v>1.6949152542372836E-2</v>
      </c>
      <c r="G86" s="100">
        <f>'Table 9.69'!AE5</f>
        <v>1.6949152542372836E-2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86</v>
      </c>
      <c r="Y86" s="117">
        <v>90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9.69'!AA6</f>
        <v>1,146</v>
      </c>
      <c r="D87" s="99">
        <f>'Table 9.69'!AC6</f>
        <v>9.665071770334932E-2</v>
      </c>
      <c r="E87" s="100">
        <f>'Table 9.69'!AC6</f>
        <v>9.665071770334932E-2</v>
      </c>
      <c r="F87" s="99">
        <f>'Table 9.69'!AE6</f>
        <v>6.0129509713228391E-2</v>
      </c>
      <c r="G87" s="100">
        <f>'Table 9.69'!AE6</f>
        <v>6.0129509713228391E-2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42</v>
      </c>
      <c r="Y87" s="117">
        <v>49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9.69'!AA7</f>
        <v>1,627</v>
      </c>
      <c r="D88" s="99">
        <f>'Table 9.69'!AC7</f>
        <v>0.10305084745762705</v>
      </c>
      <c r="E88" s="100">
        <f>'Table 9.69'!AC7</f>
        <v>0.10305084745762705</v>
      </c>
      <c r="F88" s="99">
        <f>'Table 9.69'!AE7</f>
        <v>8.3222370173102522E-2</v>
      </c>
      <c r="G88" s="100">
        <f>'Table 9.69'!AE7</f>
        <v>8.3222370173102522E-2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23</v>
      </c>
      <c r="Y88" s="117">
        <v>24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9.69'!AA37</f>
        <v>1,363</v>
      </c>
      <c r="D89" s="99">
        <f>'Table 9.69'!AC37</f>
        <v>0.10633116883116878</v>
      </c>
      <c r="E89" s="100">
        <f>'Table 9.69'!AC37</f>
        <v>0.10633116883116878</v>
      </c>
      <c r="F89" s="99">
        <f>'Table 9.69'!AE37</f>
        <v>0.10364372469635619</v>
      </c>
      <c r="G89" s="100">
        <f>'Table 9.69'!AE37</f>
        <v>0.10364372469635619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30</v>
      </c>
      <c r="Y89" s="117">
        <v>38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9.69'!AA38</f>
        <v>264</v>
      </c>
      <c r="D90" s="99">
        <f>'Table 9.69'!AC38</f>
        <v>0.11392405063291133</v>
      </c>
      <c r="E90" s="100">
        <f>'Table 9.69'!AC38</f>
        <v>0.11392405063291133</v>
      </c>
      <c r="F90" s="99">
        <f>'Table 9.69'!AE38</f>
        <v>-1.4925373134328401E-2</v>
      </c>
      <c r="G90" s="100">
        <f>'Table 9.69'!AE38</f>
        <v>-1.4925373134328401E-2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113</v>
      </c>
      <c r="Y90" s="117">
        <v>134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9.69'!AA114</f>
        <v>110</v>
      </c>
      <c r="D91" s="99">
        <f>'Table 9.69'!AC114</f>
        <v>2.8037383177569986E-2</v>
      </c>
      <c r="E91" s="100">
        <f>'Table 9.69'!AC114</f>
        <v>2.8037383177569986E-2</v>
      </c>
      <c r="F91" s="99">
        <f>'Table 9.69'!AE114</f>
        <v>-9.8360655737704916E-2</v>
      </c>
      <c r="G91" s="100">
        <f>'Table 9.69'!AE114</f>
        <v>-9.8360655737704916E-2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737</v>
      </c>
      <c r="Y91" s="117">
        <v>795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9.69'!AA115</f>
        <v>154</v>
      </c>
      <c r="D92" s="99">
        <f>'Table 9.69'!AC115</f>
        <v>0.15789473684210531</v>
      </c>
      <c r="E92" s="100">
        <f>'Table 9.69'!AC115</f>
        <v>0.15789473684210531</v>
      </c>
      <c r="F92" s="99">
        <f>'Table 9.69'!AE115</f>
        <v>4.0540540540540571E-2</v>
      </c>
      <c r="G92" s="100">
        <f>'Table 9.69'!AE115</f>
        <v>4.0540540540540571E-2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9.69'!AA8</f>
        <v>$45,965</v>
      </c>
      <c r="D93" s="99">
        <f>'Table 9.69'!AC8</f>
        <v>2.4699123241100907E-3</v>
      </c>
      <c r="E93" s="100">
        <f>'Table 9.69'!AC8</f>
        <v>2.4699123241100907E-3</v>
      </c>
      <c r="F93" s="99">
        <f>'Table 9.69'!AE8</f>
        <v>0.14614616037340888</v>
      </c>
      <c r="G93" s="100">
        <f>'Table 9.69'!AE8</f>
        <v>0.14614616037340888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69</v>
      </c>
      <c r="Y93" s="117">
        <v>76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9.69'!AA9</f>
        <v>$95.3 mil</v>
      </c>
      <c r="D94" s="99">
        <f>'Table 9.69'!AC9</f>
        <v>0.10775918063243428</v>
      </c>
      <c r="E94" s="100">
        <f>'Table 9.69'!AC9</f>
        <v>0.10775918063243428</v>
      </c>
      <c r="F94" s="99">
        <f>'Table 9.69'!AE9</f>
        <v>0.25927482153818926</v>
      </c>
      <c r="G94" s="100">
        <f>'Table 9.69'!AE9</f>
        <v>0.25927482153818926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139</v>
      </c>
      <c r="Y94" s="117">
        <v>172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19</v>
      </c>
      <c r="Y95" s="117">
        <v>17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140</v>
      </c>
      <c r="Y96" s="117">
        <v>162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148</v>
      </c>
      <c r="Y97" s="117">
        <v>184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61</v>
      </c>
      <c r="Y98" s="117">
        <v>65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45</v>
      </c>
      <c r="Y100" s="117">
        <v>47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743</v>
      </c>
      <c r="Y101" s="117">
        <v>832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1015</v>
      </c>
      <c r="Y104" s="115">
        <v>989</v>
      </c>
      <c r="Z104" s="115"/>
      <c r="AA104" s="115" t="str">
        <f>TEXT(Y104,"###,###")</f>
        <v>989</v>
      </c>
      <c r="AB104" s="115"/>
      <c r="AC104" s="115">
        <f>Y104/($Y$4)*100</f>
        <v>44.429469901168012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970</v>
      </c>
      <c r="Y105" s="115">
        <v>1139</v>
      </c>
      <c r="Z105" s="115"/>
      <c r="AA105" s="115" t="str">
        <f>TEXT(Y105,"###,###")</f>
        <v>1,139</v>
      </c>
      <c r="AB105" s="115"/>
      <c r="AC105" s="115">
        <f>Y105/($Y$4)*100</f>
        <v>51.16801437556154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1985</v>
      </c>
      <c r="Y106" s="115">
        <v>2128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273</v>
      </c>
      <c r="Y108" s="115">
        <v>189</v>
      </c>
      <c r="Z108" s="115"/>
      <c r="AA108" s="115" t="str">
        <f>TEXT(Y108,"###,###")</f>
        <v>189</v>
      </c>
      <c r="AB108" s="115"/>
      <c r="AC108" s="115">
        <f>Y108/($Y$4)*100</f>
        <v>8.4905660377358494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261</v>
      </c>
      <c r="Y109" s="115">
        <v>272</v>
      </c>
      <c r="Z109" s="115"/>
      <c r="AA109" s="115" t="str">
        <f>TEXT(Y109,"###,###")</f>
        <v>272</v>
      </c>
      <c r="AB109" s="115"/>
      <c r="AC109" s="115">
        <f t="shared" ref="AC109:AC111" si="3">Y109/($Y$4)*100</f>
        <v>12.219227313566936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613</v>
      </c>
      <c r="Y110" s="115">
        <v>683</v>
      </c>
      <c r="Z110" s="115"/>
      <c r="AA110" s="115" t="str">
        <f>TEXT(Y110,"###,###")</f>
        <v>683</v>
      </c>
      <c r="AB110" s="115"/>
      <c r="AC110" s="115">
        <f t="shared" si="3"/>
        <v>30.682839173405213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832</v>
      </c>
      <c r="Y111" s="115">
        <v>984</v>
      </c>
      <c r="Z111" s="115"/>
      <c r="AA111" s="115" t="str">
        <f>TEXT(Y111,"###,###")</f>
        <v>984</v>
      </c>
      <c r="AB111" s="115"/>
      <c r="AC111" s="115">
        <f t="shared" si="3"/>
        <v>44.204851752021561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2077</v>
      </c>
      <c r="Y112" s="115">
        <v>2226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122</v>
      </c>
      <c r="U114" s="115">
        <v>103</v>
      </c>
      <c r="V114" s="115">
        <v>91</v>
      </c>
      <c r="W114" s="115">
        <v>96</v>
      </c>
      <c r="X114" s="115">
        <v>107</v>
      </c>
      <c r="Y114" s="115">
        <v>110</v>
      </c>
      <c r="Z114" s="115"/>
      <c r="AA114" s="115" t="str">
        <f>TEXT(Y114,"###,###")</f>
        <v>110</v>
      </c>
      <c r="AB114" s="115"/>
      <c r="AC114" s="115">
        <f>Y114/X114-1</f>
        <v>2.8037383177569986E-2</v>
      </c>
      <c r="AD114" s="115"/>
      <c r="AE114" s="115">
        <f>Y114/T114-1</f>
        <v>-9.8360655737704916E-2</v>
      </c>
      <c r="AF114" s="115"/>
    </row>
    <row r="115" spans="19:32" x14ac:dyDescent="0.25">
      <c r="S115" s="115" t="s">
        <v>104</v>
      </c>
      <c r="T115" s="115">
        <v>148</v>
      </c>
      <c r="U115" s="115">
        <v>136</v>
      </c>
      <c r="V115" s="115">
        <v>126</v>
      </c>
      <c r="W115" s="115">
        <v>114</v>
      </c>
      <c r="X115" s="115">
        <v>133</v>
      </c>
      <c r="Y115" s="115">
        <v>154</v>
      </c>
      <c r="Z115" s="115"/>
      <c r="AA115" s="115" t="str">
        <f>TEXT(Y115,"###,###")</f>
        <v>154</v>
      </c>
      <c r="AB115" s="115"/>
      <c r="AC115" s="115">
        <f>Y115/X115-1</f>
        <v>0.15789473684210531</v>
      </c>
      <c r="AD115" s="115"/>
      <c r="AE115" s="115">
        <f>Y115/T115-1</f>
        <v>4.0540540540540571E-2</v>
      </c>
      <c r="AF115" s="115"/>
    </row>
    <row r="116" spans="19:32" x14ac:dyDescent="0.25">
      <c r="S116" s="115" t="s">
        <v>56</v>
      </c>
      <c r="T116" s="115">
        <v>270</v>
      </c>
      <c r="U116" s="115">
        <v>239</v>
      </c>
      <c r="V116" s="115">
        <v>217</v>
      </c>
      <c r="W116" s="115">
        <v>210</v>
      </c>
      <c r="X116" s="115">
        <v>240</v>
      </c>
      <c r="Y116" s="115">
        <v>264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36.74</v>
      </c>
      <c r="V118" s="115">
        <v>42.24</v>
      </c>
      <c r="W118" s="115">
        <v>41.15</v>
      </c>
      <c r="X118" s="115">
        <v>37.72</v>
      </c>
      <c r="Y118" s="115">
        <v>38.89</v>
      </c>
      <c r="Z118" s="115"/>
      <c r="AA118" s="115" t="str">
        <f>TEXT(Y118,"##.0")</f>
        <v>38.9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1312</v>
      </c>
      <c r="V120" s="115">
        <v>1266</v>
      </c>
      <c r="W120" s="115">
        <v>1290</v>
      </c>
      <c r="X120" s="115">
        <v>1322</v>
      </c>
      <c r="Y120" s="115">
        <v>1476</v>
      </c>
      <c r="Z120" s="115"/>
      <c r="AA120" s="115" t="str">
        <f>TEXT(Y120,"###,###")</f>
        <v>1,476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105</v>
      </c>
      <c r="V121" s="115">
        <v>95</v>
      </c>
      <c r="W121" s="115">
        <v>91</v>
      </c>
      <c r="X121" s="115">
        <v>79</v>
      </c>
      <c r="Y121" s="115">
        <v>86</v>
      </c>
      <c r="Z121" s="115"/>
      <c r="AA121" s="115" t="str">
        <f t="shared" ref="AA121:AA128" si="4">TEXT(Y121,"###,###")</f>
        <v>86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62</v>
      </c>
      <c r="V122" s="115">
        <v>72</v>
      </c>
      <c r="W122" s="115">
        <v>80</v>
      </c>
      <c r="X122" s="115">
        <v>74</v>
      </c>
      <c r="Y122" s="115">
        <v>65</v>
      </c>
      <c r="Z122" s="115"/>
      <c r="AA122" s="115" t="str">
        <f t="shared" si="4"/>
        <v>65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1374</v>
      </c>
      <c r="V124" s="115">
        <v>1338</v>
      </c>
      <c r="W124" s="115">
        <v>1370</v>
      </c>
      <c r="X124" s="115">
        <v>1396</v>
      </c>
      <c r="Y124" s="115">
        <v>1541</v>
      </c>
      <c r="Z124" s="115"/>
      <c r="AA124" s="115" t="str">
        <f t="shared" si="4"/>
        <v>1,541</v>
      </c>
      <c r="AB124" s="115"/>
      <c r="AC124" s="115">
        <f>Y124/$Y$7*100</f>
        <v>94.714197910264289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167</v>
      </c>
      <c r="V125" s="115">
        <v>167</v>
      </c>
      <c r="W125" s="115">
        <v>171</v>
      </c>
      <c r="X125" s="115">
        <v>153</v>
      </c>
      <c r="Y125" s="115">
        <v>151</v>
      </c>
      <c r="Z125" s="115"/>
      <c r="AA125" s="115" t="str">
        <f t="shared" si="4"/>
        <v>151</v>
      </c>
      <c r="AB125" s="115"/>
      <c r="AC125" s="115">
        <f>Y125/$Y$7*100</f>
        <v>9.2808850645359549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733</v>
      </c>
      <c r="V127" s="115">
        <v>715</v>
      </c>
      <c r="W127" s="115">
        <v>740</v>
      </c>
      <c r="X127" s="115">
        <v>733</v>
      </c>
      <c r="Y127" s="115">
        <v>795</v>
      </c>
      <c r="Z127" s="115"/>
      <c r="AA127" s="115" t="str">
        <f t="shared" si="4"/>
        <v>795</v>
      </c>
      <c r="AB127" s="115"/>
      <c r="AC127" s="115">
        <f>Y127/$Y$7*100</f>
        <v>48.862937922556853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739</v>
      </c>
      <c r="V128" s="115">
        <v>720</v>
      </c>
      <c r="W128" s="115">
        <v>724</v>
      </c>
      <c r="X128" s="115">
        <v>738</v>
      </c>
      <c r="Y128" s="115">
        <v>832</v>
      </c>
      <c r="Z128" s="115"/>
      <c r="AA128" s="115" t="str">
        <f t="shared" si="4"/>
        <v>832</v>
      </c>
      <c r="AB128" s="115"/>
      <c r="AC128" s="115">
        <f>Y128/$Y$7*100</f>
        <v>51.137062077443154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D3844FC-0244-4E3D-9B8B-614514FD18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AFF2415-437E-4D9F-8224-027AA2F986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8AB28CA1-42D4-4504-AA7C-F75F7C5D17A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CED6985-C735-472A-BE75-9568D273FF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Torres Strait Island</v>
      </c>
      <c r="T1" s="115"/>
      <c r="U1" s="115"/>
      <c r="V1" s="115"/>
      <c r="W1" s="115"/>
      <c r="X1" s="115"/>
      <c r="Y1" s="115" t="str">
        <f>Y3</f>
        <v>9.70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181</v>
      </c>
      <c r="V3" s="115"/>
      <c r="W3" s="115"/>
      <c r="X3" s="115"/>
      <c r="Y3" s="115" t="s">
        <v>213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9.70'!$Y$3&amp;" "&amp;'Table 9.70'!$U$3&amp;", "&amp;'State data for spotlight'!$C$3&amp;", "&amp;'Table 9.70'!$Y$2</f>
        <v>Table 9.70 Torres Strait Island,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1055</v>
      </c>
      <c r="U4" s="117">
        <v>869</v>
      </c>
      <c r="V4" s="117">
        <v>826</v>
      </c>
      <c r="W4" s="117">
        <v>743</v>
      </c>
      <c r="X4" s="117">
        <v>495</v>
      </c>
      <c r="Y4" s="117">
        <v>1269</v>
      </c>
      <c r="Z4" s="115"/>
      <c r="AA4" s="115" t="str">
        <f>TEXT(Y4,"###,###")</f>
        <v>1,269</v>
      </c>
      <c r="AB4" s="115"/>
      <c r="AC4" s="115">
        <f t="shared" ref="AC4:AC9" si="0">Y4/X4-1</f>
        <v>1.5636363636363635</v>
      </c>
      <c r="AD4" s="115"/>
      <c r="AE4" s="115">
        <f>Y4/T4-1</f>
        <v>0.20284360189573469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571</v>
      </c>
      <c r="U5" s="117">
        <v>449</v>
      </c>
      <c r="V5" s="117">
        <v>444</v>
      </c>
      <c r="W5" s="117">
        <v>394</v>
      </c>
      <c r="X5" s="117">
        <v>248</v>
      </c>
      <c r="Y5" s="117">
        <v>664</v>
      </c>
      <c r="Z5" s="115"/>
      <c r="AA5" s="115" t="str">
        <f>TEXT(Y5,"###,###")</f>
        <v>664</v>
      </c>
      <c r="AB5" s="115"/>
      <c r="AC5" s="115">
        <f t="shared" si="0"/>
        <v>1.6774193548387095</v>
      </c>
      <c r="AD5" s="115"/>
      <c r="AE5" s="115">
        <f t="shared" ref="AE5:AE9" si="1">Y5/T5-1</f>
        <v>0.16287215411558664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486</v>
      </c>
      <c r="U6" s="117">
        <v>428</v>
      </c>
      <c r="V6" s="117">
        <v>385</v>
      </c>
      <c r="W6" s="117">
        <v>351</v>
      </c>
      <c r="X6" s="117">
        <v>244</v>
      </c>
      <c r="Y6" s="117">
        <v>605</v>
      </c>
      <c r="Z6" s="115"/>
      <c r="AA6" s="115" t="str">
        <f>TEXT(Y6,"###,###")</f>
        <v>605</v>
      </c>
      <c r="AB6" s="115"/>
      <c r="AC6" s="115">
        <f t="shared" si="0"/>
        <v>1.4795081967213113</v>
      </c>
      <c r="AD6" s="115"/>
      <c r="AE6" s="115">
        <f t="shared" si="1"/>
        <v>0.24485596707818935</v>
      </c>
      <c r="AF6" s="115"/>
    </row>
    <row r="7" spans="1:32" ht="16.5" customHeight="1" thickBot="1" x14ac:dyDescent="0.3">
      <c r="A7" s="46" t="str">
        <f>"QUICK STATS for "&amp;'Table 9.70'!Y2&amp;"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761</v>
      </c>
      <c r="U7" s="117">
        <v>709</v>
      </c>
      <c r="V7" s="117">
        <v>644</v>
      </c>
      <c r="W7" s="117">
        <v>634</v>
      </c>
      <c r="X7" s="117">
        <v>404</v>
      </c>
      <c r="Y7" s="117">
        <v>1042</v>
      </c>
      <c r="Z7" s="115"/>
      <c r="AA7" s="115" t="str">
        <f>TEXT(Y7,"###,###")</f>
        <v>1,042</v>
      </c>
      <c r="AB7" s="115"/>
      <c r="AC7" s="115">
        <f t="shared" si="0"/>
        <v>1.5792079207920793</v>
      </c>
      <c r="AD7" s="115"/>
      <c r="AE7" s="115">
        <f t="shared" si="1"/>
        <v>0.36925098554533498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1,269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9.70'!AA7</f>
        <v>1,042</v>
      </c>
      <c r="P8" s="51"/>
      <c r="S8" s="115" t="s">
        <v>96</v>
      </c>
      <c r="T8" s="115">
        <v>23225.97</v>
      </c>
      <c r="U8" s="115">
        <v>30415.91</v>
      </c>
      <c r="V8" s="115">
        <v>33489.4</v>
      </c>
      <c r="W8" s="115">
        <v>34358</v>
      </c>
      <c r="X8" s="115">
        <v>32774</v>
      </c>
      <c r="Y8" s="115">
        <v>33100.589999999997</v>
      </c>
      <c r="Z8" s="115"/>
      <c r="AA8" s="115" t="str">
        <f>TEXT(Y8,"$###,###")</f>
        <v>$33,101</v>
      </c>
      <c r="AB8" s="115"/>
      <c r="AC8" s="115">
        <f t="shared" si="0"/>
        <v>9.9649112101054538E-3</v>
      </c>
      <c r="AD8" s="115"/>
      <c r="AE8" s="115">
        <f t="shared" si="1"/>
        <v>0.42515425620544556</v>
      </c>
      <c r="AF8" s="115"/>
    </row>
    <row r="9" spans="1:32" x14ac:dyDescent="0.25">
      <c r="A9" s="55" t="s">
        <v>17</v>
      </c>
      <c r="B9" s="56"/>
      <c r="C9" s="57"/>
      <c r="D9" s="58">
        <f>'Table 9.70'!AC104</f>
        <v>30.654058313632781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51.247600767754321</v>
      </c>
      <c r="P9" s="59" t="s">
        <v>97</v>
      </c>
      <c r="S9" s="115" t="s">
        <v>9</v>
      </c>
      <c r="T9" s="115">
        <v>23136037</v>
      </c>
      <c r="U9" s="115">
        <v>23697737</v>
      </c>
      <c r="V9" s="115">
        <v>22452088</v>
      </c>
      <c r="W9" s="115">
        <v>24642182</v>
      </c>
      <c r="X9" s="115">
        <v>14624756</v>
      </c>
      <c r="Y9" s="115">
        <v>38904349</v>
      </c>
      <c r="Z9" s="115"/>
      <c r="AA9" s="115" t="str">
        <f>TEXT(Y9/1000000,"$#,###.0")&amp;" mil"</f>
        <v>$38.9 mil</v>
      </c>
      <c r="AB9" s="115"/>
      <c r="AC9" s="115">
        <f t="shared" si="0"/>
        <v>1.6601708090035827</v>
      </c>
      <c r="AD9" s="115"/>
      <c r="AE9" s="115">
        <f t="shared" si="1"/>
        <v>0.68154766522892407</v>
      </c>
      <c r="AF9" s="115"/>
    </row>
    <row r="10" spans="1:32" x14ac:dyDescent="0.25">
      <c r="A10" s="55" t="s">
        <v>20</v>
      </c>
      <c r="B10" s="56"/>
      <c r="C10" s="57"/>
      <c r="D10" s="58">
        <f>'Table 9.70'!AC105</f>
        <v>65.957446808510639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48.752399232245679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97.504798464491358</v>
      </c>
      <c r="P11" s="59" t="s">
        <v>97</v>
      </c>
      <c r="S11" s="115" t="s">
        <v>32</v>
      </c>
      <c r="T11" s="117">
        <v>984</v>
      </c>
      <c r="U11" s="117">
        <v>813</v>
      </c>
      <c r="V11" s="117">
        <v>774</v>
      </c>
      <c r="W11" s="117">
        <v>702</v>
      </c>
      <c r="X11" s="117">
        <v>468</v>
      </c>
      <c r="Y11" s="117">
        <v>1211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9.70'!AC108</f>
        <v>6.6981875492513794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5.5662188099808061</v>
      </c>
      <c r="P12" s="59" t="s">
        <v>97</v>
      </c>
      <c r="S12" s="115" t="s">
        <v>33</v>
      </c>
      <c r="T12" s="117">
        <v>69</v>
      </c>
      <c r="U12" s="117">
        <v>59</v>
      </c>
      <c r="V12" s="117">
        <v>51</v>
      </c>
      <c r="W12" s="117">
        <v>45</v>
      </c>
      <c r="X12" s="117">
        <v>26</v>
      </c>
      <c r="Y12" s="117">
        <v>58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9.70'!AC109</f>
        <v>6.6193853427895979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9.70'!AA118</f>
        <v>38.2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9.70'!AC110</f>
        <v>23.798266351457841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11.612284069097889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9.70'!AC111</f>
        <v>59.495665878644601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88.387715930902118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31</v>
      </c>
      <c r="Z15" s="115"/>
      <c r="AA15" s="118">
        <f t="shared" ref="AA15:AA34" si="2">IF(Y15="np",0,Y15/$Y$34)</f>
        <v>2.4428684003152089E-2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3.1520882584712374E-3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7</v>
      </c>
      <c r="Z17" s="115"/>
      <c r="AA17" s="118">
        <f t="shared" si="2"/>
        <v>5.5161544523246652E-3</v>
      </c>
      <c r="AB17" s="115"/>
      <c r="AC17" s="115"/>
      <c r="AD17" s="115"/>
      <c r="AE17" s="115"/>
      <c r="AF17" s="115"/>
    </row>
    <row r="18" spans="1:32" x14ac:dyDescent="0.25">
      <c r="A18" s="85" t="str">
        <f>'Table 9.70'!$S$1&amp;" ("&amp;'Table 9.70'!$T$2&amp;" to "&amp;'Table 9.70'!$Y$2&amp;")"</f>
        <v>Torres Strait Island (2011-12 to 2016-17)</v>
      </c>
      <c r="B18" s="85"/>
      <c r="C18" s="85"/>
      <c r="D18" s="85"/>
      <c r="E18" s="85"/>
      <c r="F18" s="85"/>
      <c r="G18" s="85" t="str">
        <f>'Table 9.70'!$S$1&amp;" ("&amp;'Table 9.70'!$T$2&amp;" to "&amp;'Table 9.70'!$Y$2&amp;")"</f>
        <v>Torres Strait Island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17</v>
      </c>
      <c r="Z18" s="115"/>
      <c r="AA18" s="118">
        <f t="shared" si="2"/>
        <v>1.3396375098502758E-2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78</v>
      </c>
      <c r="Z19" s="115"/>
      <c r="AA19" s="118">
        <f t="shared" si="2"/>
        <v>6.1465721040189124E-2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143</v>
      </c>
      <c r="Z21" s="115"/>
      <c r="AA21" s="118">
        <f t="shared" si="2"/>
        <v>0.11268715524034673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</v>
      </c>
      <c r="Z22" s="115"/>
      <c r="AA22" s="118">
        <f t="shared" si="2"/>
        <v>6.3041765169424748E-3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10</v>
      </c>
      <c r="Z23" s="115"/>
      <c r="AA23" s="118">
        <f t="shared" si="2"/>
        <v>7.8802206461780922E-3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</v>
      </c>
      <c r="Z24" s="115"/>
      <c r="AA24" s="118">
        <f t="shared" si="2"/>
        <v>3.1520882584712374E-3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30</v>
      </c>
      <c r="Z26" s="115"/>
      <c r="AA26" s="118">
        <f t="shared" si="2"/>
        <v>2.3640661938534278E-2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130</v>
      </c>
      <c r="Z27" s="115"/>
      <c r="AA27" s="118">
        <f t="shared" si="2"/>
        <v>0.1024428684003152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16</v>
      </c>
      <c r="Z28" s="115"/>
      <c r="AA28" s="118">
        <f t="shared" si="2"/>
        <v>1.260835303388495E-2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365</v>
      </c>
      <c r="Z29" s="115"/>
      <c r="AA29" s="118">
        <f t="shared" si="2"/>
        <v>0.28762805358550042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247</v>
      </c>
      <c r="Z30" s="115"/>
      <c r="AA30" s="118">
        <f t="shared" si="2"/>
        <v>0.1946414499605989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9.70'!Y2&amp;")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114</v>
      </c>
      <c r="Z31" s="115"/>
      <c r="AA31" s="118">
        <f t="shared" si="2"/>
        <v>8.9834515366430265E-2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5</v>
      </c>
      <c r="Z32" s="115"/>
      <c r="AA32" s="118">
        <f t="shared" si="2"/>
        <v>3.9401103230890461E-3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16</v>
      </c>
      <c r="Z33" s="115"/>
      <c r="AA33" s="118">
        <f t="shared" si="2"/>
        <v>1.260835303388495E-2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1269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612</v>
      </c>
      <c r="U37" s="115">
        <v>632</v>
      </c>
      <c r="V37" s="115">
        <v>573</v>
      </c>
      <c r="W37" s="115">
        <v>575</v>
      </c>
      <c r="X37" s="115">
        <v>356</v>
      </c>
      <c r="Y37" s="115">
        <v>921</v>
      </c>
      <c r="Z37" s="115"/>
      <c r="AA37" s="115" t="str">
        <f>TEXT(Y37,"###,###")</f>
        <v>921</v>
      </c>
      <c r="AB37" s="115"/>
      <c r="AC37" s="115">
        <f>Y37/X37-1</f>
        <v>1.5870786516853932</v>
      </c>
      <c r="AD37" s="115"/>
      <c r="AE37" s="115">
        <f>Y37/T37-1</f>
        <v>0.50490196078431371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153</v>
      </c>
      <c r="U38" s="115">
        <v>71</v>
      </c>
      <c r="V38" s="115">
        <v>69</v>
      </c>
      <c r="W38" s="115">
        <v>56</v>
      </c>
      <c r="X38" s="115">
        <v>44</v>
      </c>
      <c r="Y38" s="115">
        <v>121</v>
      </c>
      <c r="Z38" s="115"/>
      <c r="AA38" s="115" t="str">
        <f>TEXT(Y38,"###,###")</f>
        <v>121</v>
      </c>
      <c r="AB38" s="115"/>
      <c r="AC38" s="115">
        <f>Y38/X38-1</f>
        <v>1.75</v>
      </c>
      <c r="AD38" s="115"/>
      <c r="AE38" s="115">
        <f>Y38/T38-1</f>
        <v>-0.20915032679738566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765</v>
      </c>
      <c r="U40" s="115">
        <v>703</v>
      </c>
      <c r="V40" s="115">
        <v>642</v>
      </c>
      <c r="W40" s="115">
        <v>631</v>
      </c>
      <c r="X40" s="115">
        <v>400</v>
      </c>
      <c r="Y40" s="115">
        <v>1042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88.387715930902118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11.612284069097889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17</v>
      </c>
      <c r="Y46" s="117">
        <v>25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17</v>
      </c>
      <c r="Y47" s="117">
        <v>76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27</v>
      </c>
      <c r="Y48" s="117">
        <v>80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9.70'!S1&amp;" ("&amp;'Table 9.70'!Y2&amp;") *"</f>
        <v>Number of jobs by age and sex of job holders in Torres Strait Island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37</v>
      </c>
      <c r="Y49" s="117">
        <v>95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32</v>
      </c>
      <c r="Y50" s="117">
        <v>84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28</v>
      </c>
      <c r="Y51" s="117">
        <v>81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26</v>
      </c>
      <c r="Y52" s="117">
        <v>74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22</v>
      </c>
      <c r="Y53" s="117">
        <v>63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21</v>
      </c>
      <c r="Y54" s="117">
        <v>46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16</v>
      </c>
      <c r="Y55" s="117">
        <v>23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</v>
      </c>
      <c r="Y56" s="117">
        <v>11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248</v>
      </c>
      <c r="Y61" s="117">
        <v>664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9.70'!S1&amp;" ("&amp;'Table 9.70'!Y2&amp;") *"</f>
        <v>Number of employed persons per occupation of main job by sex in Torres Strait Island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15</v>
      </c>
      <c r="Y65" s="117">
        <v>44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20</v>
      </c>
      <c r="Y66" s="117">
        <v>73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47</v>
      </c>
      <c r="Y67" s="117">
        <v>78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31</v>
      </c>
      <c r="Y68" s="117">
        <v>89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22</v>
      </c>
      <c r="Y69" s="117">
        <v>71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28</v>
      </c>
      <c r="Y70" s="117">
        <v>78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19</v>
      </c>
      <c r="Y71" s="117">
        <v>59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21</v>
      </c>
      <c r="Y72" s="117">
        <v>40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11</v>
      </c>
      <c r="Y73" s="117">
        <v>38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10</v>
      </c>
      <c r="Y74" s="117">
        <v>24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240</v>
      </c>
      <c r="Y80" s="117">
        <v>605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9.70'!S1</f>
        <v>Torres Strait Island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</v>
      </c>
      <c r="Y83" s="117">
        <v>51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29</v>
      </c>
      <c r="Y84" s="117">
        <v>68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9.70'!AA4</f>
        <v>1,269</v>
      </c>
      <c r="D85" s="99">
        <f>'Table 9.70'!AC4</f>
        <v>1.5636363636363635</v>
      </c>
      <c r="E85" s="100">
        <f>'Table 9.70'!AC4</f>
        <v>1.5636363636363635</v>
      </c>
      <c r="F85" s="99">
        <f>'Table 9.70'!AE4</f>
        <v>0.20284360189573469</v>
      </c>
      <c r="G85" s="100">
        <f>'Table 9.70'!AE4</f>
        <v>0.20284360189573469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17</v>
      </c>
      <c r="Y85" s="117">
        <v>66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9.70'!AA5</f>
        <v>664</v>
      </c>
      <c r="D86" s="99">
        <f>'Table 9.70'!AC5</f>
        <v>1.6774193548387095</v>
      </c>
      <c r="E86" s="100">
        <f>'Table 9.70'!AC5</f>
        <v>1.6774193548387095</v>
      </c>
      <c r="F86" s="99">
        <f>'Table 9.70'!AE5</f>
        <v>0.16287215411558664</v>
      </c>
      <c r="G86" s="100">
        <f>'Table 9.70'!AE5</f>
        <v>0.16287215411558664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23</v>
      </c>
      <c r="Y86" s="117">
        <v>47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9.70'!AA6</f>
        <v>605</v>
      </c>
      <c r="D87" s="99">
        <f>'Table 9.70'!AC6</f>
        <v>1.4795081967213113</v>
      </c>
      <c r="E87" s="100">
        <f>'Table 9.70'!AC6</f>
        <v>1.4795081967213113</v>
      </c>
      <c r="F87" s="99">
        <f>'Table 9.70'!AE6</f>
        <v>0.24485596707818935</v>
      </c>
      <c r="G87" s="100">
        <f>'Table 9.70'!AE6</f>
        <v>0.24485596707818935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17</v>
      </c>
      <c r="Y87" s="117">
        <v>33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9.70'!AA7</f>
        <v>1,042</v>
      </c>
      <c r="D88" s="99">
        <f>'Table 9.70'!AC7</f>
        <v>1.5792079207920793</v>
      </c>
      <c r="E88" s="100">
        <f>'Table 9.70'!AC7</f>
        <v>1.5792079207920793</v>
      </c>
      <c r="F88" s="99">
        <f>'Table 9.70'!AE7</f>
        <v>0.36925098554533498</v>
      </c>
      <c r="G88" s="100">
        <f>'Table 9.70'!AE7</f>
        <v>0.36925098554533498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6</v>
      </c>
      <c r="Y88" s="117">
        <v>22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9.70'!AA37</f>
        <v>921</v>
      </c>
      <c r="D89" s="99">
        <f>'Table 9.70'!AC37</f>
        <v>1.5870786516853932</v>
      </c>
      <c r="E89" s="100">
        <f>'Table 9.70'!AC37</f>
        <v>1.5870786516853932</v>
      </c>
      <c r="F89" s="99">
        <f>'Table 9.70'!AE37</f>
        <v>0.50490196078431371</v>
      </c>
      <c r="G89" s="100">
        <f>'Table 9.70'!AE37</f>
        <v>0.50490196078431371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20</v>
      </c>
      <c r="Y89" s="117">
        <v>28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9.70'!AA38</f>
        <v>121</v>
      </c>
      <c r="D90" s="99">
        <f>'Table 9.70'!AC38</f>
        <v>1.75</v>
      </c>
      <c r="E90" s="100">
        <f>'Table 9.70'!AC38</f>
        <v>1.75</v>
      </c>
      <c r="F90" s="99">
        <f>'Table 9.70'!AE38</f>
        <v>-0.20915032679738566</v>
      </c>
      <c r="G90" s="100">
        <f>'Table 9.70'!AE38</f>
        <v>-0.20915032679738566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35</v>
      </c>
      <c r="Y90" s="117">
        <v>92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9.70'!AA114</f>
        <v>64</v>
      </c>
      <c r="D91" s="99">
        <f>'Table 9.70'!AC114</f>
        <v>2.3684210526315788</v>
      </c>
      <c r="E91" s="100">
        <f>'Table 9.70'!AC114</f>
        <v>2.3684210526315788</v>
      </c>
      <c r="F91" s="99">
        <f>'Table 9.70'!AE114</f>
        <v>-0.22891566265060237</v>
      </c>
      <c r="G91" s="100">
        <f>'Table 9.70'!AE114</f>
        <v>-0.22891566265060237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199</v>
      </c>
      <c r="Y91" s="117">
        <v>534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9.70'!AA115</f>
        <v>57</v>
      </c>
      <c r="D92" s="99">
        <f>'Table 9.70'!AC115</f>
        <v>1.2799999999999998</v>
      </c>
      <c r="E92" s="100">
        <f>'Table 9.70'!AC115</f>
        <v>1.2799999999999998</v>
      </c>
      <c r="F92" s="99">
        <f>'Table 9.70'!AE115</f>
        <v>-0.19718309859154926</v>
      </c>
      <c r="G92" s="100">
        <f>'Table 9.70'!AE115</f>
        <v>-0.19718309859154926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9.70'!AA8</f>
        <v>$33,101</v>
      </c>
      <c r="D93" s="99">
        <f>'Table 9.70'!AC8</f>
        <v>9.9649112101054538E-3</v>
      </c>
      <c r="E93" s="100">
        <f>'Table 9.70'!AC8</f>
        <v>9.9649112101054538E-3</v>
      </c>
      <c r="F93" s="99">
        <f>'Table 9.70'!AE8</f>
        <v>0.42515425620544556</v>
      </c>
      <c r="G93" s="100">
        <f>'Table 9.70'!AE8</f>
        <v>0.42515425620544556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12</v>
      </c>
      <c r="Y93" s="117">
        <v>39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9.70'!AA9</f>
        <v>$38.9 mil</v>
      </c>
      <c r="D94" s="99">
        <f>'Table 9.70'!AC9</f>
        <v>1.6601708090035827</v>
      </c>
      <c r="E94" s="100">
        <f>'Table 9.70'!AC9</f>
        <v>1.6601708090035827</v>
      </c>
      <c r="F94" s="99">
        <f>'Table 9.70'!AE9</f>
        <v>0.68154766522892407</v>
      </c>
      <c r="G94" s="100">
        <f>'Table 9.70'!AE9</f>
        <v>0.68154766522892407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33</v>
      </c>
      <c r="Y94" s="117">
        <v>86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47</v>
      </c>
      <c r="Y96" s="117">
        <v>115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27</v>
      </c>
      <c r="Y97" s="117">
        <v>91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16</v>
      </c>
      <c r="Y98" s="117">
        <v>37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23</v>
      </c>
      <c r="Y100" s="117">
        <v>43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206</v>
      </c>
      <c r="Y101" s="117">
        <v>508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189</v>
      </c>
      <c r="Y104" s="115">
        <v>389</v>
      </c>
      <c r="Z104" s="115"/>
      <c r="AA104" s="115" t="str">
        <f>TEXT(Y104,"###,###")</f>
        <v>389</v>
      </c>
      <c r="AB104" s="115"/>
      <c r="AC104" s="115">
        <f>Y104/($Y$4)*100</f>
        <v>30.654058313632781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287</v>
      </c>
      <c r="Y105" s="115">
        <v>837</v>
      </c>
      <c r="Z105" s="115"/>
      <c r="AA105" s="115" t="str">
        <f>TEXT(Y105,"###,###")</f>
        <v>837</v>
      </c>
      <c r="AB105" s="115"/>
      <c r="AC105" s="115">
        <f>Y105/($Y$4)*100</f>
        <v>65.957446808510639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476</v>
      </c>
      <c r="Y106" s="115">
        <v>1226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34</v>
      </c>
      <c r="Y108" s="115">
        <v>85</v>
      </c>
      <c r="Z108" s="115"/>
      <c r="AA108" s="115" t="str">
        <f>TEXT(Y108,"###,###")</f>
        <v>85</v>
      </c>
      <c r="AB108" s="115"/>
      <c r="AC108" s="115">
        <f>Y108/($Y$4)*100</f>
        <v>6.6981875492513794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55</v>
      </c>
      <c r="Y109" s="115">
        <v>84</v>
      </c>
      <c r="Z109" s="115"/>
      <c r="AA109" s="115" t="str">
        <f>TEXT(Y109,"###,###")</f>
        <v>84</v>
      </c>
      <c r="AB109" s="115"/>
      <c r="AC109" s="115">
        <f t="shared" ref="AC109:AC111" si="3">Y109/($Y$4)*100</f>
        <v>6.6193853427895979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107</v>
      </c>
      <c r="Y110" s="115">
        <v>302</v>
      </c>
      <c r="Z110" s="115"/>
      <c r="AA110" s="115" t="str">
        <f>TEXT(Y110,"###,###")</f>
        <v>302</v>
      </c>
      <c r="AB110" s="115"/>
      <c r="AC110" s="115">
        <f t="shared" si="3"/>
        <v>23.798266351457841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279</v>
      </c>
      <c r="Y111" s="115">
        <v>755</v>
      </c>
      <c r="Z111" s="115"/>
      <c r="AA111" s="115" t="str">
        <f>TEXT(Y111,"###,###")</f>
        <v>755</v>
      </c>
      <c r="AB111" s="115"/>
      <c r="AC111" s="115">
        <f t="shared" si="3"/>
        <v>59.495665878644601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495</v>
      </c>
      <c r="Y112" s="115">
        <v>1269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83</v>
      </c>
      <c r="U114" s="115">
        <v>38</v>
      </c>
      <c r="V114" s="115">
        <v>39</v>
      </c>
      <c r="W114" s="115">
        <v>32</v>
      </c>
      <c r="X114" s="115">
        <v>19</v>
      </c>
      <c r="Y114" s="115">
        <v>64</v>
      </c>
      <c r="Z114" s="115"/>
      <c r="AA114" s="115" t="str">
        <f>TEXT(Y114,"###,###")</f>
        <v>64</v>
      </c>
      <c r="AB114" s="115"/>
      <c r="AC114" s="115">
        <f>Y114/X114-1</f>
        <v>2.3684210526315788</v>
      </c>
      <c r="AD114" s="115"/>
      <c r="AE114" s="115">
        <f>Y114/T114-1</f>
        <v>-0.22891566265060237</v>
      </c>
      <c r="AF114" s="115"/>
    </row>
    <row r="115" spans="19:32" x14ac:dyDescent="0.25">
      <c r="S115" s="115" t="s">
        <v>104</v>
      </c>
      <c r="T115" s="115">
        <v>71</v>
      </c>
      <c r="U115" s="115">
        <v>37</v>
      </c>
      <c r="V115" s="115">
        <v>37</v>
      </c>
      <c r="W115" s="115">
        <v>27</v>
      </c>
      <c r="X115" s="115">
        <v>25</v>
      </c>
      <c r="Y115" s="115">
        <v>57</v>
      </c>
      <c r="Z115" s="115"/>
      <c r="AA115" s="115" t="str">
        <f>TEXT(Y115,"###,###")</f>
        <v>57</v>
      </c>
      <c r="AB115" s="115"/>
      <c r="AC115" s="115">
        <f>Y115/X115-1</f>
        <v>1.2799999999999998</v>
      </c>
      <c r="AD115" s="115"/>
      <c r="AE115" s="115">
        <f>Y115/T115-1</f>
        <v>-0.19718309859154926</v>
      </c>
      <c r="AF115" s="115"/>
    </row>
    <row r="116" spans="19:32" x14ac:dyDescent="0.25">
      <c r="S116" s="115" t="s">
        <v>56</v>
      </c>
      <c r="T116" s="115">
        <v>154</v>
      </c>
      <c r="U116" s="115">
        <v>75</v>
      </c>
      <c r="V116" s="115">
        <v>76</v>
      </c>
      <c r="W116" s="115">
        <v>59</v>
      </c>
      <c r="X116" s="115">
        <v>44</v>
      </c>
      <c r="Y116" s="115">
        <v>121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37.11</v>
      </c>
      <c r="V118" s="115">
        <v>35.78</v>
      </c>
      <c r="W118" s="115">
        <v>38.18</v>
      </c>
      <c r="X118" s="115">
        <v>39.270000000000003</v>
      </c>
      <c r="Y118" s="115">
        <v>38.15</v>
      </c>
      <c r="Z118" s="115"/>
      <c r="AA118" s="115" t="str">
        <f>TEXT(Y118,"##.0")</f>
        <v>38.2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649</v>
      </c>
      <c r="V120" s="115">
        <v>592</v>
      </c>
      <c r="W120" s="115">
        <v>594</v>
      </c>
      <c r="X120" s="115">
        <v>375</v>
      </c>
      <c r="Y120" s="115">
        <v>984</v>
      </c>
      <c r="Z120" s="115"/>
      <c r="AA120" s="115" t="str">
        <f>TEXT(Y120,"###,###")</f>
        <v>984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39</v>
      </c>
      <c r="V121" s="115">
        <v>29</v>
      </c>
      <c r="W121" s="115">
        <v>26</v>
      </c>
      <c r="X121" s="115">
        <v>13</v>
      </c>
      <c r="Y121" s="115">
        <v>26</v>
      </c>
      <c r="Z121" s="115"/>
      <c r="AA121" s="115" t="str">
        <f t="shared" ref="AA121:AA128" si="4">TEXT(Y121,"###,###")</f>
        <v>26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22</v>
      </c>
      <c r="V122" s="115">
        <v>22</v>
      </c>
      <c r="W122" s="115">
        <v>11</v>
      </c>
      <c r="X122" s="115">
        <v>11</v>
      </c>
      <c r="Y122" s="115">
        <v>32</v>
      </c>
      <c r="Z122" s="115"/>
      <c r="AA122" s="115" t="str">
        <f t="shared" si="4"/>
        <v>32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671</v>
      </c>
      <c r="V124" s="115">
        <v>614</v>
      </c>
      <c r="W124" s="115">
        <v>605</v>
      </c>
      <c r="X124" s="115">
        <v>386</v>
      </c>
      <c r="Y124" s="115">
        <v>1016</v>
      </c>
      <c r="Z124" s="115"/>
      <c r="AA124" s="115" t="str">
        <f t="shared" si="4"/>
        <v>1,016</v>
      </c>
      <c r="AB124" s="115"/>
      <c r="AC124" s="115">
        <f>Y124/$Y$7*100</f>
        <v>97.504798464491358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61</v>
      </c>
      <c r="V125" s="115">
        <v>51</v>
      </c>
      <c r="W125" s="115">
        <v>37</v>
      </c>
      <c r="X125" s="115">
        <v>24</v>
      </c>
      <c r="Y125" s="115">
        <v>58</v>
      </c>
      <c r="Z125" s="115"/>
      <c r="AA125" s="115" t="str">
        <f t="shared" si="4"/>
        <v>58</v>
      </c>
      <c r="AB125" s="115"/>
      <c r="AC125" s="115">
        <f>Y125/$Y$7*100</f>
        <v>5.5662188099808061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365</v>
      </c>
      <c r="V127" s="115">
        <v>339</v>
      </c>
      <c r="W127" s="115">
        <v>328</v>
      </c>
      <c r="X127" s="115">
        <v>201</v>
      </c>
      <c r="Y127" s="115">
        <v>534</v>
      </c>
      <c r="Z127" s="115"/>
      <c r="AA127" s="115" t="str">
        <f t="shared" si="4"/>
        <v>534</v>
      </c>
      <c r="AB127" s="115"/>
      <c r="AC127" s="115">
        <f>Y127/$Y$7*100</f>
        <v>51.247600767754321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344</v>
      </c>
      <c r="V128" s="115">
        <v>302</v>
      </c>
      <c r="W128" s="115">
        <v>303</v>
      </c>
      <c r="X128" s="115">
        <v>202</v>
      </c>
      <c r="Y128" s="115">
        <v>508</v>
      </c>
      <c r="Z128" s="115"/>
      <c r="AA128" s="115" t="str">
        <f t="shared" si="4"/>
        <v>508</v>
      </c>
      <c r="AB128" s="115"/>
      <c r="AC128" s="115">
        <f>Y128/$Y$7*100</f>
        <v>48.752399232245679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6359C06E-2008-4E34-BA55-B0D99A4CAC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1383503-72F8-4915-806C-D7757FB6B2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6F53849-C80A-45AE-9C31-6013090B80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510352E-65DA-4A73-8BE0-B1A9CD5CD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Townsville</v>
      </c>
      <c r="T1" s="115"/>
      <c r="U1" s="115"/>
      <c r="V1" s="115"/>
      <c r="W1" s="115"/>
      <c r="X1" s="115"/>
      <c r="Y1" s="115" t="str">
        <f>Y3</f>
        <v>9.71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182</v>
      </c>
      <c r="V3" s="115"/>
      <c r="W3" s="115"/>
      <c r="X3" s="115"/>
      <c r="Y3" s="115" t="s">
        <v>278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9.71'!$Y$3&amp;" "&amp;'Table 9.71'!$U$3&amp;", "&amp;'State data for spotlight'!$C$3&amp;", "&amp;'Table 9.71'!$Y$2</f>
        <v>Table 9.71 Townsville,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160015</v>
      </c>
      <c r="U4" s="117">
        <v>158740</v>
      </c>
      <c r="V4" s="117">
        <v>152865</v>
      </c>
      <c r="W4" s="117">
        <v>151594</v>
      </c>
      <c r="X4" s="117">
        <v>145338</v>
      </c>
      <c r="Y4" s="117">
        <v>149305</v>
      </c>
      <c r="Z4" s="115"/>
      <c r="AA4" s="115" t="str">
        <f>TEXT(Y4,"###,###")</f>
        <v>149,305</v>
      </c>
      <c r="AB4" s="115"/>
      <c r="AC4" s="115">
        <f t="shared" ref="AC4:AC9" si="0">Y4/X4-1</f>
        <v>2.7294995114835796E-2</v>
      </c>
      <c r="AD4" s="115"/>
      <c r="AE4" s="115">
        <f>Y4/T4-1</f>
        <v>-6.6931225197637723E-2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85565</v>
      </c>
      <c r="U5" s="117">
        <v>84880</v>
      </c>
      <c r="V5" s="117">
        <v>81347</v>
      </c>
      <c r="W5" s="117">
        <v>80107</v>
      </c>
      <c r="X5" s="117">
        <v>75842</v>
      </c>
      <c r="Y5" s="117">
        <v>78061</v>
      </c>
      <c r="Z5" s="115"/>
      <c r="AA5" s="115" t="str">
        <f>TEXT(Y5,"###,###")</f>
        <v>78,061</v>
      </c>
      <c r="AB5" s="115"/>
      <c r="AC5" s="115">
        <f t="shared" si="0"/>
        <v>2.9258194667862059E-2</v>
      </c>
      <c r="AD5" s="115"/>
      <c r="AE5" s="115">
        <f t="shared" ref="AE5:AE9" si="1">Y5/T5-1</f>
        <v>-8.7699409805411133E-2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74450</v>
      </c>
      <c r="U6" s="117">
        <v>73859</v>
      </c>
      <c r="V6" s="117">
        <v>71518</v>
      </c>
      <c r="W6" s="117">
        <v>71487</v>
      </c>
      <c r="X6" s="117">
        <v>69496</v>
      </c>
      <c r="Y6" s="117">
        <v>71244</v>
      </c>
      <c r="Z6" s="115"/>
      <c r="AA6" s="115" t="str">
        <f>TEXT(Y6,"###,###")</f>
        <v>71,244</v>
      </c>
      <c r="AB6" s="115"/>
      <c r="AC6" s="115">
        <f t="shared" si="0"/>
        <v>2.5152526764130378E-2</v>
      </c>
      <c r="AD6" s="115"/>
      <c r="AE6" s="115">
        <f t="shared" si="1"/>
        <v>-4.3062458025520445E-2</v>
      </c>
      <c r="AF6" s="115"/>
    </row>
    <row r="7" spans="1:32" ht="16.5" customHeight="1" thickBot="1" x14ac:dyDescent="0.3">
      <c r="A7" s="46" t="str">
        <f>"QUICK STATS for "&amp;'Table 9.71'!Y2&amp;"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109101</v>
      </c>
      <c r="U7" s="117">
        <v>109348</v>
      </c>
      <c r="V7" s="117">
        <v>107640</v>
      </c>
      <c r="W7" s="117">
        <v>106668</v>
      </c>
      <c r="X7" s="117">
        <v>104488</v>
      </c>
      <c r="Y7" s="117">
        <v>105008</v>
      </c>
      <c r="Z7" s="115"/>
      <c r="AA7" s="115" t="str">
        <f>TEXT(Y7,"###,###")</f>
        <v>105,008</v>
      </c>
      <c r="AB7" s="115"/>
      <c r="AC7" s="115">
        <f t="shared" si="0"/>
        <v>4.976648036138176E-3</v>
      </c>
      <c r="AD7" s="115"/>
      <c r="AE7" s="115">
        <f t="shared" si="1"/>
        <v>-3.7515696464743731E-2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149,305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9.71'!AA7</f>
        <v>105,008</v>
      </c>
      <c r="P8" s="51"/>
      <c r="S8" s="115" t="s">
        <v>96</v>
      </c>
      <c r="T8" s="115">
        <v>41293.31</v>
      </c>
      <c r="U8" s="115">
        <v>42553.35</v>
      </c>
      <c r="V8" s="115">
        <v>43052</v>
      </c>
      <c r="W8" s="115">
        <v>44183.96</v>
      </c>
      <c r="X8" s="115">
        <v>45039.94</v>
      </c>
      <c r="Y8" s="115">
        <v>45445</v>
      </c>
      <c r="Z8" s="115"/>
      <c r="AA8" s="115" t="str">
        <f>TEXT(Y8,"$###,###")</f>
        <v>$45,445</v>
      </c>
      <c r="AB8" s="115"/>
      <c r="AC8" s="115">
        <f t="shared" si="0"/>
        <v>8.9933512344819722E-3</v>
      </c>
      <c r="AD8" s="115"/>
      <c r="AE8" s="115">
        <f t="shared" si="1"/>
        <v>0.10054146785520479</v>
      </c>
      <c r="AF8" s="115"/>
    </row>
    <row r="9" spans="1:32" x14ac:dyDescent="0.25">
      <c r="A9" s="55" t="s">
        <v>17</v>
      </c>
      <c r="B9" s="56"/>
      <c r="C9" s="57"/>
      <c r="D9" s="58">
        <f>'Table 9.71'!AC104</f>
        <v>69.094805934161613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52.245543196708823</v>
      </c>
      <c r="P9" s="59" t="s">
        <v>97</v>
      </c>
      <c r="S9" s="115" t="s">
        <v>9</v>
      </c>
      <c r="T9" s="115">
        <v>5857302169</v>
      </c>
      <c r="U9" s="115">
        <v>6073363757</v>
      </c>
      <c r="V9" s="115">
        <v>6070510991</v>
      </c>
      <c r="W9" s="115">
        <v>6058686248</v>
      </c>
      <c r="X9" s="115">
        <v>6089518377</v>
      </c>
      <c r="Y9" s="115">
        <v>6130987940</v>
      </c>
      <c r="Z9" s="115"/>
      <c r="AA9" s="115" t="str">
        <f>TEXT(Y9/1000000,"$#,###.0")&amp;" mil"</f>
        <v>$6,131.0 mil</v>
      </c>
      <c r="AB9" s="115"/>
      <c r="AC9" s="115">
        <f t="shared" si="0"/>
        <v>6.8099906154532874E-3</v>
      </c>
      <c r="AD9" s="115"/>
      <c r="AE9" s="115">
        <f t="shared" si="1"/>
        <v>4.672556803514305E-2</v>
      </c>
      <c r="AF9" s="115"/>
    </row>
    <row r="10" spans="1:32" x14ac:dyDescent="0.25">
      <c r="A10" s="55" t="s">
        <v>20</v>
      </c>
      <c r="B10" s="56"/>
      <c r="C10" s="57"/>
      <c r="D10" s="58">
        <f>'Table 9.71'!AC105</f>
        <v>25.362178091825459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47.754456803291177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95.14417949108639</v>
      </c>
      <c r="P11" s="59" t="s">
        <v>97</v>
      </c>
      <c r="S11" s="115" t="s">
        <v>32</v>
      </c>
      <c r="T11" s="117">
        <v>147720</v>
      </c>
      <c r="U11" s="117">
        <v>146847</v>
      </c>
      <c r="V11" s="117">
        <v>141286</v>
      </c>
      <c r="W11" s="117">
        <v>140429</v>
      </c>
      <c r="X11" s="117">
        <v>134458</v>
      </c>
      <c r="Y11" s="117">
        <v>138501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9.71'!AC108</f>
        <v>11.399484277150798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10.288739905531006</v>
      </c>
      <c r="P12" s="59" t="s">
        <v>97</v>
      </c>
      <c r="S12" s="115" t="s">
        <v>33</v>
      </c>
      <c r="T12" s="117">
        <v>12295</v>
      </c>
      <c r="U12" s="117">
        <v>11893</v>
      </c>
      <c r="V12" s="117">
        <v>11579</v>
      </c>
      <c r="W12" s="117">
        <v>11165</v>
      </c>
      <c r="X12" s="117">
        <v>10880</v>
      </c>
      <c r="Y12" s="117">
        <v>10804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9.71'!AC109</f>
        <v>14.377951173771811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9.71'!AA118</f>
        <v>39.6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9.71'!AC110</f>
        <v>20.062288603864573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16.821575499009601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9.71'!AC111</f>
        <v>48.617259971199893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83.178424500990403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1981</v>
      </c>
      <c r="Z15" s="115"/>
      <c r="AA15" s="118">
        <f t="shared" ref="AA15:AA34" si="2">IF(Y15="np",0,Y15/$Y$34)</f>
        <v>1.3268142393087974E-2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2555</v>
      </c>
      <c r="Z16" s="115"/>
      <c r="AA16" s="118">
        <f t="shared" si="2"/>
        <v>1.7112621814406752E-2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6556</v>
      </c>
      <c r="Z17" s="115"/>
      <c r="AA17" s="118">
        <f t="shared" si="2"/>
        <v>4.3910116874853487E-2</v>
      </c>
      <c r="AB17" s="115"/>
      <c r="AC17" s="115"/>
      <c r="AD17" s="115"/>
      <c r="AE17" s="115"/>
      <c r="AF17" s="115"/>
    </row>
    <row r="18" spans="1:32" x14ac:dyDescent="0.25">
      <c r="A18" s="85" t="str">
        <f>'Table 9.71'!$S$1&amp;" ("&amp;'Table 9.71'!$T$2&amp;" to "&amp;'Table 9.71'!$Y$2&amp;")"</f>
        <v>Townsville (2011-12 to 2016-17)</v>
      </c>
      <c r="B18" s="85"/>
      <c r="C18" s="85"/>
      <c r="D18" s="85"/>
      <c r="E18" s="85"/>
      <c r="F18" s="85"/>
      <c r="G18" s="85" t="str">
        <f>'Table 9.71'!$S$1&amp;" ("&amp;'Table 9.71'!$T$2&amp;" to "&amp;'Table 9.71'!$Y$2&amp;")"</f>
        <v>Townsville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1687</v>
      </c>
      <c r="Z18" s="115"/>
      <c r="AA18" s="118">
        <f t="shared" si="2"/>
        <v>1.1299018787046649E-2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12242</v>
      </c>
      <c r="Z19" s="115"/>
      <c r="AA19" s="118">
        <f t="shared" si="2"/>
        <v>8.1993235323666327E-2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3704</v>
      </c>
      <c r="Z20" s="115"/>
      <c r="AA20" s="118">
        <f t="shared" si="2"/>
        <v>2.4808278356384581E-2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13349</v>
      </c>
      <c r="Z21" s="115"/>
      <c r="AA21" s="118">
        <f t="shared" si="2"/>
        <v>8.9407588493352536E-2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12127</v>
      </c>
      <c r="Z22" s="115"/>
      <c r="AA22" s="118">
        <f t="shared" si="2"/>
        <v>8.1222999899534506E-2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5546</v>
      </c>
      <c r="Z23" s="115"/>
      <c r="AA23" s="118">
        <f t="shared" si="2"/>
        <v>3.7145440541174107E-2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1277</v>
      </c>
      <c r="Z24" s="115"/>
      <c r="AA24" s="118">
        <f t="shared" si="2"/>
        <v>8.5529620575332376E-3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3572</v>
      </c>
      <c r="Z25" s="115"/>
      <c r="AA25" s="118">
        <f t="shared" si="2"/>
        <v>2.3924182043468068E-2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2874</v>
      </c>
      <c r="Z26" s="115"/>
      <c r="AA26" s="118">
        <f t="shared" si="2"/>
        <v>1.9249187903954992E-2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6977</v>
      </c>
      <c r="Z27" s="115"/>
      <c r="AA27" s="118">
        <f t="shared" si="2"/>
        <v>4.6729848297109945E-2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11285</v>
      </c>
      <c r="Z28" s="115"/>
      <c r="AA28" s="118">
        <f t="shared" si="2"/>
        <v>7.5583537055021605E-2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14700</v>
      </c>
      <c r="Z29" s="115"/>
      <c r="AA29" s="118">
        <f t="shared" si="2"/>
        <v>9.8456180302066237E-2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12813</v>
      </c>
      <c r="Z30" s="115"/>
      <c r="AA30" s="118">
        <f t="shared" si="2"/>
        <v>8.5817621646964271E-2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9.71'!Y2&amp;")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18694</v>
      </c>
      <c r="Z31" s="115"/>
      <c r="AA31" s="118">
        <f t="shared" si="2"/>
        <v>0.12520679146713104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2829</v>
      </c>
      <c r="Z32" s="115"/>
      <c r="AA32" s="118">
        <f t="shared" si="2"/>
        <v>1.8947791433642544E-2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5804</v>
      </c>
      <c r="Z33" s="115"/>
      <c r="AA33" s="118">
        <f t="shared" si="2"/>
        <v>3.8873446970965474E-2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149305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91443</v>
      </c>
      <c r="U37" s="115">
        <v>90494</v>
      </c>
      <c r="V37" s="115">
        <v>90229</v>
      </c>
      <c r="W37" s="115">
        <v>88894</v>
      </c>
      <c r="X37" s="115">
        <v>88297</v>
      </c>
      <c r="Y37" s="115">
        <v>87344</v>
      </c>
      <c r="Z37" s="115"/>
      <c r="AA37" s="115" t="str">
        <f>TEXT(Y37,"###,###")</f>
        <v>87,344</v>
      </c>
      <c r="AB37" s="115"/>
      <c r="AC37" s="115">
        <f>Y37/X37-1</f>
        <v>-1.0793118679003788E-2</v>
      </c>
      <c r="AD37" s="115"/>
      <c r="AE37" s="115">
        <f>Y37/T37-1</f>
        <v>-4.482573843815274E-2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17658</v>
      </c>
      <c r="U38" s="115">
        <v>18854</v>
      </c>
      <c r="V38" s="115">
        <v>17411</v>
      </c>
      <c r="W38" s="115">
        <v>17774</v>
      </c>
      <c r="X38" s="115">
        <v>16191</v>
      </c>
      <c r="Y38" s="115">
        <v>17664</v>
      </c>
      <c r="Z38" s="115"/>
      <c r="AA38" s="115" t="str">
        <f>TEXT(Y38,"###,###")</f>
        <v>17,664</v>
      </c>
      <c r="AB38" s="115"/>
      <c r="AC38" s="115">
        <f>Y38/X38-1</f>
        <v>9.0976468408374922E-2</v>
      </c>
      <c r="AD38" s="115"/>
      <c r="AE38" s="115">
        <f>Y38/T38-1</f>
        <v>3.3978933061495908E-4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109101</v>
      </c>
      <c r="U40" s="115">
        <v>109348</v>
      </c>
      <c r="V40" s="115">
        <v>107640</v>
      </c>
      <c r="W40" s="115">
        <v>106668</v>
      </c>
      <c r="X40" s="115">
        <v>104488</v>
      </c>
      <c r="Y40" s="115">
        <v>105008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83.178424500990403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16.821575499009601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93</v>
      </c>
      <c r="Y44" s="117">
        <v>106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1672</v>
      </c>
      <c r="Y45" s="117">
        <v>1736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4922</v>
      </c>
      <c r="Y46" s="117">
        <v>4992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8242</v>
      </c>
      <c r="Y47" s="117">
        <v>8614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9904</v>
      </c>
      <c r="Y48" s="117">
        <v>9921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9.71'!S1&amp;" ("&amp;'Table 9.71'!Y2&amp;") *"</f>
        <v>Number of jobs by age and sex of job holders in Townsville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9114</v>
      </c>
      <c r="Y49" s="117">
        <v>9174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7668</v>
      </c>
      <c r="Y50" s="117">
        <v>7953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7733</v>
      </c>
      <c r="Y51" s="117">
        <v>7791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7528</v>
      </c>
      <c r="Y52" s="117">
        <v>7888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6600</v>
      </c>
      <c r="Y53" s="117">
        <v>6822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5685</v>
      </c>
      <c r="Y54" s="117">
        <v>6052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3872</v>
      </c>
      <c r="Y55" s="117">
        <v>4030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1876</v>
      </c>
      <c r="Y56" s="117">
        <v>1917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576</v>
      </c>
      <c r="Y57" s="117">
        <v>694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206</v>
      </c>
      <c r="Y58" s="117">
        <v>215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90</v>
      </c>
      <c r="Y59" s="117">
        <v>103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57</v>
      </c>
      <c r="Y60" s="117">
        <v>52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75842</v>
      </c>
      <c r="Y61" s="117">
        <v>78061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148</v>
      </c>
      <c r="Y63" s="117">
        <v>137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9.71'!S1&amp;" ("&amp;'Table 9.71'!Y2&amp;") *"</f>
        <v>Number of employed persons per occupation of main job by sex in Townsville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2076</v>
      </c>
      <c r="Y64" s="117">
        <v>2138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5160</v>
      </c>
      <c r="Y65" s="117">
        <v>5254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7804</v>
      </c>
      <c r="Y66" s="117">
        <v>7985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8546</v>
      </c>
      <c r="Y67" s="117">
        <v>8675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7754</v>
      </c>
      <c r="Y68" s="117">
        <v>7725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6771</v>
      </c>
      <c r="Y69" s="117">
        <v>6979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7119</v>
      </c>
      <c r="Y70" s="117">
        <v>7050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7126</v>
      </c>
      <c r="Y71" s="117">
        <v>7415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6411</v>
      </c>
      <c r="Y72" s="117">
        <v>6565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5206</v>
      </c>
      <c r="Y73" s="117">
        <v>5553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3255</v>
      </c>
      <c r="Y74" s="117">
        <v>3445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1322</v>
      </c>
      <c r="Y75" s="117">
        <v>1423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439</v>
      </c>
      <c r="Y76" s="117">
        <v>530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196</v>
      </c>
      <c r="Y77" s="117">
        <v>218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93</v>
      </c>
      <c r="Y78" s="117">
        <v>85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70</v>
      </c>
      <c r="Y79" s="117">
        <v>67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69496</v>
      </c>
      <c r="Y80" s="117">
        <v>71244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9.71'!S1</f>
        <v>Townsville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5980</v>
      </c>
      <c r="Y83" s="117">
        <v>5960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5786</v>
      </c>
      <c r="Y84" s="117">
        <v>5900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9.71'!AA4</f>
        <v>149,305</v>
      </c>
      <c r="D85" s="99">
        <f>'Table 9.71'!AC4</f>
        <v>2.7294995114835796E-2</v>
      </c>
      <c r="E85" s="100">
        <f>'Table 9.71'!AC4</f>
        <v>2.7294995114835796E-2</v>
      </c>
      <c r="F85" s="99">
        <f>'Table 9.71'!AE4</f>
        <v>-6.6931225197637723E-2</v>
      </c>
      <c r="G85" s="100">
        <f>'Table 9.71'!AE4</f>
        <v>-6.6931225197637723E-2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11315</v>
      </c>
      <c r="Y85" s="117">
        <v>11179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9.71'!AA5</f>
        <v>78,061</v>
      </c>
      <c r="D86" s="99">
        <f>'Table 9.71'!AC5</f>
        <v>2.9258194667862059E-2</v>
      </c>
      <c r="E86" s="100">
        <f>'Table 9.71'!AC5</f>
        <v>2.9258194667862059E-2</v>
      </c>
      <c r="F86" s="99">
        <f>'Table 9.71'!AE5</f>
        <v>-8.7699409805411133E-2</v>
      </c>
      <c r="G86" s="100">
        <f>'Table 9.71'!AE5</f>
        <v>-8.7699409805411133E-2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5748</v>
      </c>
      <c r="Y86" s="117">
        <v>6366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9.71'!AA6</f>
        <v>71,244</v>
      </c>
      <c r="D87" s="99">
        <f>'Table 9.71'!AC6</f>
        <v>2.5152526764130378E-2</v>
      </c>
      <c r="E87" s="100">
        <f>'Table 9.71'!AC6</f>
        <v>2.5152526764130378E-2</v>
      </c>
      <c r="F87" s="99">
        <f>'Table 9.71'!AE6</f>
        <v>-4.3062458025520445E-2</v>
      </c>
      <c r="G87" s="100">
        <f>'Table 9.71'!AE6</f>
        <v>-4.3062458025520445E-2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1862</v>
      </c>
      <c r="Y87" s="117">
        <v>2001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9.71'!AA7</f>
        <v>105,008</v>
      </c>
      <c r="D88" s="99">
        <f>'Table 9.71'!AC7</f>
        <v>4.976648036138176E-3</v>
      </c>
      <c r="E88" s="100">
        <f>'Table 9.71'!AC7</f>
        <v>4.976648036138176E-3</v>
      </c>
      <c r="F88" s="99">
        <f>'Table 9.71'!AE7</f>
        <v>-3.7515696464743731E-2</v>
      </c>
      <c r="G88" s="100">
        <f>'Table 9.71'!AE7</f>
        <v>-3.7515696464743731E-2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2402</v>
      </c>
      <c r="Y88" s="117">
        <v>2465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9.71'!AA37</f>
        <v>87,344</v>
      </c>
      <c r="D89" s="99">
        <f>'Table 9.71'!AC37</f>
        <v>-1.0793118679003788E-2</v>
      </c>
      <c r="E89" s="100">
        <f>'Table 9.71'!AC37</f>
        <v>-1.0793118679003788E-2</v>
      </c>
      <c r="F89" s="99">
        <f>'Table 9.71'!AE37</f>
        <v>-4.482573843815274E-2</v>
      </c>
      <c r="G89" s="100">
        <f>'Table 9.71'!AE37</f>
        <v>-4.482573843815274E-2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5680</v>
      </c>
      <c r="Y89" s="117">
        <v>5715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9.71'!AA38</f>
        <v>17,664</v>
      </c>
      <c r="D90" s="99">
        <f>'Table 9.71'!AC38</f>
        <v>9.0976468408374922E-2</v>
      </c>
      <c r="E90" s="100">
        <f>'Table 9.71'!AC38</f>
        <v>9.0976468408374922E-2</v>
      </c>
      <c r="F90" s="99">
        <f>'Table 9.71'!AE38</f>
        <v>3.3978933061495908E-4</v>
      </c>
      <c r="G90" s="100">
        <f>'Table 9.71'!AE38</f>
        <v>3.3978933061495908E-4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5612</v>
      </c>
      <c r="Y90" s="117">
        <v>5901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9.71'!AA114</f>
        <v>8,381</v>
      </c>
      <c r="D91" s="99">
        <f>'Table 9.71'!AC114</f>
        <v>9.8715259570005154E-2</v>
      </c>
      <c r="E91" s="100">
        <f>'Table 9.71'!AC114</f>
        <v>9.8715259570005154E-2</v>
      </c>
      <c r="F91" s="99">
        <f>'Table 9.71'!AE114</f>
        <v>1.0002410219329905E-2</v>
      </c>
      <c r="G91" s="100">
        <f>'Table 9.71'!AE114</f>
        <v>1.0002410219329905E-2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54751</v>
      </c>
      <c r="Y91" s="117">
        <v>54862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9.71'!AA115</f>
        <v>9,283</v>
      </c>
      <c r="D92" s="99">
        <f>'Table 9.71'!AC115</f>
        <v>8.4716055153073233E-2</v>
      </c>
      <c r="E92" s="100">
        <f>'Table 9.71'!AC115</f>
        <v>8.4716055153073233E-2</v>
      </c>
      <c r="F92" s="99">
        <f>'Table 9.71'!AE115</f>
        <v>-8.2264957264956973E-3</v>
      </c>
      <c r="G92" s="100">
        <f>'Table 9.71'!AE115</f>
        <v>-8.2264957264956973E-3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9.71'!AA8</f>
        <v>$45,445</v>
      </c>
      <c r="D93" s="99">
        <f>'Table 9.71'!AC8</f>
        <v>8.9933512344819722E-3</v>
      </c>
      <c r="E93" s="100">
        <f>'Table 9.71'!AC8</f>
        <v>8.9933512344819722E-3</v>
      </c>
      <c r="F93" s="99">
        <f>'Table 9.71'!AE8</f>
        <v>0.10054146785520479</v>
      </c>
      <c r="G93" s="100">
        <f>'Table 9.71'!AE8</f>
        <v>0.10054146785520479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3953</v>
      </c>
      <c r="Y93" s="117">
        <v>4162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9.71'!AA9</f>
        <v>$6,131.0 mil</v>
      </c>
      <c r="D94" s="99">
        <f>'Table 9.71'!AC9</f>
        <v>6.8099906154532874E-3</v>
      </c>
      <c r="E94" s="100">
        <f>'Table 9.71'!AC9</f>
        <v>6.8099906154532874E-3</v>
      </c>
      <c r="F94" s="99">
        <f>'Table 9.71'!AE9</f>
        <v>4.672556803514305E-2</v>
      </c>
      <c r="G94" s="100">
        <f>'Table 9.71'!AE9</f>
        <v>4.672556803514305E-2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10207</v>
      </c>
      <c r="Y94" s="117">
        <v>10500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1659</v>
      </c>
      <c r="Y95" s="117">
        <v>1690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7647</v>
      </c>
      <c r="Y96" s="117">
        <v>8225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8933</v>
      </c>
      <c r="Y97" s="117">
        <v>9509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5053</v>
      </c>
      <c r="Y98" s="117">
        <v>5055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481</v>
      </c>
      <c r="Y99" s="117">
        <v>490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2866</v>
      </c>
      <c r="Y100" s="117">
        <v>2983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49737</v>
      </c>
      <c r="Y101" s="117">
        <v>50146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96644</v>
      </c>
      <c r="Y104" s="115">
        <v>103162</v>
      </c>
      <c r="Z104" s="115"/>
      <c r="AA104" s="115" t="str">
        <f>TEXT(Y104,"###,###")</f>
        <v>103,162</v>
      </c>
      <c r="AB104" s="115"/>
      <c r="AC104" s="115">
        <f>Y104/($Y$4)*100</f>
        <v>69.094805934161613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38443</v>
      </c>
      <c r="Y105" s="115">
        <v>37867</v>
      </c>
      <c r="Z105" s="115"/>
      <c r="AA105" s="115" t="str">
        <f>TEXT(Y105,"###,###")</f>
        <v>37,867</v>
      </c>
      <c r="AB105" s="115"/>
      <c r="AC105" s="115">
        <f>Y105/($Y$4)*100</f>
        <v>25.362178091825459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135087</v>
      </c>
      <c r="Y106" s="115">
        <v>141029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15407</v>
      </c>
      <c r="Y108" s="115">
        <v>17020</v>
      </c>
      <c r="Z108" s="115"/>
      <c r="AA108" s="115" t="str">
        <f>TEXT(Y108,"###,###")</f>
        <v>17,020</v>
      </c>
      <c r="AB108" s="115"/>
      <c r="AC108" s="115">
        <f>Y108/($Y$4)*100</f>
        <v>11.399484277150798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20865</v>
      </c>
      <c r="Y109" s="115">
        <v>21467</v>
      </c>
      <c r="Z109" s="115"/>
      <c r="AA109" s="115" t="str">
        <f>TEXT(Y109,"###,###")</f>
        <v>21,467</v>
      </c>
      <c r="AB109" s="115"/>
      <c r="AC109" s="115">
        <f t="shared" ref="AC109:AC111" si="3">Y109/($Y$4)*100</f>
        <v>14.377951173771811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28418</v>
      </c>
      <c r="Y110" s="115">
        <v>29954</v>
      </c>
      <c r="Z110" s="115"/>
      <c r="AA110" s="115" t="str">
        <f>TEXT(Y110,"###,###")</f>
        <v>29,954</v>
      </c>
      <c r="AB110" s="115"/>
      <c r="AC110" s="115">
        <f t="shared" si="3"/>
        <v>20.062288603864573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70397</v>
      </c>
      <c r="Y111" s="115">
        <v>72588</v>
      </c>
      <c r="Z111" s="115"/>
      <c r="AA111" s="115" t="str">
        <f>TEXT(Y111,"###,###")</f>
        <v>72,588</v>
      </c>
      <c r="AB111" s="115"/>
      <c r="AC111" s="115">
        <f t="shared" si="3"/>
        <v>48.617259971199893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145338</v>
      </c>
      <c r="Y112" s="115">
        <v>149305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8298</v>
      </c>
      <c r="U114" s="115">
        <v>8991</v>
      </c>
      <c r="V114" s="115">
        <v>8243</v>
      </c>
      <c r="W114" s="115">
        <v>8360</v>
      </c>
      <c r="X114" s="115">
        <v>7628</v>
      </c>
      <c r="Y114" s="115">
        <v>8381</v>
      </c>
      <c r="Z114" s="115"/>
      <c r="AA114" s="115" t="str">
        <f>TEXT(Y114,"###,###")</f>
        <v>8,381</v>
      </c>
      <c r="AB114" s="115"/>
      <c r="AC114" s="115">
        <f>Y114/X114-1</f>
        <v>9.8715259570005154E-2</v>
      </c>
      <c r="AD114" s="115"/>
      <c r="AE114" s="115">
        <f>Y114/T114-1</f>
        <v>1.0002410219329905E-2</v>
      </c>
      <c r="AF114" s="115"/>
    </row>
    <row r="115" spans="19:32" x14ac:dyDescent="0.25">
      <c r="S115" s="115" t="s">
        <v>104</v>
      </c>
      <c r="T115" s="115">
        <v>9360</v>
      </c>
      <c r="U115" s="115">
        <v>9861</v>
      </c>
      <c r="V115" s="115">
        <v>9171</v>
      </c>
      <c r="W115" s="115">
        <v>9412</v>
      </c>
      <c r="X115" s="115">
        <v>8558</v>
      </c>
      <c r="Y115" s="115">
        <v>9283</v>
      </c>
      <c r="Z115" s="115"/>
      <c r="AA115" s="115" t="str">
        <f>TEXT(Y115,"###,###")</f>
        <v>9,283</v>
      </c>
      <c r="AB115" s="115"/>
      <c r="AC115" s="115">
        <f>Y115/X115-1</f>
        <v>8.4716055153073233E-2</v>
      </c>
      <c r="AD115" s="115"/>
      <c r="AE115" s="115">
        <f>Y115/T115-1</f>
        <v>-8.2264957264956973E-3</v>
      </c>
      <c r="AF115" s="115"/>
    </row>
    <row r="116" spans="19:32" x14ac:dyDescent="0.25">
      <c r="S116" s="115" t="s">
        <v>56</v>
      </c>
      <c r="T116" s="115">
        <v>17658</v>
      </c>
      <c r="U116" s="115">
        <v>18852</v>
      </c>
      <c r="V116" s="115">
        <v>17414</v>
      </c>
      <c r="W116" s="115">
        <v>17772</v>
      </c>
      <c r="X116" s="115">
        <v>16186</v>
      </c>
      <c r="Y116" s="115">
        <v>17664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38.590000000000003</v>
      </c>
      <c r="V118" s="115">
        <v>35.979999999999997</v>
      </c>
      <c r="W118" s="115">
        <v>39.200000000000003</v>
      </c>
      <c r="X118" s="115">
        <v>41.36</v>
      </c>
      <c r="Y118" s="115">
        <v>39.56</v>
      </c>
      <c r="Z118" s="115"/>
      <c r="AA118" s="115" t="str">
        <f>TEXT(Y118,"##.0")</f>
        <v>39.6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97468</v>
      </c>
      <c r="V120" s="115">
        <v>96061</v>
      </c>
      <c r="W120" s="115">
        <v>95503</v>
      </c>
      <c r="X120" s="115">
        <v>93608</v>
      </c>
      <c r="Y120" s="115">
        <v>94204</v>
      </c>
      <c r="Z120" s="115"/>
      <c r="AA120" s="115" t="str">
        <f>TEXT(Y120,"###,###")</f>
        <v>94,204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5660</v>
      </c>
      <c r="V121" s="115">
        <v>5508</v>
      </c>
      <c r="W121" s="115">
        <v>5265</v>
      </c>
      <c r="X121" s="115">
        <v>5136</v>
      </c>
      <c r="Y121" s="115">
        <v>5099</v>
      </c>
      <c r="Z121" s="115"/>
      <c r="AA121" s="115" t="str">
        <f t="shared" ref="AA121:AA128" si="4">TEXT(Y121,"###,###")</f>
        <v>5,099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6214</v>
      </c>
      <c r="V122" s="115">
        <v>6071</v>
      </c>
      <c r="W122" s="115">
        <v>5899</v>
      </c>
      <c r="X122" s="115">
        <v>5744</v>
      </c>
      <c r="Y122" s="115">
        <v>5705</v>
      </c>
      <c r="Z122" s="115"/>
      <c r="AA122" s="115" t="str">
        <f t="shared" si="4"/>
        <v>5,705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103682</v>
      </c>
      <c r="V124" s="115">
        <v>102132</v>
      </c>
      <c r="W124" s="115">
        <v>101402</v>
      </c>
      <c r="X124" s="115">
        <v>99352</v>
      </c>
      <c r="Y124" s="115">
        <v>99909</v>
      </c>
      <c r="Z124" s="115"/>
      <c r="AA124" s="115" t="str">
        <f t="shared" si="4"/>
        <v>99,909</v>
      </c>
      <c r="AB124" s="115"/>
      <c r="AC124" s="115">
        <f>Y124/$Y$7*100</f>
        <v>95.14417949108639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11874</v>
      </c>
      <c r="V125" s="115">
        <v>11579</v>
      </c>
      <c r="W125" s="115">
        <v>11164</v>
      </c>
      <c r="X125" s="115">
        <v>10880</v>
      </c>
      <c r="Y125" s="115">
        <v>10804</v>
      </c>
      <c r="Z125" s="115"/>
      <c r="AA125" s="115" t="str">
        <f t="shared" si="4"/>
        <v>10,804</v>
      </c>
      <c r="AB125" s="115"/>
      <c r="AC125" s="115">
        <f>Y125/$Y$7*100</f>
        <v>10.288739905531006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58532</v>
      </c>
      <c r="V127" s="115">
        <v>57293</v>
      </c>
      <c r="W127" s="115">
        <v>56354</v>
      </c>
      <c r="X127" s="115">
        <v>54751</v>
      </c>
      <c r="Y127" s="115">
        <v>54862</v>
      </c>
      <c r="Z127" s="115"/>
      <c r="AA127" s="115" t="str">
        <f t="shared" si="4"/>
        <v>54,862</v>
      </c>
      <c r="AB127" s="115"/>
      <c r="AC127" s="115">
        <f>Y127/$Y$7*100</f>
        <v>52.245543196708823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50815</v>
      </c>
      <c r="V128" s="115">
        <v>50347</v>
      </c>
      <c r="W128" s="115">
        <v>50314</v>
      </c>
      <c r="X128" s="115">
        <v>49737</v>
      </c>
      <c r="Y128" s="115">
        <v>50146</v>
      </c>
      <c r="Z128" s="115"/>
      <c r="AA128" s="115" t="str">
        <f t="shared" si="4"/>
        <v>50,146</v>
      </c>
      <c r="AB128" s="115"/>
      <c r="AC128" s="115">
        <f>Y128/$Y$7*100</f>
        <v>47.754456803291177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8237C21E-5E22-4271-B65F-BC6F84CB5F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F3D7CB1C-7C77-4FB6-8499-E7F2FC04B5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41D79F04-F01D-48AD-B1E9-89DA15B6AA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19FE83B-42AD-41CA-9234-05D4E95986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Weipa</v>
      </c>
      <c r="T1" s="115"/>
      <c r="U1" s="115"/>
      <c r="V1" s="115"/>
      <c r="W1" s="115"/>
      <c r="X1" s="115"/>
      <c r="Y1" s="115" t="str">
        <f>Y3</f>
        <v>9.72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183</v>
      </c>
      <c r="V3" s="115"/>
      <c r="W3" s="115"/>
      <c r="X3" s="115"/>
      <c r="Y3" s="115" t="s">
        <v>279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9.72'!$Y$3&amp;" "&amp;'Table 9.72'!$U$3&amp;", "&amp;'State data for spotlight'!$C$3&amp;", "&amp;'Table 9.72'!$Y$2</f>
        <v>Table 9.72 Weipa,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2510</v>
      </c>
      <c r="U4" s="117">
        <v>2530</v>
      </c>
      <c r="V4" s="117">
        <v>2545</v>
      </c>
      <c r="W4" s="117">
        <v>2645</v>
      </c>
      <c r="X4" s="117">
        <v>2710</v>
      </c>
      <c r="Y4" s="117">
        <v>3209</v>
      </c>
      <c r="Z4" s="115"/>
      <c r="AA4" s="115" t="str">
        <f>TEXT(Y4,"###,###")</f>
        <v>3,209</v>
      </c>
      <c r="AB4" s="115"/>
      <c r="AC4" s="115">
        <f t="shared" ref="AC4:AC9" si="0">Y4/X4-1</f>
        <v>0.18413284132841334</v>
      </c>
      <c r="AD4" s="115"/>
      <c r="AE4" s="115">
        <f>Y4/T4-1</f>
        <v>0.27848605577689245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1334</v>
      </c>
      <c r="U5" s="117">
        <v>1357</v>
      </c>
      <c r="V5" s="117">
        <v>1357</v>
      </c>
      <c r="W5" s="117">
        <v>1390</v>
      </c>
      <c r="X5" s="117">
        <v>1432</v>
      </c>
      <c r="Y5" s="117">
        <v>1655</v>
      </c>
      <c r="Z5" s="115"/>
      <c r="AA5" s="115" t="str">
        <f>TEXT(Y5,"###,###")</f>
        <v>1,655</v>
      </c>
      <c r="AB5" s="115"/>
      <c r="AC5" s="115">
        <f t="shared" si="0"/>
        <v>0.15572625698324027</v>
      </c>
      <c r="AD5" s="115"/>
      <c r="AE5" s="115">
        <f t="shared" ref="AE5:AE9" si="1">Y5/T5-1</f>
        <v>0.24062968515742122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1181</v>
      </c>
      <c r="U6" s="117">
        <v>1178</v>
      </c>
      <c r="V6" s="117">
        <v>1190</v>
      </c>
      <c r="W6" s="117">
        <v>1259</v>
      </c>
      <c r="X6" s="117">
        <v>1273</v>
      </c>
      <c r="Y6" s="117">
        <v>1554</v>
      </c>
      <c r="Z6" s="115"/>
      <c r="AA6" s="115" t="str">
        <f>TEXT(Y6,"###,###")</f>
        <v>1,554</v>
      </c>
      <c r="AB6" s="115"/>
      <c r="AC6" s="115">
        <f t="shared" si="0"/>
        <v>0.22073841319717213</v>
      </c>
      <c r="AD6" s="115"/>
      <c r="AE6" s="115">
        <f t="shared" si="1"/>
        <v>0.31583403895004225</v>
      </c>
      <c r="AF6" s="115"/>
    </row>
    <row r="7" spans="1:32" ht="16.5" customHeight="1" thickBot="1" x14ac:dyDescent="0.3">
      <c r="A7" s="46" t="str">
        <f>"QUICK STATS for "&amp;'Table 9.72'!Y2&amp;"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1818</v>
      </c>
      <c r="U7" s="117">
        <v>1894</v>
      </c>
      <c r="V7" s="117">
        <v>1956</v>
      </c>
      <c r="W7" s="117">
        <v>1988</v>
      </c>
      <c r="X7" s="117">
        <v>2057</v>
      </c>
      <c r="Y7" s="117">
        <v>2270</v>
      </c>
      <c r="Z7" s="115"/>
      <c r="AA7" s="115" t="str">
        <f>TEXT(Y7,"###,###")</f>
        <v>2,270</v>
      </c>
      <c r="AB7" s="115"/>
      <c r="AC7" s="115">
        <f t="shared" si="0"/>
        <v>0.10354885755955268</v>
      </c>
      <c r="AD7" s="115"/>
      <c r="AE7" s="115">
        <f t="shared" si="1"/>
        <v>0.2486248624862486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3,209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9.72'!AA7</f>
        <v>2,270</v>
      </c>
      <c r="P8" s="51"/>
      <c r="S8" s="115" t="s">
        <v>96</v>
      </c>
      <c r="T8" s="115">
        <v>63695.44</v>
      </c>
      <c r="U8" s="115">
        <v>65880</v>
      </c>
      <c r="V8" s="115">
        <v>66284.27</v>
      </c>
      <c r="W8" s="115">
        <v>69098</v>
      </c>
      <c r="X8" s="115">
        <v>70537.399999999994</v>
      </c>
      <c r="Y8" s="115">
        <v>67157.45</v>
      </c>
      <c r="Z8" s="115"/>
      <c r="AA8" s="115" t="str">
        <f>TEXT(Y8,"$###,###")</f>
        <v>$67,157</v>
      </c>
      <c r="AB8" s="115"/>
      <c r="AC8" s="115">
        <f t="shared" si="0"/>
        <v>-4.7917133322180838E-2</v>
      </c>
      <c r="AD8" s="115"/>
      <c r="AE8" s="115">
        <f t="shared" si="1"/>
        <v>5.435255647814019E-2</v>
      </c>
      <c r="AF8" s="115"/>
    </row>
    <row r="9" spans="1:32" x14ac:dyDescent="0.25">
      <c r="A9" s="55" t="s">
        <v>17</v>
      </c>
      <c r="B9" s="56"/>
      <c r="C9" s="57"/>
      <c r="D9" s="58">
        <f>'Table 9.72'!AC104</f>
        <v>78.155188532253035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53.920704845814981</v>
      </c>
      <c r="P9" s="59" t="s">
        <v>97</v>
      </c>
      <c r="S9" s="115" t="s">
        <v>9</v>
      </c>
      <c r="T9" s="115">
        <v>133722663</v>
      </c>
      <c r="U9" s="115">
        <v>146290194</v>
      </c>
      <c r="V9" s="115">
        <v>152657753</v>
      </c>
      <c r="W9" s="115">
        <v>160376319</v>
      </c>
      <c r="X9" s="115">
        <v>172196566</v>
      </c>
      <c r="Y9" s="115">
        <v>180506885</v>
      </c>
      <c r="Z9" s="115"/>
      <c r="AA9" s="115" t="str">
        <f>TEXT(Y9/1000000,"$#,###.0")&amp;" mil"</f>
        <v>$180.5 mil</v>
      </c>
      <c r="AB9" s="115"/>
      <c r="AC9" s="115">
        <f t="shared" si="0"/>
        <v>4.8260654628850208E-2</v>
      </c>
      <c r="AD9" s="115"/>
      <c r="AE9" s="115">
        <f t="shared" si="1"/>
        <v>0.34986008317827166</v>
      </c>
      <c r="AF9" s="115"/>
    </row>
    <row r="10" spans="1:32" x14ac:dyDescent="0.25">
      <c r="A10" s="55" t="s">
        <v>20</v>
      </c>
      <c r="B10" s="56"/>
      <c r="C10" s="57"/>
      <c r="D10" s="58">
        <f>'Table 9.72'!AC105</f>
        <v>17.513244001246495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46.079295154185026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97.885462555066084</v>
      </c>
      <c r="P11" s="59" t="s">
        <v>97</v>
      </c>
      <c r="S11" s="115" t="s">
        <v>32</v>
      </c>
      <c r="T11" s="117">
        <v>2350</v>
      </c>
      <c r="U11" s="117">
        <v>2377</v>
      </c>
      <c r="V11" s="117">
        <v>2383</v>
      </c>
      <c r="W11" s="117">
        <v>2483</v>
      </c>
      <c r="X11" s="117">
        <v>2538</v>
      </c>
      <c r="Y11" s="117">
        <v>3030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9.72'!AC108</f>
        <v>7.7594266126519162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7.8854625550660788</v>
      </c>
      <c r="P12" s="59" t="s">
        <v>97</v>
      </c>
      <c r="S12" s="115" t="s">
        <v>33</v>
      </c>
      <c r="T12" s="117">
        <v>168</v>
      </c>
      <c r="U12" s="117">
        <v>153</v>
      </c>
      <c r="V12" s="117">
        <v>160</v>
      </c>
      <c r="W12" s="117">
        <v>162</v>
      </c>
      <c r="X12" s="117">
        <v>169</v>
      </c>
      <c r="Y12" s="117">
        <v>179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9.72'!AC109</f>
        <v>9.9096291679650985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9.72'!AA118</f>
        <v>37.6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9.72'!AC110</f>
        <v>16.952321595512622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14.933920704845816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9.72'!AC111</f>
        <v>61.047055157369897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85.066079295154182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42</v>
      </c>
      <c r="Z15" s="115"/>
      <c r="AA15" s="118">
        <f t="shared" ref="AA15:AA34" si="2">IF(Y15="np",0,Y15/$Y$34)</f>
        <v>1.3088189467123715E-2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785</v>
      </c>
      <c r="Z16" s="115"/>
      <c r="AA16" s="118">
        <f t="shared" si="2"/>
        <v>0.24462449361171704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185</v>
      </c>
      <c r="Z17" s="115"/>
      <c r="AA17" s="118">
        <f t="shared" si="2"/>
        <v>5.765035836709255E-2</v>
      </c>
      <c r="AB17" s="115"/>
      <c r="AC17" s="115"/>
      <c r="AD17" s="115"/>
      <c r="AE17" s="115"/>
      <c r="AF17" s="115"/>
    </row>
    <row r="18" spans="1:32" x14ac:dyDescent="0.25">
      <c r="A18" s="85" t="str">
        <f>'Table 9.72'!$S$1&amp;" ("&amp;'Table 9.72'!$T$2&amp;" to "&amp;'Table 9.72'!$Y$2&amp;")"</f>
        <v>Weipa (2011-12 to 2016-17)</v>
      </c>
      <c r="B18" s="85"/>
      <c r="C18" s="85"/>
      <c r="D18" s="85"/>
      <c r="E18" s="85"/>
      <c r="F18" s="85"/>
      <c r="G18" s="85" t="str">
        <f>'Table 9.72'!$S$1&amp;" ("&amp;'Table 9.72'!$T$2&amp;" to "&amp;'Table 9.72'!$Y$2&amp;")"</f>
        <v>Weipa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</v>
      </c>
      <c r="Z18" s="115"/>
      <c r="AA18" s="118">
        <f t="shared" si="2"/>
        <v>3.4278591461514491E-3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230</v>
      </c>
      <c r="Z19" s="115"/>
      <c r="AA19" s="118">
        <f t="shared" si="2"/>
        <v>7.1673418510439388E-2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39</v>
      </c>
      <c r="Z20" s="115"/>
      <c r="AA20" s="118">
        <f t="shared" si="2"/>
        <v>1.2153318790900591E-2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194</v>
      </c>
      <c r="Z21" s="115"/>
      <c r="AA21" s="118">
        <f t="shared" si="2"/>
        <v>6.045497039576192E-2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299</v>
      </c>
      <c r="Z22" s="115"/>
      <c r="AA22" s="118">
        <f t="shared" si="2"/>
        <v>9.31754440635712E-2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89</v>
      </c>
      <c r="Z23" s="115"/>
      <c r="AA23" s="118">
        <f t="shared" si="2"/>
        <v>2.7734496727952633E-2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3</v>
      </c>
      <c r="Z24" s="115"/>
      <c r="AA24" s="118">
        <f t="shared" si="2"/>
        <v>9.348706762231225E-4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38</v>
      </c>
      <c r="Z25" s="115"/>
      <c r="AA25" s="118">
        <f t="shared" si="2"/>
        <v>1.1841695232159551E-2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42</v>
      </c>
      <c r="Z26" s="115"/>
      <c r="AA26" s="118">
        <f t="shared" si="2"/>
        <v>1.3088189467123715E-2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120</v>
      </c>
      <c r="Z27" s="115"/>
      <c r="AA27" s="118">
        <f t="shared" si="2"/>
        <v>3.7394827048924897E-2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203</v>
      </c>
      <c r="Z28" s="115"/>
      <c r="AA28" s="118">
        <f t="shared" si="2"/>
        <v>6.325958242443129E-2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110</v>
      </c>
      <c r="Z29" s="115"/>
      <c r="AA29" s="118">
        <f t="shared" si="2"/>
        <v>3.427859146151449E-2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325</v>
      </c>
      <c r="Z30" s="115"/>
      <c r="AA30" s="118">
        <f t="shared" si="2"/>
        <v>0.10127765659083826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9.72'!Y2&amp;")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201</v>
      </c>
      <c r="Z31" s="115"/>
      <c r="AA31" s="118">
        <f t="shared" si="2"/>
        <v>6.2636335306949203E-2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19</v>
      </c>
      <c r="Z32" s="115"/>
      <c r="AA32" s="118">
        <f t="shared" si="2"/>
        <v>5.9208476160797757E-3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130</v>
      </c>
      <c r="Z33" s="115"/>
      <c r="AA33" s="118">
        <f t="shared" si="2"/>
        <v>4.0511062636335304E-2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3209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1573</v>
      </c>
      <c r="U37" s="115">
        <v>1651</v>
      </c>
      <c r="V37" s="115">
        <v>1742</v>
      </c>
      <c r="W37" s="115">
        <v>1737</v>
      </c>
      <c r="X37" s="115">
        <v>1808</v>
      </c>
      <c r="Y37" s="115">
        <v>1931</v>
      </c>
      <c r="Z37" s="115"/>
      <c r="AA37" s="115" t="str">
        <f>TEXT(Y37,"###,###")</f>
        <v>1,931</v>
      </c>
      <c r="AB37" s="115"/>
      <c r="AC37" s="115">
        <f>Y37/X37-1</f>
        <v>6.8030973451327359E-2</v>
      </c>
      <c r="AD37" s="115"/>
      <c r="AE37" s="115">
        <f>Y37/T37-1</f>
        <v>0.22759059122695491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240</v>
      </c>
      <c r="U38" s="115">
        <v>240</v>
      </c>
      <c r="V38" s="115">
        <v>211</v>
      </c>
      <c r="W38" s="115">
        <v>246</v>
      </c>
      <c r="X38" s="115">
        <v>246</v>
      </c>
      <c r="Y38" s="115">
        <v>339</v>
      </c>
      <c r="Z38" s="115"/>
      <c r="AA38" s="115" t="str">
        <f>TEXT(Y38,"###,###")</f>
        <v>339</v>
      </c>
      <c r="AB38" s="115"/>
      <c r="AC38" s="115">
        <f>Y38/X38-1</f>
        <v>0.37804878048780477</v>
      </c>
      <c r="AD38" s="115"/>
      <c r="AE38" s="115">
        <f>Y38/T38-1</f>
        <v>0.41250000000000009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1813</v>
      </c>
      <c r="U40" s="115">
        <v>1891</v>
      </c>
      <c r="V40" s="115">
        <v>1953</v>
      </c>
      <c r="W40" s="115">
        <v>1983</v>
      </c>
      <c r="X40" s="115">
        <v>2054</v>
      </c>
      <c r="Y40" s="115">
        <v>2270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85.066079295154182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14.933920704845816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4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42</v>
      </c>
      <c r="Y45" s="117">
        <v>50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69</v>
      </c>
      <c r="Y46" s="117">
        <v>113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157</v>
      </c>
      <c r="Y47" s="117">
        <v>141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157</v>
      </c>
      <c r="Y48" s="117">
        <v>248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9.72'!S1&amp;" ("&amp;'Table 9.72'!Y2&amp;") *"</f>
        <v>Number of jobs by age and sex of job holders in Weipa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197</v>
      </c>
      <c r="Y49" s="117">
        <v>202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154</v>
      </c>
      <c r="Y50" s="117">
        <v>189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201</v>
      </c>
      <c r="Y51" s="117">
        <v>185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151</v>
      </c>
      <c r="Y52" s="117">
        <v>165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135</v>
      </c>
      <c r="Y53" s="117">
        <v>174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85</v>
      </c>
      <c r="Y54" s="117">
        <v>88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70</v>
      </c>
      <c r="Y55" s="117">
        <v>75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13</v>
      </c>
      <c r="Y56" s="117">
        <v>15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6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5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1435</v>
      </c>
      <c r="Y61" s="117">
        <v>1655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9.72'!S1&amp;" ("&amp;'Table 9.72'!Y2&amp;") *"</f>
        <v>Number of employed persons per occupation of main job by sex in Weipa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33</v>
      </c>
      <c r="Y64" s="117">
        <v>75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45</v>
      </c>
      <c r="Y65" s="117">
        <v>90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120</v>
      </c>
      <c r="Y66" s="117">
        <v>155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199</v>
      </c>
      <c r="Y67" s="117">
        <v>222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185</v>
      </c>
      <c r="Y68" s="117">
        <v>205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144</v>
      </c>
      <c r="Y69" s="117">
        <v>183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162</v>
      </c>
      <c r="Y70" s="117">
        <v>180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150</v>
      </c>
      <c r="Y71" s="117">
        <v>177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134</v>
      </c>
      <c r="Y72" s="117">
        <v>132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55</v>
      </c>
      <c r="Y73" s="117">
        <v>70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29</v>
      </c>
      <c r="Y74" s="117">
        <v>51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9</v>
      </c>
      <c r="Y75" s="117">
        <v>11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1271</v>
      </c>
      <c r="Y80" s="117">
        <v>1554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9.72'!S1</f>
        <v>Weipa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60</v>
      </c>
      <c r="Y83" s="117">
        <v>59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102</v>
      </c>
      <c r="Y84" s="117">
        <v>109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9.72'!AA4</f>
        <v>3,209</v>
      </c>
      <c r="D85" s="99">
        <f>'Table 9.72'!AC4</f>
        <v>0.18413284132841334</v>
      </c>
      <c r="E85" s="100">
        <f>'Table 9.72'!AC4</f>
        <v>0.18413284132841334</v>
      </c>
      <c r="F85" s="99">
        <f>'Table 9.72'!AE4</f>
        <v>0.27848605577689245</v>
      </c>
      <c r="G85" s="100">
        <f>'Table 9.72'!AE4</f>
        <v>0.27848605577689245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436</v>
      </c>
      <c r="Y85" s="117">
        <v>459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9.72'!AA5</f>
        <v>1,655</v>
      </c>
      <c r="D86" s="99">
        <f>'Table 9.72'!AC5</f>
        <v>0.15572625698324027</v>
      </c>
      <c r="E86" s="100">
        <f>'Table 9.72'!AC5</f>
        <v>0.15572625698324027</v>
      </c>
      <c r="F86" s="99">
        <f>'Table 9.72'!AE5</f>
        <v>0.24062968515742122</v>
      </c>
      <c r="G86" s="100">
        <f>'Table 9.72'!AE5</f>
        <v>0.24062968515742122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27</v>
      </c>
      <c r="Y86" s="117">
        <v>33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9.72'!AA6</f>
        <v>1,554</v>
      </c>
      <c r="D87" s="99">
        <f>'Table 9.72'!AC6</f>
        <v>0.22073841319717213</v>
      </c>
      <c r="E87" s="100">
        <f>'Table 9.72'!AC6</f>
        <v>0.22073841319717213</v>
      </c>
      <c r="F87" s="99">
        <f>'Table 9.72'!AE6</f>
        <v>0.31583403895004225</v>
      </c>
      <c r="G87" s="100">
        <f>'Table 9.72'!AE6</f>
        <v>0.31583403895004225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20</v>
      </c>
      <c r="Y87" s="117">
        <v>25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9.72'!AA7</f>
        <v>2,270</v>
      </c>
      <c r="D88" s="99">
        <f>'Table 9.72'!AC7</f>
        <v>0.10354885755955268</v>
      </c>
      <c r="E88" s="100">
        <f>'Table 9.72'!AC7</f>
        <v>0.10354885755955268</v>
      </c>
      <c r="F88" s="99">
        <f>'Table 9.72'!AE7</f>
        <v>0.2486248624862486</v>
      </c>
      <c r="G88" s="100">
        <f>'Table 9.72'!AE7</f>
        <v>0.2486248624862486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17</v>
      </c>
      <c r="Y88" s="117">
        <v>18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9.72'!AA37</f>
        <v>1,931</v>
      </c>
      <c r="D89" s="99">
        <f>'Table 9.72'!AC37</f>
        <v>6.8030973451327359E-2</v>
      </c>
      <c r="E89" s="100">
        <f>'Table 9.72'!AC37</f>
        <v>6.8030973451327359E-2</v>
      </c>
      <c r="F89" s="99">
        <f>'Table 9.72'!AE37</f>
        <v>0.22759059122695491</v>
      </c>
      <c r="G89" s="100">
        <f>'Table 9.72'!AE37</f>
        <v>0.22759059122695491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272</v>
      </c>
      <c r="Y89" s="117">
        <v>304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9.72'!AA38</f>
        <v>339</v>
      </c>
      <c r="D90" s="99">
        <f>'Table 9.72'!AC38</f>
        <v>0.37804878048780477</v>
      </c>
      <c r="E90" s="100">
        <f>'Table 9.72'!AC38</f>
        <v>0.37804878048780477</v>
      </c>
      <c r="F90" s="99">
        <f>'Table 9.72'!AE38</f>
        <v>0.41250000000000009</v>
      </c>
      <c r="G90" s="100">
        <f>'Table 9.72'!AE38</f>
        <v>0.41250000000000009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83</v>
      </c>
      <c r="Y90" s="117">
        <v>94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9.72'!AA114</f>
        <v>132</v>
      </c>
      <c r="D91" s="99">
        <f>'Table 9.72'!AC114</f>
        <v>0.33333333333333326</v>
      </c>
      <c r="E91" s="100">
        <f>'Table 9.72'!AC114</f>
        <v>0.33333333333333326</v>
      </c>
      <c r="F91" s="99">
        <f>'Table 9.72'!AE114</f>
        <v>0.12820512820512819</v>
      </c>
      <c r="G91" s="100">
        <f>'Table 9.72'!AE114</f>
        <v>0.12820512820512819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1130</v>
      </c>
      <c r="Y91" s="117">
        <v>1224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9.72'!AA115</f>
        <v>207</v>
      </c>
      <c r="D92" s="99">
        <f>'Table 9.72'!AC115</f>
        <v>0.41780821917808209</v>
      </c>
      <c r="E92" s="100">
        <f>'Table 9.72'!AC115</f>
        <v>0.41780821917808209</v>
      </c>
      <c r="F92" s="99">
        <f>'Table 9.72'!AE115</f>
        <v>0.60465116279069764</v>
      </c>
      <c r="G92" s="100">
        <f>'Table 9.72'!AE115</f>
        <v>0.60465116279069764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9.72'!AA8</f>
        <v>$67,157</v>
      </c>
      <c r="D93" s="99">
        <f>'Table 9.72'!AC8</f>
        <v>-4.7917133322180838E-2</v>
      </c>
      <c r="E93" s="100">
        <f>'Table 9.72'!AC8</f>
        <v>-4.7917133322180838E-2</v>
      </c>
      <c r="F93" s="99">
        <f>'Table 9.72'!AE8</f>
        <v>5.435255647814019E-2</v>
      </c>
      <c r="G93" s="100">
        <f>'Table 9.72'!AE8</f>
        <v>5.435255647814019E-2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74</v>
      </c>
      <c r="Y93" s="117">
        <v>64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9.72'!AA9</f>
        <v>$180.5 mil</v>
      </c>
      <c r="D94" s="99">
        <f>'Table 9.72'!AC9</f>
        <v>4.8260654628850208E-2</v>
      </c>
      <c r="E94" s="100">
        <f>'Table 9.72'!AC9</f>
        <v>4.8260654628850208E-2</v>
      </c>
      <c r="F94" s="99">
        <f>'Table 9.72'!AE9</f>
        <v>0.34986008317827166</v>
      </c>
      <c r="G94" s="100">
        <f>'Table 9.72'!AE9</f>
        <v>0.34986008317827166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164</v>
      </c>
      <c r="Y94" s="117">
        <v>199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45</v>
      </c>
      <c r="Y95" s="117">
        <v>48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118</v>
      </c>
      <c r="Y96" s="117">
        <v>140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163</v>
      </c>
      <c r="Y97" s="117">
        <v>174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64</v>
      </c>
      <c r="Y98" s="117">
        <v>86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115</v>
      </c>
      <c r="Y99" s="117">
        <v>129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61</v>
      </c>
      <c r="Y100" s="117">
        <v>77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928</v>
      </c>
      <c r="Y101" s="117">
        <v>1046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2027</v>
      </c>
      <c r="Y104" s="115">
        <v>2508</v>
      </c>
      <c r="Z104" s="115"/>
      <c r="AA104" s="115" t="str">
        <f>TEXT(Y104,"###,###")</f>
        <v>2,508</v>
      </c>
      <c r="AB104" s="115"/>
      <c r="AC104" s="115">
        <f>Y104/($Y$4)*100</f>
        <v>78.155188532253035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516</v>
      </c>
      <c r="Y105" s="115">
        <v>562</v>
      </c>
      <c r="Z105" s="115"/>
      <c r="AA105" s="115" t="str">
        <f>TEXT(Y105,"###,###")</f>
        <v>562</v>
      </c>
      <c r="AB105" s="115"/>
      <c r="AC105" s="115">
        <f>Y105/($Y$4)*100</f>
        <v>17.513244001246495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2543</v>
      </c>
      <c r="Y106" s="115">
        <v>3070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185</v>
      </c>
      <c r="Y108" s="115">
        <v>249</v>
      </c>
      <c r="Z108" s="115"/>
      <c r="AA108" s="115" t="str">
        <f>TEXT(Y108,"###,###")</f>
        <v>249</v>
      </c>
      <c r="AB108" s="115"/>
      <c r="AC108" s="115">
        <f>Y108/($Y$4)*100</f>
        <v>7.7594266126519162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251</v>
      </c>
      <c r="Y109" s="115">
        <v>318</v>
      </c>
      <c r="Z109" s="115"/>
      <c r="AA109" s="115" t="str">
        <f>TEXT(Y109,"###,###")</f>
        <v>318</v>
      </c>
      <c r="AB109" s="115"/>
      <c r="AC109" s="115">
        <f t="shared" ref="AC109:AC111" si="3">Y109/($Y$4)*100</f>
        <v>9.9096291679650985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425</v>
      </c>
      <c r="Y110" s="115">
        <v>544</v>
      </c>
      <c r="Z110" s="115"/>
      <c r="AA110" s="115" t="str">
        <f>TEXT(Y110,"###,###")</f>
        <v>544</v>
      </c>
      <c r="AB110" s="115"/>
      <c r="AC110" s="115">
        <f t="shared" si="3"/>
        <v>16.952321595512622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1679</v>
      </c>
      <c r="Y111" s="115">
        <v>1959</v>
      </c>
      <c r="Z111" s="115"/>
      <c r="AA111" s="115" t="str">
        <f>TEXT(Y111,"###,###")</f>
        <v>1,959</v>
      </c>
      <c r="AB111" s="115"/>
      <c r="AC111" s="115">
        <f t="shared" si="3"/>
        <v>61.047055157369897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2708</v>
      </c>
      <c r="Y112" s="115">
        <v>3209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117</v>
      </c>
      <c r="U114" s="115">
        <v>101</v>
      </c>
      <c r="V114" s="115">
        <v>83</v>
      </c>
      <c r="W114" s="115">
        <v>81</v>
      </c>
      <c r="X114" s="115">
        <v>99</v>
      </c>
      <c r="Y114" s="115">
        <v>132</v>
      </c>
      <c r="Z114" s="115"/>
      <c r="AA114" s="115" t="str">
        <f>TEXT(Y114,"###,###")</f>
        <v>132</v>
      </c>
      <c r="AB114" s="115"/>
      <c r="AC114" s="115">
        <f>Y114/X114-1</f>
        <v>0.33333333333333326</v>
      </c>
      <c r="AD114" s="115"/>
      <c r="AE114" s="115">
        <f>Y114/T114-1</f>
        <v>0.12820512820512819</v>
      </c>
      <c r="AF114" s="115"/>
    </row>
    <row r="115" spans="19:32" x14ac:dyDescent="0.25">
      <c r="S115" s="115" t="s">
        <v>104</v>
      </c>
      <c r="T115" s="115">
        <v>129</v>
      </c>
      <c r="U115" s="115">
        <v>144</v>
      </c>
      <c r="V115" s="115">
        <v>125</v>
      </c>
      <c r="W115" s="115">
        <v>166</v>
      </c>
      <c r="X115" s="115">
        <v>146</v>
      </c>
      <c r="Y115" s="115">
        <v>207</v>
      </c>
      <c r="Z115" s="115"/>
      <c r="AA115" s="115" t="str">
        <f>TEXT(Y115,"###,###")</f>
        <v>207</v>
      </c>
      <c r="AB115" s="115"/>
      <c r="AC115" s="115">
        <f>Y115/X115-1</f>
        <v>0.41780821917808209</v>
      </c>
      <c r="AD115" s="115"/>
      <c r="AE115" s="115">
        <f>Y115/T115-1</f>
        <v>0.60465116279069764</v>
      </c>
      <c r="AF115" s="115"/>
    </row>
    <row r="116" spans="19:32" x14ac:dyDescent="0.25">
      <c r="S116" s="115" t="s">
        <v>56</v>
      </c>
      <c r="T116" s="115">
        <v>246</v>
      </c>
      <c r="U116" s="115">
        <v>245</v>
      </c>
      <c r="V116" s="115">
        <v>208</v>
      </c>
      <c r="W116" s="115">
        <v>247</v>
      </c>
      <c r="X116" s="115">
        <v>245</v>
      </c>
      <c r="Y116" s="115">
        <v>339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36.950000000000003</v>
      </c>
      <c r="V118" s="115">
        <v>41.1</v>
      </c>
      <c r="W118" s="115">
        <v>40.369999999999997</v>
      </c>
      <c r="X118" s="115">
        <v>35.26</v>
      </c>
      <c r="Y118" s="115">
        <v>37.630000000000003</v>
      </c>
      <c r="Z118" s="115"/>
      <c r="AA118" s="115" t="str">
        <f>TEXT(Y118,"##.0")</f>
        <v>37.6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1736</v>
      </c>
      <c r="V120" s="115">
        <v>1792</v>
      </c>
      <c r="W120" s="115">
        <v>1822</v>
      </c>
      <c r="X120" s="115">
        <v>1888</v>
      </c>
      <c r="Y120" s="115">
        <v>2091</v>
      </c>
      <c r="Z120" s="115"/>
      <c r="AA120" s="115" t="str">
        <f>TEXT(Y120,"###,###")</f>
        <v>2,091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60</v>
      </c>
      <c r="V121" s="115">
        <v>55</v>
      </c>
      <c r="W121" s="115">
        <v>45</v>
      </c>
      <c r="X121" s="115">
        <v>50</v>
      </c>
      <c r="Y121" s="115">
        <v>48</v>
      </c>
      <c r="Z121" s="115"/>
      <c r="AA121" s="115" t="str">
        <f t="shared" ref="AA121:AA128" si="4">TEXT(Y121,"###,###")</f>
        <v>48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94</v>
      </c>
      <c r="V122" s="115">
        <v>107</v>
      </c>
      <c r="W122" s="115">
        <v>119</v>
      </c>
      <c r="X122" s="115">
        <v>120</v>
      </c>
      <c r="Y122" s="115">
        <v>131</v>
      </c>
      <c r="Z122" s="115"/>
      <c r="AA122" s="115" t="str">
        <f t="shared" si="4"/>
        <v>131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1830</v>
      </c>
      <c r="V124" s="115">
        <v>1899</v>
      </c>
      <c r="W124" s="115">
        <v>1941</v>
      </c>
      <c r="X124" s="115">
        <v>2008</v>
      </c>
      <c r="Y124" s="115">
        <v>2222</v>
      </c>
      <c r="Z124" s="115"/>
      <c r="AA124" s="115" t="str">
        <f t="shared" si="4"/>
        <v>2,222</v>
      </c>
      <c r="AB124" s="115"/>
      <c r="AC124" s="115">
        <f>Y124/$Y$7*100</f>
        <v>97.885462555066084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154</v>
      </c>
      <c r="V125" s="115">
        <v>162</v>
      </c>
      <c r="W125" s="115">
        <v>164</v>
      </c>
      <c r="X125" s="115">
        <v>170</v>
      </c>
      <c r="Y125" s="115">
        <v>179</v>
      </c>
      <c r="Z125" s="115"/>
      <c r="AA125" s="115" t="str">
        <f t="shared" si="4"/>
        <v>179</v>
      </c>
      <c r="AB125" s="115"/>
      <c r="AC125" s="115">
        <f>Y125/$Y$7*100</f>
        <v>7.8854625550660788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1050</v>
      </c>
      <c r="V127" s="115">
        <v>1085</v>
      </c>
      <c r="W127" s="115">
        <v>1107</v>
      </c>
      <c r="X127" s="115">
        <v>1133</v>
      </c>
      <c r="Y127" s="115">
        <v>1224</v>
      </c>
      <c r="Z127" s="115"/>
      <c r="AA127" s="115" t="str">
        <f t="shared" si="4"/>
        <v>1,224</v>
      </c>
      <c r="AB127" s="115"/>
      <c r="AC127" s="115">
        <f>Y127/$Y$7*100</f>
        <v>53.920704845814981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847</v>
      </c>
      <c r="V128" s="115">
        <v>871</v>
      </c>
      <c r="W128" s="115">
        <v>885</v>
      </c>
      <c r="X128" s="115">
        <v>923</v>
      </c>
      <c r="Y128" s="115">
        <v>1046</v>
      </c>
      <c r="Z128" s="115"/>
      <c r="AA128" s="115" t="str">
        <f t="shared" si="4"/>
        <v>1,046</v>
      </c>
      <c r="AB128" s="115"/>
      <c r="AC128" s="115">
        <f>Y128/$Y$7*100</f>
        <v>46.079295154185026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092F209-0356-4BB1-B401-BD4F585E02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6F04EB5-B087-48BD-910C-ED41BF9580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63C043E4-0160-4E96-91A0-3D5EAD84A1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33CE944-A97B-4D28-8453-FE6B902677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Western Downs</v>
      </c>
      <c r="T1" s="115"/>
      <c r="U1" s="115"/>
      <c r="V1" s="115"/>
      <c r="W1" s="115"/>
      <c r="X1" s="115"/>
      <c r="Y1" s="115" t="str">
        <f>Y3</f>
        <v>9.73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184</v>
      </c>
      <c r="V3" s="115"/>
      <c r="W3" s="115"/>
      <c r="X3" s="115"/>
      <c r="Y3" s="115" t="s">
        <v>280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9.73'!$Y$3&amp;" "&amp;'Table 9.73'!$U$3&amp;", "&amp;'State data for spotlight'!$C$3&amp;", "&amp;'Table 9.73'!$Y$2</f>
        <v>Table 9.73 Western Downs,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23981</v>
      </c>
      <c r="U4" s="117">
        <v>25300</v>
      </c>
      <c r="V4" s="117">
        <v>24982</v>
      </c>
      <c r="W4" s="117">
        <v>23552</v>
      </c>
      <c r="X4" s="117">
        <v>22121</v>
      </c>
      <c r="Y4" s="117">
        <v>24201</v>
      </c>
      <c r="Z4" s="115"/>
      <c r="AA4" s="115" t="str">
        <f>TEXT(Y4,"###,###")</f>
        <v>24,201</v>
      </c>
      <c r="AB4" s="115"/>
      <c r="AC4" s="115">
        <f t="shared" ref="AC4:AC9" si="0">Y4/X4-1</f>
        <v>9.4028298901496221E-2</v>
      </c>
      <c r="AD4" s="115"/>
      <c r="AE4" s="115">
        <f>Y4/T4-1</f>
        <v>9.1739293607440153E-3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13074</v>
      </c>
      <c r="U5" s="117">
        <v>13824</v>
      </c>
      <c r="V5" s="117">
        <v>13500</v>
      </c>
      <c r="W5" s="117">
        <v>12695</v>
      </c>
      <c r="X5" s="117">
        <v>12108</v>
      </c>
      <c r="Y5" s="117">
        <v>13175</v>
      </c>
      <c r="Z5" s="115"/>
      <c r="AA5" s="115" t="str">
        <f>TEXT(Y5,"###,###")</f>
        <v>13,175</v>
      </c>
      <c r="AB5" s="115"/>
      <c r="AC5" s="115">
        <f t="shared" si="0"/>
        <v>8.8123554674595317E-2</v>
      </c>
      <c r="AD5" s="115"/>
      <c r="AE5" s="115">
        <f t="shared" ref="AE5:AE9" si="1">Y5/T5-1</f>
        <v>7.7252562337464248E-3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10907</v>
      </c>
      <c r="U6" s="117">
        <v>11476</v>
      </c>
      <c r="V6" s="117">
        <v>11482</v>
      </c>
      <c r="W6" s="117">
        <v>10857</v>
      </c>
      <c r="X6" s="117">
        <v>10013</v>
      </c>
      <c r="Y6" s="117">
        <v>11026</v>
      </c>
      <c r="Z6" s="115"/>
      <c r="AA6" s="115" t="str">
        <f>TEXT(Y6,"###,###")</f>
        <v>11,026</v>
      </c>
      <c r="AB6" s="115"/>
      <c r="AC6" s="115">
        <f t="shared" si="0"/>
        <v>0.10116848097473286</v>
      </c>
      <c r="AD6" s="115"/>
      <c r="AE6" s="115">
        <f t="shared" si="1"/>
        <v>1.0910424498028704E-2</v>
      </c>
      <c r="AF6" s="115"/>
    </row>
    <row r="7" spans="1:32" ht="16.5" customHeight="1" thickBot="1" x14ac:dyDescent="0.3">
      <c r="A7" s="46" t="str">
        <f>"QUICK STATS for "&amp;'Table 9.73'!Y2&amp;"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16049</v>
      </c>
      <c r="U7" s="117">
        <v>16879</v>
      </c>
      <c r="V7" s="117">
        <v>16899</v>
      </c>
      <c r="W7" s="117">
        <v>16143</v>
      </c>
      <c r="X7" s="117">
        <v>15492</v>
      </c>
      <c r="Y7" s="117">
        <v>16485</v>
      </c>
      <c r="Z7" s="115"/>
      <c r="AA7" s="115" t="str">
        <f>TEXT(Y7,"###,###")</f>
        <v>16,485</v>
      </c>
      <c r="AB7" s="115"/>
      <c r="AC7" s="115">
        <f t="shared" si="0"/>
        <v>6.4097598760650687E-2</v>
      </c>
      <c r="AD7" s="115"/>
      <c r="AE7" s="115">
        <f t="shared" si="1"/>
        <v>2.7166801669886054E-2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24,201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9.73'!AA7</f>
        <v>16,485</v>
      </c>
      <c r="P8" s="51"/>
      <c r="S8" s="115" t="s">
        <v>96</v>
      </c>
      <c r="T8" s="115">
        <v>37014.089999999997</v>
      </c>
      <c r="U8" s="115">
        <v>40372.06</v>
      </c>
      <c r="V8" s="115">
        <v>40724.550000000003</v>
      </c>
      <c r="W8" s="115">
        <v>41140.129999999997</v>
      </c>
      <c r="X8" s="115">
        <v>41036.81</v>
      </c>
      <c r="Y8" s="115">
        <v>40978.11</v>
      </c>
      <c r="Z8" s="115"/>
      <c r="AA8" s="115" t="str">
        <f>TEXT(Y8,"$###,###")</f>
        <v>$40,978</v>
      </c>
      <c r="AB8" s="115"/>
      <c r="AC8" s="115">
        <f t="shared" si="0"/>
        <v>-1.4304230762575143E-3</v>
      </c>
      <c r="AD8" s="115"/>
      <c r="AE8" s="115">
        <f t="shared" si="1"/>
        <v>0.10709489278272155</v>
      </c>
      <c r="AF8" s="115"/>
    </row>
    <row r="9" spans="1:32" x14ac:dyDescent="0.25">
      <c r="A9" s="55" t="s">
        <v>17</v>
      </c>
      <c r="B9" s="56"/>
      <c r="C9" s="57"/>
      <c r="D9" s="58">
        <f>'Table 9.73'!AC104</f>
        <v>70.567331928432708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54.279648164998484</v>
      </c>
      <c r="P9" s="59" t="s">
        <v>97</v>
      </c>
      <c r="S9" s="115" t="s">
        <v>9</v>
      </c>
      <c r="T9" s="115">
        <v>719654375</v>
      </c>
      <c r="U9" s="115">
        <v>815496374</v>
      </c>
      <c r="V9" s="115">
        <v>835025601</v>
      </c>
      <c r="W9" s="115">
        <v>791929428</v>
      </c>
      <c r="X9" s="115">
        <v>778449895</v>
      </c>
      <c r="Y9" s="115">
        <v>831957884</v>
      </c>
      <c r="Z9" s="115"/>
      <c r="AA9" s="115" t="str">
        <f>TEXT(Y9/1000000,"$#,###.0")&amp;" mil"</f>
        <v>$832.0 mil</v>
      </c>
      <c r="AB9" s="115"/>
      <c r="AC9" s="115">
        <f t="shared" si="0"/>
        <v>6.8736587086314582E-2</v>
      </c>
      <c r="AD9" s="115"/>
      <c r="AE9" s="115">
        <f t="shared" si="1"/>
        <v>0.15605200621478876</v>
      </c>
      <c r="AF9" s="115"/>
    </row>
    <row r="10" spans="1:32" x14ac:dyDescent="0.25">
      <c r="A10" s="55" t="s">
        <v>20</v>
      </c>
      <c r="B10" s="56"/>
      <c r="C10" s="57"/>
      <c r="D10" s="58">
        <f>'Table 9.73'!AC105</f>
        <v>15.396058014131647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45.720351835001516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87.382468911131326</v>
      </c>
      <c r="P11" s="59" t="s">
        <v>97</v>
      </c>
      <c r="S11" s="115" t="s">
        <v>32</v>
      </c>
      <c r="T11" s="117">
        <v>20053</v>
      </c>
      <c r="U11" s="117">
        <v>21346</v>
      </c>
      <c r="V11" s="117">
        <v>21174</v>
      </c>
      <c r="W11" s="117">
        <v>19733</v>
      </c>
      <c r="X11" s="117">
        <v>18437</v>
      </c>
      <c r="Y11" s="117">
        <v>20070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9.73'!AC108</f>
        <v>17.569521920581792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25.059144676979074</v>
      </c>
      <c r="P12" s="59" t="s">
        <v>97</v>
      </c>
      <c r="S12" s="115" t="s">
        <v>33</v>
      </c>
      <c r="T12" s="117">
        <v>3930</v>
      </c>
      <c r="U12" s="117">
        <v>3956</v>
      </c>
      <c r="V12" s="117">
        <v>3811</v>
      </c>
      <c r="W12" s="117">
        <v>3820</v>
      </c>
      <c r="X12" s="117">
        <v>3683</v>
      </c>
      <c r="Y12" s="117">
        <v>4131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9.73'!AC109</f>
        <v>16.842279244659313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9.73'!AA118</f>
        <v>41.2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9.73'!AC110</f>
        <v>20.094210983017231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15.274491962390051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9.73'!AC111</f>
        <v>31.457377794306019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84.725508037609956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2826</v>
      </c>
      <c r="Z15" s="115"/>
      <c r="AA15" s="118">
        <f t="shared" ref="AA15:AA34" si="2">IF(Y15="np",0,Y15/$Y$34)</f>
        <v>0.11677203421346226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555</v>
      </c>
      <c r="Z16" s="115"/>
      <c r="AA16" s="118">
        <f t="shared" si="2"/>
        <v>2.2932936655510102E-2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1072</v>
      </c>
      <c r="Z17" s="115"/>
      <c r="AA17" s="118">
        <f t="shared" si="2"/>
        <v>4.4295690260733024E-2</v>
      </c>
      <c r="AB17" s="115"/>
      <c r="AC17" s="115"/>
      <c r="AD17" s="115"/>
      <c r="AE17" s="115"/>
      <c r="AF17" s="115"/>
    </row>
    <row r="18" spans="1:32" x14ac:dyDescent="0.25">
      <c r="A18" s="85" t="str">
        <f>'Table 9.73'!$S$1&amp;" ("&amp;'Table 9.73'!$T$2&amp;" to "&amp;'Table 9.73'!$Y$2&amp;")"</f>
        <v>Western Downs (2011-12 to 2016-17)</v>
      </c>
      <c r="B18" s="85"/>
      <c r="C18" s="85"/>
      <c r="D18" s="85"/>
      <c r="E18" s="85"/>
      <c r="F18" s="85"/>
      <c r="G18" s="85" t="str">
        <f>'Table 9.73'!$S$1&amp;" ("&amp;'Table 9.73'!$T$2&amp;" to "&amp;'Table 9.73'!$Y$2&amp;")"</f>
        <v>Western Downs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462</v>
      </c>
      <c r="Z18" s="115"/>
      <c r="AA18" s="118">
        <f t="shared" si="2"/>
        <v>1.9090120242965167E-2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1910</v>
      </c>
      <c r="Z19" s="115"/>
      <c r="AA19" s="118">
        <f t="shared" si="2"/>
        <v>7.8922358580223964E-2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1085</v>
      </c>
      <c r="Z20" s="115"/>
      <c r="AA20" s="118">
        <f t="shared" si="2"/>
        <v>4.4832858146357589E-2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2069</v>
      </c>
      <c r="Z21" s="115"/>
      <c r="AA21" s="118">
        <f t="shared" si="2"/>
        <v>8.5492335027478203E-2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1559</v>
      </c>
      <c r="Z22" s="115"/>
      <c r="AA22" s="118">
        <f t="shared" si="2"/>
        <v>6.441882566836081E-2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772</v>
      </c>
      <c r="Z23" s="115"/>
      <c r="AA23" s="118">
        <f t="shared" si="2"/>
        <v>3.1899508284781622E-2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66</v>
      </c>
      <c r="Z24" s="115"/>
      <c r="AA24" s="118">
        <f t="shared" si="2"/>
        <v>2.7271600347093094E-3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584</v>
      </c>
      <c r="Z25" s="115"/>
      <c r="AA25" s="118">
        <f t="shared" si="2"/>
        <v>2.4131234246518737E-2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342</v>
      </c>
      <c r="Z26" s="115"/>
      <c r="AA26" s="118">
        <f t="shared" si="2"/>
        <v>1.4131647452584604E-2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837</v>
      </c>
      <c r="Z27" s="115"/>
      <c r="AA27" s="118">
        <f t="shared" si="2"/>
        <v>3.4585347712904425E-2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1226</v>
      </c>
      <c r="Z28" s="115"/>
      <c r="AA28" s="118">
        <f t="shared" si="2"/>
        <v>5.0659063675054752E-2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1324</v>
      </c>
      <c r="Z29" s="115"/>
      <c r="AA29" s="118">
        <f t="shared" si="2"/>
        <v>5.4708483120532211E-2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1522</v>
      </c>
      <c r="Z30" s="115"/>
      <c r="AA30" s="118">
        <f t="shared" si="2"/>
        <v>6.2889963224660145E-2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9.73'!Y2&amp;")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1548</v>
      </c>
      <c r="Z31" s="115"/>
      <c r="AA31" s="118">
        <f t="shared" si="2"/>
        <v>6.3964298995909261E-2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178</v>
      </c>
      <c r="Z32" s="115"/>
      <c r="AA32" s="118">
        <f t="shared" si="2"/>
        <v>7.3550679723978349E-3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797</v>
      </c>
      <c r="Z33" s="115"/>
      <c r="AA33" s="118">
        <f t="shared" si="2"/>
        <v>3.2932523449444237E-2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24201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13713</v>
      </c>
      <c r="U37" s="115">
        <v>14373</v>
      </c>
      <c r="V37" s="115">
        <v>14357</v>
      </c>
      <c r="W37" s="115">
        <v>13812</v>
      </c>
      <c r="X37" s="115">
        <v>13297</v>
      </c>
      <c r="Y37" s="115">
        <v>13967</v>
      </c>
      <c r="Z37" s="115"/>
      <c r="AA37" s="115" t="str">
        <f>TEXT(Y37,"###,###")</f>
        <v>13,967</v>
      </c>
      <c r="AB37" s="115"/>
      <c r="AC37" s="115">
        <f>Y37/X37-1</f>
        <v>5.0387305407234795E-2</v>
      </c>
      <c r="AD37" s="115"/>
      <c r="AE37" s="115">
        <f>Y37/T37-1</f>
        <v>1.8522569824254376E-2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2336</v>
      </c>
      <c r="U38" s="115">
        <v>2506</v>
      </c>
      <c r="V38" s="115">
        <v>2543</v>
      </c>
      <c r="W38" s="115">
        <v>2332</v>
      </c>
      <c r="X38" s="115">
        <v>2196</v>
      </c>
      <c r="Y38" s="115">
        <v>2518</v>
      </c>
      <c r="Z38" s="115"/>
      <c r="AA38" s="115" t="str">
        <f>TEXT(Y38,"###,###")</f>
        <v>2,518</v>
      </c>
      <c r="AB38" s="115"/>
      <c r="AC38" s="115">
        <f>Y38/X38-1</f>
        <v>0.1466302367941712</v>
      </c>
      <c r="AD38" s="115"/>
      <c r="AE38" s="115">
        <f>Y38/T38-1</f>
        <v>7.7910958904109595E-2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16049</v>
      </c>
      <c r="U40" s="115">
        <v>16879</v>
      </c>
      <c r="V40" s="115">
        <v>16900</v>
      </c>
      <c r="W40" s="115">
        <v>16144</v>
      </c>
      <c r="X40" s="115">
        <v>15493</v>
      </c>
      <c r="Y40" s="115">
        <v>16485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84.725508037609956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15.274491962390051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56</v>
      </c>
      <c r="Y44" s="117">
        <v>79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448</v>
      </c>
      <c r="Y45" s="117">
        <v>521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768</v>
      </c>
      <c r="Y46" s="117">
        <v>870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1124</v>
      </c>
      <c r="Y47" s="117">
        <v>1242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1398</v>
      </c>
      <c r="Y48" s="117">
        <v>1425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9.73'!S1&amp;" ("&amp;'Table 9.73'!Y2&amp;") *"</f>
        <v>Number of jobs by age and sex of job holders in Western Downs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1275</v>
      </c>
      <c r="Y49" s="117">
        <v>1356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1100</v>
      </c>
      <c r="Y50" s="117">
        <v>1212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1216</v>
      </c>
      <c r="Y51" s="117">
        <v>1255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1156</v>
      </c>
      <c r="Y52" s="117">
        <v>1239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1123</v>
      </c>
      <c r="Y53" s="117">
        <v>1169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957</v>
      </c>
      <c r="Y54" s="117">
        <v>1074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697</v>
      </c>
      <c r="Y55" s="117">
        <v>786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437</v>
      </c>
      <c r="Y56" s="117">
        <v>497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177</v>
      </c>
      <c r="Y57" s="117">
        <v>244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97</v>
      </c>
      <c r="Y58" s="117">
        <v>101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52</v>
      </c>
      <c r="Y59" s="117">
        <v>63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31</v>
      </c>
      <c r="Y60" s="117">
        <v>42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12108</v>
      </c>
      <c r="Y61" s="117">
        <v>13175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51</v>
      </c>
      <c r="Y63" s="117">
        <v>54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9.73'!S1&amp;" ("&amp;'Table 9.73'!Y2&amp;") *"</f>
        <v>Number of employed persons per occupation of main job by sex in Western Downs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426</v>
      </c>
      <c r="Y64" s="117">
        <v>465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745</v>
      </c>
      <c r="Y65" s="117">
        <v>796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947</v>
      </c>
      <c r="Y66" s="117">
        <v>986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1034</v>
      </c>
      <c r="Y67" s="117">
        <v>1092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991</v>
      </c>
      <c r="Y68" s="117">
        <v>1091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960</v>
      </c>
      <c r="Y69" s="117">
        <v>1068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1052</v>
      </c>
      <c r="Y70" s="117">
        <v>1118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1005</v>
      </c>
      <c r="Y71" s="117">
        <v>1175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988</v>
      </c>
      <c r="Y72" s="117">
        <v>1057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741</v>
      </c>
      <c r="Y73" s="117">
        <v>899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535</v>
      </c>
      <c r="Y74" s="117">
        <v>619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265</v>
      </c>
      <c r="Y75" s="117">
        <v>288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133</v>
      </c>
      <c r="Y76" s="117">
        <v>165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61</v>
      </c>
      <c r="Y77" s="117">
        <v>69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43</v>
      </c>
      <c r="Y78" s="117">
        <v>44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37</v>
      </c>
      <c r="Y79" s="117">
        <v>39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10013</v>
      </c>
      <c r="Y80" s="117">
        <v>11026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9.73'!S1</f>
        <v>Western Downs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808</v>
      </c>
      <c r="Y83" s="117">
        <v>836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517</v>
      </c>
      <c r="Y84" s="117">
        <v>549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9.73'!AA4</f>
        <v>24,201</v>
      </c>
      <c r="D85" s="99">
        <f>'Table 9.73'!AC4</f>
        <v>9.4028298901496221E-2</v>
      </c>
      <c r="E85" s="100">
        <f>'Table 9.73'!AC4</f>
        <v>9.4028298901496221E-2</v>
      </c>
      <c r="F85" s="99">
        <f>'Table 9.73'!AE4</f>
        <v>9.1739293607440153E-3</v>
      </c>
      <c r="G85" s="100">
        <f>'Table 9.73'!AE4</f>
        <v>9.1739293607440153E-3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1684</v>
      </c>
      <c r="Y85" s="117">
        <v>1745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9.73'!AA5</f>
        <v>13,175</v>
      </c>
      <c r="D86" s="99">
        <f>'Table 9.73'!AC5</f>
        <v>8.8123554674595317E-2</v>
      </c>
      <c r="E86" s="100">
        <f>'Table 9.73'!AC5</f>
        <v>8.8123554674595317E-2</v>
      </c>
      <c r="F86" s="99">
        <f>'Table 9.73'!AE5</f>
        <v>7.7252562337464248E-3</v>
      </c>
      <c r="G86" s="100">
        <f>'Table 9.73'!AE5</f>
        <v>7.7252562337464248E-3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235</v>
      </c>
      <c r="Y86" s="117">
        <v>244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9.73'!AA6</f>
        <v>11,026</v>
      </c>
      <c r="D87" s="99">
        <f>'Table 9.73'!AC6</f>
        <v>0.10116848097473286</v>
      </c>
      <c r="E87" s="100">
        <f>'Table 9.73'!AC6</f>
        <v>0.10116848097473286</v>
      </c>
      <c r="F87" s="99">
        <f>'Table 9.73'!AE6</f>
        <v>1.0910424498028704E-2</v>
      </c>
      <c r="G87" s="100">
        <f>'Table 9.73'!AE6</f>
        <v>1.0910424498028704E-2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192</v>
      </c>
      <c r="Y87" s="117">
        <v>204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9.73'!AA7</f>
        <v>16,485</v>
      </c>
      <c r="D88" s="99">
        <f>'Table 9.73'!AC7</f>
        <v>6.4097598760650687E-2</v>
      </c>
      <c r="E88" s="100">
        <f>'Table 9.73'!AC7</f>
        <v>6.4097598760650687E-2</v>
      </c>
      <c r="F88" s="99">
        <f>'Table 9.73'!AE7</f>
        <v>2.7166801669886054E-2</v>
      </c>
      <c r="G88" s="100">
        <f>'Table 9.73'!AE7</f>
        <v>2.7166801669886054E-2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326</v>
      </c>
      <c r="Y88" s="117">
        <v>368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9.73'!AA37</f>
        <v>13,967</v>
      </c>
      <c r="D89" s="99">
        <f>'Table 9.73'!AC37</f>
        <v>5.0387305407234795E-2</v>
      </c>
      <c r="E89" s="100">
        <f>'Table 9.73'!AC37</f>
        <v>5.0387305407234795E-2</v>
      </c>
      <c r="F89" s="99">
        <f>'Table 9.73'!AE37</f>
        <v>1.8522569824254376E-2</v>
      </c>
      <c r="G89" s="100">
        <f>'Table 9.73'!AE37</f>
        <v>1.8522569824254376E-2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1101</v>
      </c>
      <c r="Y89" s="117">
        <v>1179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9.73'!AA38</f>
        <v>2,518</v>
      </c>
      <c r="D90" s="99">
        <f>'Table 9.73'!AC38</f>
        <v>0.1466302367941712</v>
      </c>
      <c r="E90" s="100">
        <f>'Table 9.73'!AC38</f>
        <v>0.1466302367941712</v>
      </c>
      <c r="F90" s="99">
        <f>'Table 9.73'!AE38</f>
        <v>7.7910958904109595E-2</v>
      </c>
      <c r="G90" s="100">
        <f>'Table 9.73'!AE38</f>
        <v>7.7910958904109595E-2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1314</v>
      </c>
      <c r="Y90" s="117">
        <v>1441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9.73'!AA114</f>
        <v>1,204</v>
      </c>
      <c r="D91" s="99">
        <f>'Table 9.73'!AC114</f>
        <v>9.6539162112932564E-2</v>
      </c>
      <c r="E91" s="100">
        <f>'Table 9.73'!AC114</f>
        <v>9.6539162112932564E-2</v>
      </c>
      <c r="F91" s="99">
        <f>'Table 9.73'!AE114</f>
        <v>7.9820627802690503E-2</v>
      </c>
      <c r="G91" s="100">
        <f>'Table 9.73'!AE114</f>
        <v>7.9820627802690503E-2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8392</v>
      </c>
      <c r="Y91" s="117">
        <v>8948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9.73'!AA115</f>
        <v>1,314</v>
      </c>
      <c r="D92" s="99">
        <f>'Table 9.73'!AC115</f>
        <v>0.19999999999999996</v>
      </c>
      <c r="E92" s="100">
        <f>'Table 9.73'!AC115</f>
        <v>0.19999999999999996</v>
      </c>
      <c r="F92" s="99">
        <f>'Table 9.73'!AE115</f>
        <v>7.3529411764705843E-2</v>
      </c>
      <c r="G92" s="100">
        <f>'Table 9.73'!AE115</f>
        <v>7.3529411764705843E-2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9.73'!AA8</f>
        <v>$40,978</v>
      </c>
      <c r="D93" s="99">
        <f>'Table 9.73'!AC8</f>
        <v>-1.4304230762575143E-3</v>
      </c>
      <c r="E93" s="100">
        <f>'Table 9.73'!AC8</f>
        <v>-1.4304230762575143E-3</v>
      </c>
      <c r="F93" s="99">
        <f>'Table 9.73'!AE8</f>
        <v>0.10709489278272155</v>
      </c>
      <c r="G93" s="100">
        <f>'Table 9.73'!AE8</f>
        <v>0.10709489278272155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421</v>
      </c>
      <c r="Y93" s="117">
        <v>497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9.73'!AA9</f>
        <v>$832.0 mil</v>
      </c>
      <c r="D94" s="99">
        <f>'Table 9.73'!AC9</f>
        <v>6.8736587086314582E-2</v>
      </c>
      <c r="E94" s="100">
        <f>'Table 9.73'!AC9</f>
        <v>6.8736587086314582E-2</v>
      </c>
      <c r="F94" s="99">
        <f>'Table 9.73'!AE9</f>
        <v>0.15605200621478876</v>
      </c>
      <c r="G94" s="100">
        <f>'Table 9.73'!AE9</f>
        <v>0.15605200621478876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1016</v>
      </c>
      <c r="Y94" s="117">
        <v>1132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248</v>
      </c>
      <c r="Y95" s="117">
        <v>227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831</v>
      </c>
      <c r="Y96" s="117">
        <v>934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1312</v>
      </c>
      <c r="Y97" s="117">
        <v>1446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681</v>
      </c>
      <c r="Y98" s="117">
        <v>767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101</v>
      </c>
      <c r="Y99" s="117">
        <v>101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709</v>
      </c>
      <c r="Y100" s="117">
        <v>738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7098</v>
      </c>
      <c r="Y101" s="117">
        <v>7537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15483</v>
      </c>
      <c r="Y104" s="115">
        <v>17078</v>
      </c>
      <c r="Z104" s="115"/>
      <c r="AA104" s="115" t="str">
        <f>TEXT(Y104,"###,###")</f>
        <v>17,078</v>
      </c>
      <c r="AB104" s="115"/>
      <c r="AC104" s="115">
        <f>Y104/($Y$4)*100</f>
        <v>70.567331928432708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3294</v>
      </c>
      <c r="Y105" s="115">
        <v>3726</v>
      </c>
      <c r="Z105" s="115"/>
      <c r="AA105" s="115" t="str">
        <f>TEXT(Y105,"###,###")</f>
        <v>3,726</v>
      </c>
      <c r="AB105" s="115"/>
      <c r="AC105" s="115">
        <f>Y105/($Y$4)*100</f>
        <v>15.396058014131647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18777</v>
      </c>
      <c r="Y106" s="115">
        <v>20804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3842</v>
      </c>
      <c r="Y108" s="115">
        <v>4252</v>
      </c>
      <c r="Z108" s="115"/>
      <c r="AA108" s="115" t="str">
        <f>TEXT(Y108,"###,###")</f>
        <v>4,252</v>
      </c>
      <c r="AB108" s="115"/>
      <c r="AC108" s="115">
        <f>Y108/($Y$4)*100</f>
        <v>17.569521920581792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3588</v>
      </c>
      <c r="Y109" s="115">
        <v>4076</v>
      </c>
      <c r="Z109" s="115"/>
      <c r="AA109" s="115" t="str">
        <f>TEXT(Y109,"###,###")</f>
        <v>4,076</v>
      </c>
      <c r="AB109" s="115"/>
      <c r="AC109" s="115">
        <f t="shared" ref="AC109:AC111" si="3">Y109/($Y$4)*100</f>
        <v>16.842279244659313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4681</v>
      </c>
      <c r="Y110" s="115">
        <v>4863</v>
      </c>
      <c r="Z110" s="115"/>
      <c r="AA110" s="115" t="str">
        <f>TEXT(Y110,"###,###")</f>
        <v>4,863</v>
      </c>
      <c r="AB110" s="115"/>
      <c r="AC110" s="115">
        <f t="shared" si="3"/>
        <v>20.094210983017231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6666</v>
      </c>
      <c r="Y111" s="115">
        <v>7613</v>
      </c>
      <c r="Z111" s="115"/>
      <c r="AA111" s="115" t="str">
        <f>TEXT(Y111,"###,###")</f>
        <v>7,613</v>
      </c>
      <c r="AB111" s="115"/>
      <c r="AC111" s="115">
        <f t="shared" si="3"/>
        <v>31.457377794306019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22121</v>
      </c>
      <c r="Y112" s="115">
        <v>24201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1115</v>
      </c>
      <c r="U114" s="115">
        <v>1174</v>
      </c>
      <c r="V114" s="115">
        <v>1179</v>
      </c>
      <c r="W114" s="115">
        <v>1099</v>
      </c>
      <c r="X114" s="115">
        <v>1098</v>
      </c>
      <c r="Y114" s="115">
        <v>1204</v>
      </c>
      <c r="Z114" s="115"/>
      <c r="AA114" s="115" t="str">
        <f>TEXT(Y114,"###,###")</f>
        <v>1,204</v>
      </c>
      <c r="AB114" s="115"/>
      <c r="AC114" s="115">
        <f>Y114/X114-1</f>
        <v>9.6539162112932564E-2</v>
      </c>
      <c r="AD114" s="115"/>
      <c r="AE114" s="115">
        <f>Y114/T114-1</f>
        <v>7.9820627802690503E-2</v>
      </c>
      <c r="AF114" s="115"/>
    </row>
    <row r="115" spans="19:32" x14ac:dyDescent="0.25">
      <c r="S115" s="115" t="s">
        <v>104</v>
      </c>
      <c r="T115" s="115">
        <v>1224</v>
      </c>
      <c r="U115" s="115">
        <v>1333</v>
      </c>
      <c r="V115" s="115">
        <v>1364</v>
      </c>
      <c r="W115" s="115">
        <v>1231</v>
      </c>
      <c r="X115" s="115">
        <v>1095</v>
      </c>
      <c r="Y115" s="115">
        <v>1314</v>
      </c>
      <c r="Z115" s="115"/>
      <c r="AA115" s="115" t="str">
        <f>TEXT(Y115,"###,###")</f>
        <v>1,314</v>
      </c>
      <c r="AB115" s="115"/>
      <c r="AC115" s="115">
        <f>Y115/X115-1</f>
        <v>0.19999999999999996</v>
      </c>
      <c r="AD115" s="115"/>
      <c r="AE115" s="115">
        <f>Y115/T115-1</f>
        <v>7.3529411764705843E-2</v>
      </c>
      <c r="AF115" s="115"/>
    </row>
    <row r="116" spans="19:32" x14ac:dyDescent="0.25">
      <c r="S116" s="115" t="s">
        <v>56</v>
      </c>
      <c r="T116" s="115">
        <v>2339</v>
      </c>
      <c r="U116" s="115">
        <v>2507</v>
      </c>
      <c r="V116" s="115">
        <v>2543</v>
      </c>
      <c r="W116" s="115">
        <v>2330</v>
      </c>
      <c r="X116" s="115">
        <v>2193</v>
      </c>
      <c r="Y116" s="115">
        <v>2518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41.89</v>
      </c>
      <c r="V118" s="115">
        <v>37.89</v>
      </c>
      <c r="W118" s="115">
        <v>40.479999999999997</v>
      </c>
      <c r="X118" s="115">
        <v>41.76</v>
      </c>
      <c r="Y118" s="115">
        <v>41.15</v>
      </c>
      <c r="Z118" s="115"/>
      <c r="AA118" s="115" t="str">
        <f>TEXT(Y118,"##.0")</f>
        <v>41.2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12925</v>
      </c>
      <c r="V120" s="115">
        <v>13091</v>
      </c>
      <c r="W120" s="115">
        <v>12324</v>
      </c>
      <c r="X120" s="115">
        <v>11808</v>
      </c>
      <c r="Y120" s="115">
        <v>12354</v>
      </c>
      <c r="Z120" s="115"/>
      <c r="AA120" s="115" t="str">
        <f>TEXT(Y120,"###,###")</f>
        <v>12,354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1949</v>
      </c>
      <c r="V121" s="115">
        <v>1866</v>
      </c>
      <c r="W121" s="115">
        <v>1931</v>
      </c>
      <c r="X121" s="115">
        <v>1888</v>
      </c>
      <c r="Y121" s="115">
        <v>2080</v>
      </c>
      <c r="Z121" s="115"/>
      <c r="AA121" s="115" t="str">
        <f t="shared" ref="AA121:AA128" si="4">TEXT(Y121,"###,###")</f>
        <v>2,080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2005</v>
      </c>
      <c r="V122" s="115">
        <v>1944</v>
      </c>
      <c r="W122" s="115">
        <v>1891</v>
      </c>
      <c r="X122" s="115">
        <v>1794</v>
      </c>
      <c r="Y122" s="115">
        <v>2051</v>
      </c>
      <c r="Z122" s="115"/>
      <c r="AA122" s="115" t="str">
        <f t="shared" si="4"/>
        <v>2,051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14930</v>
      </c>
      <c r="V124" s="115">
        <v>15035</v>
      </c>
      <c r="W124" s="115">
        <v>14215</v>
      </c>
      <c r="X124" s="115">
        <v>13602</v>
      </c>
      <c r="Y124" s="115">
        <v>14405</v>
      </c>
      <c r="Z124" s="115"/>
      <c r="AA124" s="115" t="str">
        <f t="shared" si="4"/>
        <v>14,405</v>
      </c>
      <c r="AB124" s="115"/>
      <c r="AC124" s="115">
        <f>Y124/$Y$7*100</f>
        <v>87.382468911131326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3954</v>
      </c>
      <c r="V125" s="115">
        <v>3810</v>
      </c>
      <c r="W125" s="115">
        <v>3822</v>
      </c>
      <c r="X125" s="115">
        <v>3682</v>
      </c>
      <c r="Y125" s="115">
        <v>4131</v>
      </c>
      <c r="Z125" s="115"/>
      <c r="AA125" s="115" t="str">
        <f t="shared" si="4"/>
        <v>4,131</v>
      </c>
      <c r="AB125" s="115"/>
      <c r="AC125" s="115">
        <f>Y125/$Y$7*100</f>
        <v>25.059144676979074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9269</v>
      </c>
      <c r="V127" s="115">
        <v>9259</v>
      </c>
      <c r="W127" s="115">
        <v>8748</v>
      </c>
      <c r="X127" s="115">
        <v>8394</v>
      </c>
      <c r="Y127" s="115">
        <v>8948</v>
      </c>
      <c r="Z127" s="115"/>
      <c r="AA127" s="115" t="str">
        <f t="shared" si="4"/>
        <v>8,948</v>
      </c>
      <c r="AB127" s="115"/>
      <c r="AC127" s="115">
        <f>Y127/$Y$7*100</f>
        <v>54.279648164998484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7608</v>
      </c>
      <c r="V128" s="115">
        <v>7638</v>
      </c>
      <c r="W128" s="115">
        <v>7395</v>
      </c>
      <c r="X128" s="115">
        <v>7096</v>
      </c>
      <c r="Y128" s="115">
        <v>7537</v>
      </c>
      <c r="Z128" s="115"/>
      <c r="AA128" s="115" t="str">
        <f t="shared" si="4"/>
        <v>7,537</v>
      </c>
      <c r="AB128" s="115"/>
      <c r="AC128" s="115">
        <f>Y128/$Y$7*100</f>
        <v>45.720351835001516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91FA923-ECDC-40F1-B969-EFD416C4C8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2039E05B-3497-4608-98C6-73BD51B543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C62CE96D-8FA5-429C-B04D-5023ED17F6E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93620919-F56D-45E8-A751-C44727EFF9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Whitsunday</v>
      </c>
      <c r="T1" s="115"/>
      <c r="U1" s="115"/>
      <c r="V1" s="115"/>
      <c r="W1" s="115"/>
      <c r="X1" s="115"/>
      <c r="Y1" s="115" t="str">
        <f>Y3</f>
        <v>9.74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185</v>
      </c>
      <c r="V3" s="115"/>
      <c r="W3" s="115"/>
      <c r="X3" s="115"/>
      <c r="Y3" s="115" t="s">
        <v>281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9.74'!$Y$3&amp;" "&amp;'Table 9.74'!$U$3&amp;", "&amp;'State data for spotlight'!$C$3&amp;", "&amp;'Table 9.74'!$Y$2</f>
        <v>Table 9.74 Whitsunday,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30756</v>
      </c>
      <c r="U4" s="117">
        <v>29834</v>
      </c>
      <c r="V4" s="117">
        <v>29254</v>
      </c>
      <c r="W4" s="117">
        <v>29614</v>
      </c>
      <c r="X4" s="117">
        <v>29157</v>
      </c>
      <c r="Y4" s="117">
        <v>31595</v>
      </c>
      <c r="Z4" s="115"/>
      <c r="AA4" s="115" t="str">
        <f>TEXT(Y4,"###,###")</f>
        <v>31,595</v>
      </c>
      <c r="AB4" s="115"/>
      <c r="AC4" s="115">
        <f t="shared" ref="AC4:AC9" si="0">Y4/X4-1</f>
        <v>8.3616284254209861E-2</v>
      </c>
      <c r="AD4" s="115"/>
      <c r="AE4" s="115">
        <f>Y4/T4-1</f>
        <v>2.7279230068929738E-2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16861</v>
      </c>
      <c r="U5" s="117">
        <v>16540</v>
      </c>
      <c r="V5" s="117">
        <v>16124</v>
      </c>
      <c r="W5" s="117">
        <v>16050</v>
      </c>
      <c r="X5" s="117">
        <v>15788</v>
      </c>
      <c r="Y5" s="117">
        <v>17093</v>
      </c>
      <c r="Z5" s="115"/>
      <c r="AA5" s="115" t="str">
        <f>TEXT(Y5,"###,###")</f>
        <v>17,093</v>
      </c>
      <c r="AB5" s="115"/>
      <c r="AC5" s="115">
        <f t="shared" si="0"/>
        <v>8.2657714720040465E-2</v>
      </c>
      <c r="AD5" s="115"/>
      <c r="AE5" s="115">
        <f t="shared" ref="AE5:AE9" si="1">Y5/T5-1</f>
        <v>1.375956348971008E-2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13895</v>
      </c>
      <c r="U6" s="117">
        <v>13294</v>
      </c>
      <c r="V6" s="117">
        <v>13130</v>
      </c>
      <c r="W6" s="117">
        <v>13564</v>
      </c>
      <c r="X6" s="117">
        <v>13369</v>
      </c>
      <c r="Y6" s="117">
        <v>14502</v>
      </c>
      <c r="Z6" s="115"/>
      <c r="AA6" s="115" t="str">
        <f>TEXT(Y6,"###,###")</f>
        <v>14,502</v>
      </c>
      <c r="AB6" s="115"/>
      <c r="AC6" s="115">
        <f t="shared" si="0"/>
        <v>8.4748298302042002E-2</v>
      </c>
      <c r="AD6" s="115"/>
      <c r="AE6" s="115">
        <f t="shared" si="1"/>
        <v>4.3684778697373083E-2</v>
      </c>
      <c r="AF6" s="115"/>
    </row>
    <row r="7" spans="1:32" ht="16.5" customHeight="1" thickBot="1" x14ac:dyDescent="0.3">
      <c r="A7" s="46" t="str">
        <f>"QUICK STATS for "&amp;'Table 9.74'!Y2&amp;"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19507</v>
      </c>
      <c r="U7" s="117">
        <v>19786</v>
      </c>
      <c r="V7" s="117">
        <v>19462</v>
      </c>
      <c r="W7" s="117">
        <v>19401</v>
      </c>
      <c r="X7" s="117">
        <v>19399</v>
      </c>
      <c r="Y7" s="117">
        <v>20377</v>
      </c>
      <c r="Z7" s="115"/>
      <c r="AA7" s="115" t="str">
        <f>TEXT(Y7,"###,###")</f>
        <v>20,377</v>
      </c>
      <c r="AB7" s="115"/>
      <c r="AC7" s="115">
        <f t="shared" si="0"/>
        <v>5.0414969843806334E-2</v>
      </c>
      <c r="AD7" s="115"/>
      <c r="AE7" s="115">
        <f t="shared" si="1"/>
        <v>4.4599374583482954E-2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31,595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9.74'!AA7</f>
        <v>20,377</v>
      </c>
      <c r="P8" s="51"/>
      <c r="S8" s="115" t="s">
        <v>96</v>
      </c>
      <c r="T8" s="115">
        <v>35685</v>
      </c>
      <c r="U8" s="115">
        <v>35961</v>
      </c>
      <c r="V8" s="115">
        <v>37363.360000000001</v>
      </c>
      <c r="W8" s="115">
        <v>37306.04</v>
      </c>
      <c r="X8" s="115">
        <v>38215.449999999997</v>
      </c>
      <c r="Y8" s="115">
        <v>38038.92</v>
      </c>
      <c r="Z8" s="115"/>
      <c r="AA8" s="115" t="str">
        <f>TEXT(Y8,"$###,###")</f>
        <v>$38,039</v>
      </c>
      <c r="AB8" s="115"/>
      <c r="AC8" s="115">
        <f t="shared" si="0"/>
        <v>-4.6193358968689147E-3</v>
      </c>
      <c r="AD8" s="115"/>
      <c r="AE8" s="115">
        <f t="shared" si="1"/>
        <v>6.5963850357293019E-2</v>
      </c>
      <c r="AF8" s="115"/>
    </row>
    <row r="9" spans="1:32" x14ac:dyDescent="0.25">
      <c r="A9" s="55" t="s">
        <v>17</v>
      </c>
      <c r="B9" s="56"/>
      <c r="C9" s="57"/>
      <c r="D9" s="58">
        <f>'Table 9.74'!AC104</f>
        <v>81.487577148282952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53.88918879128429</v>
      </c>
      <c r="P9" s="59" t="s">
        <v>97</v>
      </c>
      <c r="S9" s="115" t="s">
        <v>9</v>
      </c>
      <c r="T9" s="115">
        <v>935908065</v>
      </c>
      <c r="U9" s="115">
        <v>983354750</v>
      </c>
      <c r="V9" s="115">
        <v>954923211</v>
      </c>
      <c r="W9" s="115">
        <v>933284787</v>
      </c>
      <c r="X9" s="115">
        <v>934919021</v>
      </c>
      <c r="Y9" s="115">
        <v>989314152</v>
      </c>
      <c r="Z9" s="115"/>
      <c r="AA9" s="115" t="str">
        <f>TEXT(Y9/1000000,"$#,###.0")&amp;" mil"</f>
        <v>$989.3 mil</v>
      </c>
      <c r="AB9" s="115"/>
      <c r="AC9" s="115">
        <f t="shared" si="0"/>
        <v>5.8181649723864082E-2</v>
      </c>
      <c r="AD9" s="115"/>
      <c r="AE9" s="115">
        <f t="shared" si="1"/>
        <v>5.7063390088427202E-2</v>
      </c>
      <c r="AF9" s="115"/>
    </row>
    <row r="10" spans="1:32" x14ac:dyDescent="0.25">
      <c r="A10" s="55" t="s">
        <v>20</v>
      </c>
      <c r="B10" s="56"/>
      <c r="C10" s="57"/>
      <c r="D10" s="58">
        <f>'Table 9.74'!AC105</f>
        <v>9.8971356227251146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46.11081120871571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91.745595524365712</v>
      </c>
      <c r="P11" s="59" t="s">
        <v>97</v>
      </c>
      <c r="S11" s="115" t="s">
        <v>32</v>
      </c>
      <c r="T11" s="117">
        <v>27370</v>
      </c>
      <c r="U11" s="117">
        <v>26568</v>
      </c>
      <c r="V11" s="117">
        <v>26062</v>
      </c>
      <c r="W11" s="117">
        <v>26509</v>
      </c>
      <c r="X11" s="117">
        <v>26047</v>
      </c>
      <c r="Y11" s="117">
        <v>28214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9.74'!AC108</f>
        <v>15.189112201297675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16.592236344898662</v>
      </c>
      <c r="P12" s="59" t="s">
        <v>97</v>
      </c>
      <c r="S12" s="115" t="s">
        <v>33</v>
      </c>
      <c r="T12" s="117">
        <v>3383</v>
      </c>
      <c r="U12" s="117">
        <v>3266</v>
      </c>
      <c r="V12" s="117">
        <v>3192</v>
      </c>
      <c r="W12" s="117">
        <v>3106</v>
      </c>
      <c r="X12" s="117">
        <v>3112</v>
      </c>
      <c r="Y12" s="117">
        <v>3381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9.74'!AC109</f>
        <v>18.768792530463681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9.74'!AA118</f>
        <v>40.1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9.74'!AC110</f>
        <v>25.184364614654221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18.589586298277467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9.74'!AC111</f>
        <v>32.242443424592501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81.410413701722533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2700</v>
      </c>
      <c r="Z15" s="115"/>
      <c r="AA15" s="118">
        <f t="shared" ref="AA15:AA34" si="2">IF(Y15="np",0,Y15/$Y$34)</f>
        <v>8.5456559582212377E-2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906</v>
      </c>
      <c r="Z16" s="115"/>
      <c r="AA16" s="118">
        <f t="shared" si="2"/>
        <v>2.867542332647571E-2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1258</v>
      </c>
      <c r="Z17" s="115"/>
      <c r="AA17" s="118">
        <f t="shared" si="2"/>
        <v>3.9816426649786359E-2</v>
      </c>
      <c r="AB17" s="115"/>
      <c r="AC17" s="115"/>
      <c r="AD17" s="115"/>
      <c r="AE17" s="115"/>
      <c r="AF17" s="115"/>
    </row>
    <row r="18" spans="1:32" x14ac:dyDescent="0.25">
      <c r="A18" s="85" t="str">
        <f>'Table 9.74'!$S$1&amp;" ("&amp;'Table 9.74'!$T$2&amp;" to "&amp;'Table 9.74'!$Y$2&amp;")"</f>
        <v>Whitsunday (2011-12 to 2016-17)</v>
      </c>
      <c r="B18" s="85"/>
      <c r="C18" s="85"/>
      <c r="D18" s="85"/>
      <c r="E18" s="85"/>
      <c r="F18" s="85"/>
      <c r="G18" s="85" t="str">
        <f>'Table 9.74'!$S$1&amp;" ("&amp;'Table 9.74'!$T$2&amp;" to "&amp;'Table 9.74'!$Y$2&amp;")"</f>
        <v>Whitsunday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119</v>
      </c>
      <c r="Z18" s="115"/>
      <c r="AA18" s="118">
        <f t="shared" si="2"/>
        <v>3.7664187371419531E-3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2777</v>
      </c>
      <c r="Z19" s="115"/>
      <c r="AA19" s="118">
        <f t="shared" si="2"/>
        <v>8.7893654059186574E-2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538</v>
      </c>
      <c r="Z20" s="115"/>
      <c r="AA20" s="118">
        <f t="shared" si="2"/>
        <v>1.702801076119639E-2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2490</v>
      </c>
      <c r="Z21" s="115"/>
      <c r="AA21" s="118">
        <f t="shared" si="2"/>
        <v>7.8809938281373629E-2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4335</v>
      </c>
      <c r="Z22" s="115"/>
      <c r="AA22" s="118">
        <f t="shared" si="2"/>
        <v>0.13720525399588543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1937</v>
      </c>
      <c r="Z23" s="115"/>
      <c r="AA23" s="118">
        <f t="shared" si="2"/>
        <v>6.1307168855831616E-2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75</v>
      </c>
      <c r="Z24" s="115"/>
      <c r="AA24" s="118">
        <f t="shared" si="2"/>
        <v>2.3737933217281215E-3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621</v>
      </c>
      <c r="Z25" s="115"/>
      <c r="AA25" s="118">
        <f t="shared" si="2"/>
        <v>1.9655008703908846E-2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977</v>
      </c>
      <c r="Z26" s="115"/>
      <c r="AA26" s="118">
        <f t="shared" si="2"/>
        <v>3.0922614337711662E-2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1290</v>
      </c>
      <c r="Z27" s="115"/>
      <c r="AA27" s="118">
        <f t="shared" si="2"/>
        <v>4.0829245133723692E-2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3364</v>
      </c>
      <c r="Z28" s="115"/>
      <c r="AA28" s="118">
        <f t="shared" si="2"/>
        <v>0.10647254312391201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1131</v>
      </c>
      <c r="Z29" s="115"/>
      <c r="AA29" s="118">
        <f t="shared" si="2"/>
        <v>3.5796803291660073E-2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1290</v>
      </c>
      <c r="Z30" s="115"/>
      <c r="AA30" s="118">
        <f t="shared" si="2"/>
        <v>4.0829245133723692E-2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9.74'!Y2&amp;")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1645</v>
      </c>
      <c r="Z31" s="115"/>
      <c r="AA31" s="118">
        <f t="shared" si="2"/>
        <v>5.2065200189903467E-2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293</v>
      </c>
      <c r="Z32" s="115"/>
      <c r="AA32" s="118">
        <f t="shared" si="2"/>
        <v>9.2736192435511951E-3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1046</v>
      </c>
      <c r="Z33" s="115"/>
      <c r="AA33" s="118">
        <f t="shared" si="2"/>
        <v>3.3106504193701536E-2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31595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16032</v>
      </c>
      <c r="U37" s="115">
        <v>16379</v>
      </c>
      <c r="V37" s="115">
        <v>16260</v>
      </c>
      <c r="W37" s="115">
        <v>16001</v>
      </c>
      <c r="X37" s="115">
        <v>16139</v>
      </c>
      <c r="Y37" s="115">
        <v>16589</v>
      </c>
      <c r="Z37" s="115"/>
      <c r="AA37" s="115" t="str">
        <f>TEXT(Y37,"###,###")</f>
        <v>16,589</v>
      </c>
      <c r="AB37" s="115"/>
      <c r="AC37" s="115">
        <f>Y37/X37-1</f>
        <v>2.7882768449098538E-2</v>
      </c>
      <c r="AD37" s="115"/>
      <c r="AE37" s="115">
        <f>Y37/T37-1</f>
        <v>3.4743013972055925E-2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3476</v>
      </c>
      <c r="U38" s="115">
        <v>3406</v>
      </c>
      <c r="V38" s="115">
        <v>3201</v>
      </c>
      <c r="W38" s="115">
        <v>3399</v>
      </c>
      <c r="X38" s="115">
        <v>3262</v>
      </c>
      <c r="Y38" s="115">
        <v>3788</v>
      </c>
      <c r="Z38" s="115"/>
      <c r="AA38" s="115" t="str">
        <f>TEXT(Y38,"###,###")</f>
        <v>3,788</v>
      </c>
      <c r="AB38" s="115"/>
      <c r="AC38" s="115">
        <f>Y38/X38-1</f>
        <v>0.16125076640098102</v>
      </c>
      <c r="AD38" s="115"/>
      <c r="AE38" s="115">
        <f>Y38/T38-1</f>
        <v>8.9758342922899859E-2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19508</v>
      </c>
      <c r="U40" s="115">
        <v>19785</v>
      </c>
      <c r="V40" s="115">
        <v>19461</v>
      </c>
      <c r="W40" s="115">
        <v>19400</v>
      </c>
      <c r="X40" s="115">
        <v>19401</v>
      </c>
      <c r="Y40" s="115">
        <v>20377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81.410413701722533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18.589586298277467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21</v>
      </c>
      <c r="Y44" s="117">
        <v>16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290</v>
      </c>
      <c r="Y45" s="117">
        <v>396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856</v>
      </c>
      <c r="Y46" s="117">
        <v>918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1728</v>
      </c>
      <c r="Y47" s="117">
        <v>1768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2468</v>
      </c>
      <c r="Y48" s="117">
        <v>2674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9.74'!S1&amp;" ("&amp;'Table 9.74'!Y2&amp;") *"</f>
        <v>Number of jobs by age and sex of job holders in Whitsunday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1941</v>
      </c>
      <c r="Y49" s="117">
        <v>2028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1472</v>
      </c>
      <c r="Y50" s="117">
        <v>1545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1458</v>
      </c>
      <c r="Y51" s="117">
        <v>1621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1393</v>
      </c>
      <c r="Y52" s="117">
        <v>1575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1385</v>
      </c>
      <c r="Y53" s="117">
        <v>1445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1253</v>
      </c>
      <c r="Y54" s="117">
        <v>1347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867</v>
      </c>
      <c r="Y55" s="117">
        <v>1004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417</v>
      </c>
      <c r="Y56" s="117">
        <v>488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157</v>
      </c>
      <c r="Y57" s="117">
        <v>188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58</v>
      </c>
      <c r="Y58" s="117">
        <v>52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11</v>
      </c>
      <c r="Y59" s="117">
        <v>16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14</v>
      </c>
      <c r="Y60" s="117">
        <v>12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15788</v>
      </c>
      <c r="Y61" s="117">
        <v>17093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35</v>
      </c>
      <c r="Y63" s="117">
        <v>30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9.74'!S1&amp;" ("&amp;'Table 9.74'!Y2&amp;") *"</f>
        <v>Number of employed persons per occupation of main job by sex in Whitsunday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323</v>
      </c>
      <c r="Y64" s="117">
        <v>408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736</v>
      </c>
      <c r="Y65" s="117">
        <v>836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1595</v>
      </c>
      <c r="Y66" s="117">
        <v>1692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2303</v>
      </c>
      <c r="Y67" s="117">
        <v>2420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1524</v>
      </c>
      <c r="Y68" s="117">
        <v>1655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1209</v>
      </c>
      <c r="Y69" s="117">
        <v>1287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1251</v>
      </c>
      <c r="Y70" s="117">
        <v>1278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1159</v>
      </c>
      <c r="Y71" s="117">
        <v>1362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1172</v>
      </c>
      <c r="Y72" s="117">
        <v>1190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1002</v>
      </c>
      <c r="Y73" s="117">
        <v>1095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633</v>
      </c>
      <c r="Y74" s="117">
        <v>768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277</v>
      </c>
      <c r="Y75" s="117">
        <v>307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65</v>
      </c>
      <c r="Y76" s="117">
        <v>96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51</v>
      </c>
      <c r="Y77" s="117">
        <v>40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23</v>
      </c>
      <c r="Y78" s="117">
        <v>24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14</v>
      </c>
      <c r="Y79" s="117">
        <v>14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13369</v>
      </c>
      <c r="Y80" s="117">
        <v>14502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9.74'!S1</f>
        <v>Whitsunday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791</v>
      </c>
      <c r="Y83" s="117">
        <v>827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715</v>
      </c>
      <c r="Y84" s="117">
        <v>746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9.74'!AA4</f>
        <v>31,595</v>
      </c>
      <c r="D85" s="99">
        <f>'Table 9.74'!AC4</f>
        <v>8.3616284254209861E-2</v>
      </c>
      <c r="E85" s="100">
        <f>'Table 9.74'!AC4</f>
        <v>8.3616284254209861E-2</v>
      </c>
      <c r="F85" s="99">
        <f>'Table 9.74'!AE4</f>
        <v>2.7279230068929738E-2</v>
      </c>
      <c r="G85" s="100">
        <f>'Table 9.74'!AE4</f>
        <v>2.7279230068929738E-2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2170</v>
      </c>
      <c r="Y85" s="117">
        <v>2367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9.74'!AA5</f>
        <v>17,093</v>
      </c>
      <c r="D86" s="99">
        <f>'Table 9.74'!AC5</f>
        <v>8.2657714720040465E-2</v>
      </c>
      <c r="E86" s="100">
        <f>'Table 9.74'!AC5</f>
        <v>8.2657714720040465E-2</v>
      </c>
      <c r="F86" s="99">
        <f>'Table 9.74'!AE5</f>
        <v>1.375956348971008E-2</v>
      </c>
      <c r="G86" s="100">
        <f>'Table 9.74'!AE5</f>
        <v>1.375956348971008E-2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525</v>
      </c>
      <c r="Y86" s="117">
        <v>579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9.74'!AA6</f>
        <v>14,502</v>
      </c>
      <c r="D87" s="99">
        <f>'Table 9.74'!AC6</f>
        <v>8.4748298302042002E-2</v>
      </c>
      <c r="E87" s="100">
        <f>'Table 9.74'!AC6</f>
        <v>8.4748298302042002E-2</v>
      </c>
      <c r="F87" s="99">
        <f>'Table 9.74'!AE6</f>
        <v>4.3684778697373083E-2</v>
      </c>
      <c r="G87" s="100">
        <f>'Table 9.74'!AE6</f>
        <v>4.3684778697373083E-2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177</v>
      </c>
      <c r="Y87" s="117">
        <v>191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9.74'!AA7</f>
        <v>20,377</v>
      </c>
      <c r="D88" s="99">
        <f>'Table 9.74'!AC7</f>
        <v>5.0414969843806334E-2</v>
      </c>
      <c r="E88" s="100">
        <f>'Table 9.74'!AC7</f>
        <v>5.0414969843806334E-2</v>
      </c>
      <c r="F88" s="99">
        <f>'Table 9.74'!AE7</f>
        <v>4.4599374583482954E-2</v>
      </c>
      <c r="G88" s="100">
        <f>'Table 9.74'!AE7</f>
        <v>4.4599374583482954E-2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357</v>
      </c>
      <c r="Y88" s="117">
        <v>355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9.74'!AA37</f>
        <v>16,589</v>
      </c>
      <c r="D89" s="99">
        <f>'Table 9.74'!AC37</f>
        <v>2.7882768449098538E-2</v>
      </c>
      <c r="E89" s="100">
        <f>'Table 9.74'!AC37</f>
        <v>2.7882768449098538E-2</v>
      </c>
      <c r="F89" s="99">
        <f>'Table 9.74'!AE37</f>
        <v>3.4743013972055925E-2</v>
      </c>
      <c r="G89" s="100">
        <f>'Table 9.74'!AE37</f>
        <v>3.4743013972055925E-2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1552</v>
      </c>
      <c r="Y89" s="117">
        <v>1610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9.74'!AA38</f>
        <v>3,788</v>
      </c>
      <c r="D90" s="99">
        <f>'Table 9.74'!AC38</f>
        <v>0.16125076640098102</v>
      </c>
      <c r="E90" s="100">
        <f>'Table 9.74'!AC38</f>
        <v>0.16125076640098102</v>
      </c>
      <c r="F90" s="99">
        <f>'Table 9.74'!AE38</f>
        <v>8.9758342922899859E-2</v>
      </c>
      <c r="G90" s="100">
        <f>'Table 9.74'!AE38</f>
        <v>8.9758342922899859E-2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1793</v>
      </c>
      <c r="Y90" s="117">
        <v>1796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9.74'!AA114</f>
        <v>1,951</v>
      </c>
      <c r="D91" s="99">
        <f>'Table 9.74'!AC114</f>
        <v>0.13562281722933633</v>
      </c>
      <c r="E91" s="100">
        <f>'Table 9.74'!AC114</f>
        <v>0.13562281722933633</v>
      </c>
      <c r="F91" s="99">
        <f>'Table 9.74'!AE114</f>
        <v>0.1041312959818903</v>
      </c>
      <c r="G91" s="100">
        <f>'Table 9.74'!AE114</f>
        <v>0.1041312959818903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10440</v>
      </c>
      <c r="Y91" s="117">
        <v>10981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9.74'!AA115</f>
        <v>1,837</v>
      </c>
      <c r="D92" s="99">
        <f>'Table 9.74'!AC115</f>
        <v>0.19363222871994812</v>
      </c>
      <c r="E92" s="100">
        <f>'Table 9.74'!AC115</f>
        <v>0.19363222871994812</v>
      </c>
      <c r="F92" s="99">
        <f>'Table 9.74'!AE115</f>
        <v>7.238762405137189E-2</v>
      </c>
      <c r="G92" s="100">
        <f>'Table 9.74'!AE115</f>
        <v>7.238762405137189E-2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9.74'!AA8</f>
        <v>$38,039</v>
      </c>
      <c r="D93" s="99">
        <f>'Table 9.74'!AC8</f>
        <v>-4.6193358968689147E-3</v>
      </c>
      <c r="E93" s="100">
        <f>'Table 9.74'!AC8</f>
        <v>-4.6193358968689147E-3</v>
      </c>
      <c r="F93" s="99">
        <f>'Table 9.74'!AE8</f>
        <v>6.5963850357293019E-2</v>
      </c>
      <c r="G93" s="100">
        <f>'Table 9.74'!AE8</f>
        <v>6.5963850357293019E-2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683</v>
      </c>
      <c r="Y93" s="117">
        <v>775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9.74'!AA9</f>
        <v>$989.3 mil</v>
      </c>
      <c r="D94" s="99">
        <f>'Table 9.74'!AC9</f>
        <v>5.8181649723864082E-2</v>
      </c>
      <c r="E94" s="100">
        <f>'Table 9.74'!AC9</f>
        <v>5.8181649723864082E-2</v>
      </c>
      <c r="F94" s="99">
        <f>'Table 9.74'!AE9</f>
        <v>5.7063390088427202E-2</v>
      </c>
      <c r="G94" s="100">
        <f>'Table 9.74'!AE9</f>
        <v>5.7063390088427202E-2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995</v>
      </c>
      <c r="Y94" s="117">
        <v>1054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318</v>
      </c>
      <c r="Y95" s="117">
        <v>320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1207</v>
      </c>
      <c r="Y96" s="117">
        <v>1378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1322</v>
      </c>
      <c r="Y97" s="117">
        <v>1419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949</v>
      </c>
      <c r="Y98" s="117">
        <v>1058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178</v>
      </c>
      <c r="Y99" s="117">
        <v>187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1386</v>
      </c>
      <c r="Y100" s="117">
        <v>1338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8962</v>
      </c>
      <c r="Y101" s="117">
        <v>9396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22955</v>
      </c>
      <c r="Y104" s="115">
        <v>25746</v>
      </c>
      <c r="Z104" s="115"/>
      <c r="AA104" s="115" t="str">
        <f>TEXT(Y104,"###,###")</f>
        <v>25,746</v>
      </c>
      <c r="AB104" s="115"/>
      <c r="AC104" s="115">
        <f>Y104/($Y$4)*100</f>
        <v>81.487577148282952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3163</v>
      </c>
      <c r="Y105" s="115">
        <v>3127</v>
      </c>
      <c r="Z105" s="115"/>
      <c r="AA105" s="115" t="str">
        <f>TEXT(Y105,"###,###")</f>
        <v>3,127</v>
      </c>
      <c r="AB105" s="115"/>
      <c r="AC105" s="115">
        <f>Y105/($Y$4)*100</f>
        <v>9.8971356227251146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26118</v>
      </c>
      <c r="Y106" s="115">
        <v>28873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4046</v>
      </c>
      <c r="Y108" s="115">
        <v>4799</v>
      </c>
      <c r="Z108" s="115"/>
      <c r="AA108" s="115" t="str">
        <f>TEXT(Y108,"###,###")</f>
        <v>4,799</v>
      </c>
      <c r="AB108" s="115"/>
      <c r="AC108" s="115">
        <f>Y108/($Y$4)*100</f>
        <v>15.189112201297675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5487</v>
      </c>
      <c r="Y109" s="115">
        <v>5930</v>
      </c>
      <c r="Z109" s="115"/>
      <c r="AA109" s="115" t="str">
        <f>TEXT(Y109,"###,###")</f>
        <v>5,930</v>
      </c>
      <c r="AB109" s="115"/>
      <c r="AC109" s="115">
        <f t="shared" ref="AC109:AC111" si="3">Y109/($Y$4)*100</f>
        <v>18.768792530463681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7029</v>
      </c>
      <c r="Y110" s="115">
        <v>7957</v>
      </c>
      <c r="Z110" s="115"/>
      <c r="AA110" s="115" t="str">
        <f>TEXT(Y110,"###,###")</f>
        <v>7,957</v>
      </c>
      <c r="AB110" s="115"/>
      <c r="AC110" s="115">
        <f t="shared" si="3"/>
        <v>25.184364614654221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9556</v>
      </c>
      <c r="Y111" s="115">
        <v>10187</v>
      </c>
      <c r="Z111" s="115"/>
      <c r="AA111" s="115" t="str">
        <f>TEXT(Y111,"###,###")</f>
        <v>10,187</v>
      </c>
      <c r="AB111" s="115"/>
      <c r="AC111" s="115">
        <f t="shared" si="3"/>
        <v>32.242443424592501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29157</v>
      </c>
      <c r="Y112" s="115">
        <v>31595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1767</v>
      </c>
      <c r="U114" s="115">
        <v>1801</v>
      </c>
      <c r="V114" s="115">
        <v>1625</v>
      </c>
      <c r="W114" s="115">
        <v>1734</v>
      </c>
      <c r="X114" s="115">
        <v>1718</v>
      </c>
      <c r="Y114" s="115">
        <v>1951</v>
      </c>
      <c r="Z114" s="115"/>
      <c r="AA114" s="115" t="str">
        <f>TEXT(Y114,"###,###")</f>
        <v>1,951</v>
      </c>
      <c r="AB114" s="115"/>
      <c r="AC114" s="115">
        <f>Y114/X114-1</f>
        <v>0.13562281722933633</v>
      </c>
      <c r="AD114" s="115"/>
      <c r="AE114" s="115">
        <f>Y114/T114-1</f>
        <v>0.1041312959818903</v>
      </c>
      <c r="AF114" s="115"/>
    </row>
    <row r="115" spans="19:32" x14ac:dyDescent="0.25">
      <c r="S115" s="115" t="s">
        <v>104</v>
      </c>
      <c r="T115" s="115">
        <v>1713</v>
      </c>
      <c r="U115" s="115">
        <v>1612</v>
      </c>
      <c r="V115" s="115">
        <v>1575</v>
      </c>
      <c r="W115" s="115">
        <v>1670</v>
      </c>
      <c r="X115" s="115">
        <v>1539</v>
      </c>
      <c r="Y115" s="115">
        <v>1837</v>
      </c>
      <c r="Z115" s="115"/>
      <c r="AA115" s="115" t="str">
        <f>TEXT(Y115,"###,###")</f>
        <v>1,837</v>
      </c>
      <c r="AB115" s="115"/>
      <c r="AC115" s="115">
        <f>Y115/X115-1</f>
        <v>0.19363222871994812</v>
      </c>
      <c r="AD115" s="115"/>
      <c r="AE115" s="115">
        <f>Y115/T115-1</f>
        <v>7.238762405137189E-2</v>
      </c>
      <c r="AF115" s="115"/>
    </row>
    <row r="116" spans="19:32" x14ac:dyDescent="0.25">
      <c r="S116" s="115" t="s">
        <v>56</v>
      </c>
      <c r="T116" s="115">
        <v>3480</v>
      </c>
      <c r="U116" s="115">
        <v>3413</v>
      </c>
      <c r="V116" s="115">
        <v>3200</v>
      </c>
      <c r="W116" s="115">
        <v>3404</v>
      </c>
      <c r="X116" s="115">
        <v>3257</v>
      </c>
      <c r="Y116" s="115">
        <v>3788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37.04</v>
      </c>
      <c r="V118" s="115">
        <v>37.39</v>
      </c>
      <c r="W118" s="115">
        <v>42.47</v>
      </c>
      <c r="X118" s="115">
        <v>39.72</v>
      </c>
      <c r="Y118" s="115">
        <v>40.049999999999997</v>
      </c>
      <c r="Z118" s="115"/>
      <c r="AA118" s="115" t="str">
        <f>TEXT(Y118,"##.0")</f>
        <v>40.1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16520</v>
      </c>
      <c r="V120" s="115">
        <v>16270</v>
      </c>
      <c r="W120" s="115">
        <v>16296</v>
      </c>
      <c r="X120" s="115">
        <v>16289</v>
      </c>
      <c r="Y120" s="115">
        <v>16996</v>
      </c>
      <c r="Z120" s="115"/>
      <c r="AA120" s="115" t="str">
        <f>TEXT(Y120,"###,###")</f>
        <v>16,996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1715</v>
      </c>
      <c r="V121" s="115">
        <v>1674</v>
      </c>
      <c r="W121" s="115">
        <v>1615</v>
      </c>
      <c r="X121" s="115">
        <v>1558</v>
      </c>
      <c r="Y121" s="115">
        <v>1682</v>
      </c>
      <c r="Z121" s="115"/>
      <c r="AA121" s="115" t="str">
        <f t="shared" ref="AA121:AA128" si="4">TEXT(Y121,"###,###")</f>
        <v>1,682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1555</v>
      </c>
      <c r="V122" s="115">
        <v>1522</v>
      </c>
      <c r="W122" s="115">
        <v>1496</v>
      </c>
      <c r="X122" s="115">
        <v>1555</v>
      </c>
      <c r="Y122" s="115">
        <v>1699</v>
      </c>
      <c r="Z122" s="115"/>
      <c r="AA122" s="115" t="str">
        <f t="shared" si="4"/>
        <v>1,699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18075</v>
      </c>
      <c r="V124" s="115">
        <v>17792</v>
      </c>
      <c r="W124" s="115">
        <v>17792</v>
      </c>
      <c r="X124" s="115">
        <v>17844</v>
      </c>
      <c r="Y124" s="115">
        <v>18695</v>
      </c>
      <c r="Z124" s="115"/>
      <c r="AA124" s="115" t="str">
        <f t="shared" si="4"/>
        <v>18,695</v>
      </c>
      <c r="AB124" s="115"/>
      <c r="AC124" s="115">
        <f>Y124/$Y$7*100</f>
        <v>91.745595524365712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3270</v>
      </c>
      <c r="V125" s="115">
        <v>3196</v>
      </c>
      <c r="W125" s="115">
        <v>3111</v>
      </c>
      <c r="X125" s="115">
        <v>3113</v>
      </c>
      <c r="Y125" s="115">
        <v>3381</v>
      </c>
      <c r="Z125" s="115"/>
      <c r="AA125" s="115" t="str">
        <f t="shared" si="4"/>
        <v>3,381</v>
      </c>
      <c r="AB125" s="115"/>
      <c r="AC125" s="115">
        <f>Y125/$Y$7*100</f>
        <v>16.592236344898662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10999</v>
      </c>
      <c r="V127" s="115">
        <v>10724</v>
      </c>
      <c r="W127" s="115">
        <v>10503</v>
      </c>
      <c r="X127" s="115">
        <v>10440</v>
      </c>
      <c r="Y127" s="115">
        <v>10981</v>
      </c>
      <c r="Z127" s="115"/>
      <c r="AA127" s="115" t="str">
        <f t="shared" si="4"/>
        <v>10,981</v>
      </c>
      <c r="AB127" s="115"/>
      <c r="AC127" s="115">
        <f>Y127/$Y$7*100</f>
        <v>53.88918879128429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8784</v>
      </c>
      <c r="V128" s="115">
        <v>8736</v>
      </c>
      <c r="W128" s="115">
        <v>8895</v>
      </c>
      <c r="X128" s="115">
        <v>8961</v>
      </c>
      <c r="Y128" s="115">
        <v>9396</v>
      </c>
      <c r="Z128" s="115"/>
      <c r="AA128" s="115" t="str">
        <f t="shared" si="4"/>
        <v>9,396</v>
      </c>
      <c r="AB128" s="115"/>
      <c r="AC128" s="115">
        <f>Y128/$Y$7*100</f>
        <v>46.11081120871571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412638B-88F6-4838-91A3-17C8BAB28D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E7594B28-AE33-4A76-9521-52FF92039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255D4B65-F91E-4150-B590-85AA7750A9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D7A37C1-EA29-4200-A953-FBFD008206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Winton</v>
      </c>
      <c r="T1" s="115"/>
      <c r="U1" s="115"/>
      <c r="V1" s="115"/>
      <c r="W1" s="115"/>
      <c r="X1" s="115"/>
      <c r="Y1" s="115" t="str">
        <f>Y3</f>
        <v>9.75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186</v>
      </c>
      <c r="V3" s="115"/>
      <c r="W3" s="115"/>
      <c r="X3" s="115"/>
      <c r="Y3" s="115" t="s">
        <v>282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9.75'!$Y$3&amp;" "&amp;'Table 9.75'!$U$3&amp;", "&amp;'State data for spotlight'!$C$3&amp;", "&amp;'Table 9.75'!$Y$2</f>
        <v>Table 9.75 Winton,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821</v>
      </c>
      <c r="U4" s="117">
        <v>901</v>
      </c>
      <c r="V4" s="117">
        <v>847</v>
      </c>
      <c r="W4" s="117">
        <v>781</v>
      </c>
      <c r="X4" s="117">
        <v>762</v>
      </c>
      <c r="Y4" s="117">
        <v>769</v>
      </c>
      <c r="Z4" s="115"/>
      <c r="AA4" s="115" t="str">
        <f>TEXT(Y4,"###,###")</f>
        <v>769</v>
      </c>
      <c r="AB4" s="115"/>
      <c r="AC4" s="115">
        <f t="shared" ref="AC4:AC9" si="0">Y4/X4-1</f>
        <v>9.1863517060366551E-3</v>
      </c>
      <c r="AD4" s="115"/>
      <c r="AE4" s="115">
        <f>Y4/T4-1</f>
        <v>-6.3337393422655319E-2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406</v>
      </c>
      <c r="U5" s="117">
        <v>447</v>
      </c>
      <c r="V5" s="117">
        <v>413</v>
      </c>
      <c r="W5" s="117">
        <v>369</v>
      </c>
      <c r="X5" s="117">
        <v>339</v>
      </c>
      <c r="Y5" s="117">
        <v>386</v>
      </c>
      <c r="Z5" s="115"/>
      <c r="AA5" s="115" t="str">
        <f>TEXT(Y5,"###,###")</f>
        <v>386</v>
      </c>
      <c r="AB5" s="115"/>
      <c r="AC5" s="115">
        <f t="shared" si="0"/>
        <v>0.13864306784660774</v>
      </c>
      <c r="AD5" s="115"/>
      <c r="AE5" s="115">
        <f t="shared" ref="AE5:AE9" si="1">Y5/T5-1</f>
        <v>-4.9261083743842415E-2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412</v>
      </c>
      <c r="U6" s="117">
        <v>455</v>
      </c>
      <c r="V6" s="117">
        <v>438</v>
      </c>
      <c r="W6" s="117">
        <v>415</v>
      </c>
      <c r="X6" s="117">
        <v>422</v>
      </c>
      <c r="Y6" s="117">
        <v>383</v>
      </c>
      <c r="Z6" s="115"/>
      <c r="AA6" s="115" t="str">
        <f>TEXT(Y6,"###,###")</f>
        <v>383</v>
      </c>
      <c r="AB6" s="115"/>
      <c r="AC6" s="115">
        <f t="shared" si="0"/>
        <v>-9.2417061611374418E-2</v>
      </c>
      <c r="AD6" s="115"/>
      <c r="AE6" s="115">
        <f t="shared" si="1"/>
        <v>-7.0388349514563076E-2</v>
      </c>
      <c r="AF6" s="115"/>
    </row>
    <row r="7" spans="1:32" ht="16.5" customHeight="1" thickBot="1" x14ac:dyDescent="0.3">
      <c r="A7" s="46" t="str">
        <f>"QUICK STATS for "&amp;'Table 9.75'!Y2&amp;"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530</v>
      </c>
      <c r="U7" s="117">
        <v>578</v>
      </c>
      <c r="V7" s="117">
        <v>560</v>
      </c>
      <c r="W7" s="117">
        <v>523</v>
      </c>
      <c r="X7" s="117">
        <v>495</v>
      </c>
      <c r="Y7" s="117">
        <v>506</v>
      </c>
      <c r="Z7" s="115"/>
      <c r="AA7" s="115" t="str">
        <f>TEXT(Y7,"###,###")</f>
        <v>506</v>
      </c>
      <c r="AB7" s="115"/>
      <c r="AC7" s="115">
        <f t="shared" si="0"/>
        <v>2.2222222222222143E-2</v>
      </c>
      <c r="AD7" s="115"/>
      <c r="AE7" s="115">
        <f t="shared" si="1"/>
        <v>-4.5283018867924518E-2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769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9.75'!AA7</f>
        <v>506</v>
      </c>
      <c r="P8" s="51"/>
      <c r="S8" s="115" t="s">
        <v>96</v>
      </c>
      <c r="T8" s="115">
        <v>36060.04</v>
      </c>
      <c r="U8" s="115">
        <v>33544</v>
      </c>
      <c r="V8" s="115">
        <v>34464.36</v>
      </c>
      <c r="W8" s="115">
        <v>37775</v>
      </c>
      <c r="X8" s="115">
        <v>39751.4</v>
      </c>
      <c r="Y8" s="115">
        <v>42632</v>
      </c>
      <c r="Z8" s="115"/>
      <c r="AA8" s="115" t="str">
        <f>TEXT(Y8,"$###,###")</f>
        <v>$42,632</v>
      </c>
      <c r="AB8" s="115"/>
      <c r="AC8" s="115">
        <f t="shared" si="0"/>
        <v>7.2465372288774699E-2</v>
      </c>
      <c r="AD8" s="115"/>
      <c r="AE8" s="115">
        <f t="shared" si="1"/>
        <v>0.18225049112535641</v>
      </c>
      <c r="AF8" s="115"/>
    </row>
    <row r="9" spans="1:32" x14ac:dyDescent="0.25">
      <c r="A9" s="55" t="s">
        <v>17</v>
      </c>
      <c r="B9" s="56"/>
      <c r="C9" s="57"/>
      <c r="D9" s="58">
        <f>'Table 9.75'!AC104</f>
        <v>51.235370611183349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52.371541501976282</v>
      </c>
      <c r="P9" s="59" t="s">
        <v>97</v>
      </c>
      <c r="S9" s="115" t="s">
        <v>9</v>
      </c>
      <c r="T9" s="115">
        <v>23008413</v>
      </c>
      <c r="U9" s="115">
        <v>24436132</v>
      </c>
      <c r="V9" s="115">
        <v>21899299</v>
      </c>
      <c r="W9" s="115">
        <v>21289556</v>
      </c>
      <c r="X9" s="115">
        <v>23118567</v>
      </c>
      <c r="Y9" s="115">
        <v>25107933</v>
      </c>
      <c r="Z9" s="115"/>
      <c r="AA9" s="115" t="str">
        <f>TEXT(Y9/1000000,"$#,###.0")&amp;" mil"</f>
        <v>$25.1 mil</v>
      </c>
      <c r="AB9" s="115"/>
      <c r="AC9" s="115">
        <f t="shared" si="0"/>
        <v>8.605057571258623E-2</v>
      </c>
      <c r="AD9" s="115"/>
      <c r="AE9" s="115">
        <f t="shared" si="1"/>
        <v>9.1250100561042657E-2</v>
      </c>
      <c r="AF9" s="115"/>
    </row>
    <row r="10" spans="1:32" x14ac:dyDescent="0.25">
      <c r="A10" s="55" t="s">
        <v>20</v>
      </c>
      <c r="B10" s="56"/>
      <c r="C10" s="57"/>
      <c r="D10" s="58">
        <f>'Table 9.75'!AC105</f>
        <v>33.940182054616386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47.628458498023718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84.980237154150188</v>
      </c>
      <c r="P11" s="59" t="s">
        <v>97</v>
      </c>
      <c r="S11" s="115" t="s">
        <v>32</v>
      </c>
      <c r="T11" s="117">
        <v>644</v>
      </c>
      <c r="U11" s="117">
        <v>723</v>
      </c>
      <c r="V11" s="117">
        <v>673</v>
      </c>
      <c r="W11" s="117">
        <v>619</v>
      </c>
      <c r="X11" s="117">
        <v>617</v>
      </c>
      <c r="Y11" s="117">
        <v>617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9.75'!AC108</f>
        <v>15.734720416124837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30.039525691699602</v>
      </c>
      <c r="P12" s="59" t="s">
        <v>97</v>
      </c>
      <c r="S12" s="115" t="s">
        <v>33</v>
      </c>
      <c r="T12" s="117">
        <v>172</v>
      </c>
      <c r="U12" s="117">
        <v>176</v>
      </c>
      <c r="V12" s="117">
        <v>171</v>
      </c>
      <c r="W12" s="117">
        <v>168</v>
      </c>
      <c r="X12" s="117">
        <v>142</v>
      </c>
      <c r="Y12" s="117">
        <v>152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9.75'!AC109</f>
        <v>17.945383615084527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9.75'!AA118</f>
        <v>43.6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9.75'!AC110</f>
        <v>27.438231469440833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16.798418972332016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9.75'!AC111</f>
        <v>24.057217165149545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83.201581027667984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75</v>
      </c>
      <c r="Z15" s="115"/>
      <c r="AA15" s="118">
        <f t="shared" ref="AA15:AA34" si="2">IF(Y15="np",0,Y15/$Y$34)</f>
        <v>9.7529258777633285E-2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5.2015604681404422E-3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10</v>
      </c>
      <c r="Z17" s="115"/>
      <c r="AA17" s="118">
        <f t="shared" si="2"/>
        <v>1.3003901170351105E-2</v>
      </c>
      <c r="AB17" s="115"/>
      <c r="AC17" s="115"/>
      <c r="AD17" s="115"/>
      <c r="AE17" s="115"/>
      <c r="AF17" s="115"/>
    </row>
    <row r="18" spans="1:32" x14ac:dyDescent="0.25">
      <c r="A18" s="85" t="str">
        <f>'Table 9.75'!$S$1&amp;" ("&amp;'Table 9.75'!$T$2&amp;" to "&amp;'Table 9.75'!$Y$2&amp;")"</f>
        <v>Winton (2011-12 to 2016-17)</v>
      </c>
      <c r="B18" s="85"/>
      <c r="C18" s="85"/>
      <c r="D18" s="85"/>
      <c r="E18" s="85"/>
      <c r="F18" s="85"/>
      <c r="G18" s="85" t="str">
        <f>'Table 9.75'!$S$1&amp;" ("&amp;'Table 9.75'!$T$2&amp;" to "&amp;'Table 9.75'!$Y$2&amp;")"</f>
        <v>Winton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7</v>
      </c>
      <c r="Z18" s="115"/>
      <c r="AA18" s="118">
        <f t="shared" si="2"/>
        <v>9.1027308192457735E-3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53</v>
      </c>
      <c r="Z19" s="115"/>
      <c r="AA19" s="118">
        <f t="shared" si="2"/>
        <v>6.8920676202860853E-2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12</v>
      </c>
      <c r="Z20" s="115"/>
      <c r="AA20" s="118">
        <f t="shared" si="2"/>
        <v>1.5604681404421327E-2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70</v>
      </c>
      <c r="Z21" s="115"/>
      <c r="AA21" s="118">
        <f t="shared" si="2"/>
        <v>9.1027308192457732E-2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53</v>
      </c>
      <c r="Z22" s="115"/>
      <c r="AA22" s="118">
        <f t="shared" si="2"/>
        <v>6.8920676202860853E-2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37</v>
      </c>
      <c r="Z23" s="115"/>
      <c r="AA23" s="118">
        <f t="shared" si="2"/>
        <v>4.8114434330299091E-2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4</v>
      </c>
      <c r="Z24" s="115"/>
      <c r="AA24" s="118">
        <f t="shared" si="2"/>
        <v>5.2015604681404422E-3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6</v>
      </c>
      <c r="Z25" s="115"/>
      <c r="AA25" s="118">
        <f t="shared" si="2"/>
        <v>7.8023407022106634E-3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</v>
      </c>
      <c r="Z26" s="115"/>
      <c r="AA26" s="118">
        <f t="shared" si="2"/>
        <v>3.9011703511053317E-3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21</v>
      </c>
      <c r="Z27" s="115"/>
      <c r="AA27" s="118">
        <f t="shared" si="2"/>
        <v>2.7308192457737322E-2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24</v>
      </c>
      <c r="Z28" s="115"/>
      <c r="AA28" s="118">
        <f t="shared" si="2"/>
        <v>3.1209362808842653E-2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144</v>
      </c>
      <c r="Z29" s="115"/>
      <c r="AA29" s="118">
        <f t="shared" si="2"/>
        <v>0.18725617685305593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43</v>
      </c>
      <c r="Z30" s="115"/>
      <c r="AA30" s="118">
        <f t="shared" si="2"/>
        <v>5.5916775032509754E-2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9.75'!Y2&amp;")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45</v>
      </c>
      <c r="Z31" s="115"/>
      <c r="AA31" s="118">
        <f t="shared" si="2"/>
        <v>5.8517555266579972E-2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22</v>
      </c>
      <c r="Z32" s="115"/>
      <c r="AA32" s="118">
        <f t="shared" si="2"/>
        <v>2.8608582574772431E-2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22</v>
      </c>
      <c r="Z33" s="115"/>
      <c r="AA33" s="118">
        <f t="shared" si="2"/>
        <v>2.8608582574772431E-2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769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433</v>
      </c>
      <c r="U37" s="115">
        <v>459</v>
      </c>
      <c r="V37" s="115">
        <v>452</v>
      </c>
      <c r="W37" s="115">
        <v>428</v>
      </c>
      <c r="X37" s="115">
        <v>402</v>
      </c>
      <c r="Y37" s="115">
        <v>421</v>
      </c>
      <c r="Z37" s="115"/>
      <c r="AA37" s="115" t="str">
        <f>TEXT(Y37,"###,###")</f>
        <v>421</v>
      </c>
      <c r="AB37" s="115"/>
      <c r="AC37" s="115">
        <f>Y37/X37-1</f>
        <v>4.7263681592039752E-2</v>
      </c>
      <c r="AD37" s="115"/>
      <c r="AE37" s="115">
        <f>Y37/T37-1</f>
        <v>-2.7713625866050862E-2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99</v>
      </c>
      <c r="U38" s="115">
        <v>119</v>
      </c>
      <c r="V38" s="115">
        <v>110</v>
      </c>
      <c r="W38" s="115">
        <v>96</v>
      </c>
      <c r="X38" s="115">
        <v>97</v>
      </c>
      <c r="Y38" s="115">
        <v>85</v>
      </c>
      <c r="Z38" s="115"/>
      <c r="AA38" s="115" t="str">
        <f>TEXT(Y38,"###,###")</f>
        <v>85</v>
      </c>
      <c r="AB38" s="115"/>
      <c r="AC38" s="115">
        <f>Y38/X38-1</f>
        <v>-0.12371134020618557</v>
      </c>
      <c r="AD38" s="115"/>
      <c r="AE38" s="115">
        <f>Y38/T38-1</f>
        <v>-0.14141414141414144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532</v>
      </c>
      <c r="U40" s="115">
        <v>578</v>
      </c>
      <c r="V40" s="115">
        <v>562</v>
      </c>
      <c r="W40" s="115">
        <v>524</v>
      </c>
      <c r="X40" s="115">
        <v>499</v>
      </c>
      <c r="Y40" s="115">
        <v>506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83.201581027667984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16.798418972332016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11</v>
      </c>
      <c r="Y45" s="117">
        <v>12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31</v>
      </c>
      <c r="Y46" s="117">
        <v>31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22</v>
      </c>
      <c r="Y47" s="117">
        <v>25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26</v>
      </c>
      <c r="Y48" s="117">
        <v>25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9.75'!S1&amp;" ("&amp;'Table 9.75'!Y2&amp;") *"</f>
        <v>Number of jobs by age and sex of job holders in Winton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37</v>
      </c>
      <c r="Y49" s="117">
        <v>39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33</v>
      </c>
      <c r="Y50" s="117">
        <v>33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30</v>
      </c>
      <c r="Y51" s="117">
        <v>39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31</v>
      </c>
      <c r="Y52" s="117">
        <v>42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22</v>
      </c>
      <c r="Y53" s="117">
        <v>34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40</v>
      </c>
      <c r="Y54" s="117">
        <v>42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28</v>
      </c>
      <c r="Y55" s="117">
        <v>38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8</v>
      </c>
      <c r="Y56" s="117">
        <v>14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2</v>
      </c>
      <c r="Y57" s="117">
        <v>8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2</v>
      </c>
      <c r="Y58" s="117">
        <v>9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334</v>
      </c>
      <c r="Y61" s="117">
        <v>386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4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9.75'!S1&amp;" ("&amp;'Table 9.75'!Y2&amp;") *"</f>
        <v>Number of employed persons per occupation of main job by sex in Winton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15</v>
      </c>
      <c r="Y64" s="117">
        <v>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30</v>
      </c>
      <c r="Y65" s="117">
        <v>24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36</v>
      </c>
      <c r="Y66" s="117">
        <v>30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37</v>
      </c>
      <c r="Y67" s="117">
        <v>34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69</v>
      </c>
      <c r="Y68" s="117">
        <v>45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25</v>
      </c>
      <c r="Y69" s="117">
        <v>42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31</v>
      </c>
      <c r="Y70" s="117">
        <v>29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40</v>
      </c>
      <c r="Y71" s="117">
        <v>42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43</v>
      </c>
      <c r="Y72" s="117">
        <v>40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37</v>
      </c>
      <c r="Y73" s="117">
        <v>38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25</v>
      </c>
      <c r="Y74" s="117">
        <v>31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8</v>
      </c>
      <c r="Y75" s="117">
        <v>6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4</v>
      </c>
      <c r="Y76" s="117">
        <v>6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4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4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425</v>
      </c>
      <c r="Y80" s="117">
        <v>383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9.75'!S1</f>
        <v>Winton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17</v>
      </c>
      <c r="Y83" s="117">
        <v>15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</v>
      </c>
      <c r="Y84" s="117">
        <v>12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9.75'!AA4</f>
        <v>769</v>
      </c>
      <c r="D85" s="99">
        <f>'Table 9.75'!AC4</f>
        <v>9.1863517060366551E-3</v>
      </c>
      <c r="E85" s="100">
        <f>'Table 9.75'!AC4</f>
        <v>9.1863517060366551E-3</v>
      </c>
      <c r="F85" s="99">
        <f>'Table 9.75'!AE4</f>
        <v>-6.3337393422655319E-2</v>
      </c>
      <c r="G85" s="100">
        <f>'Table 9.75'!AE4</f>
        <v>-6.3337393422655319E-2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43</v>
      </c>
      <c r="Y85" s="117">
        <v>37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9.75'!AA5</f>
        <v>386</v>
      </c>
      <c r="D86" s="99">
        <f>'Table 9.75'!AC5</f>
        <v>0.13864306784660774</v>
      </c>
      <c r="E86" s="100">
        <f>'Table 9.75'!AC5</f>
        <v>0.13864306784660774</v>
      </c>
      <c r="F86" s="99">
        <f>'Table 9.75'!AE5</f>
        <v>-4.9261083743842415E-2</v>
      </c>
      <c r="G86" s="100">
        <f>'Table 9.75'!AE5</f>
        <v>-4.9261083743842415E-2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7</v>
      </c>
      <c r="Y86" s="117">
        <v>10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9.75'!AA6</f>
        <v>383</v>
      </c>
      <c r="D87" s="99">
        <f>'Table 9.75'!AC6</f>
        <v>-9.2417061611374418E-2</v>
      </c>
      <c r="E87" s="100">
        <f>'Table 9.75'!AC6</f>
        <v>-9.2417061611374418E-2</v>
      </c>
      <c r="F87" s="99">
        <f>'Table 9.75'!AE6</f>
        <v>-7.0388349514563076E-2</v>
      </c>
      <c r="G87" s="100">
        <f>'Table 9.75'!AE6</f>
        <v>-7.0388349514563076E-2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6</v>
      </c>
      <c r="Y87" s="117">
        <v>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9.75'!AA7</f>
        <v>506</v>
      </c>
      <c r="D88" s="99">
        <f>'Table 9.75'!AC7</f>
        <v>2.2222222222222143E-2</v>
      </c>
      <c r="E88" s="100">
        <f>'Table 9.75'!AC7</f>
        <v>2.2222222222222143E-2</v>
      </c>
      <c r="F88" s="99">
        <f>'Table 9.75'!AE7</f>
        <v>-4.5283018867924518E-2</v>
      </c>
      <c r="G88" s="100">
        <f>'Table 9.75'!AE7</f>
        <v>-4.5283018867924518E-2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7</v>
      </c>
      <c r="Y88" s="117">
        <v>8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9.75'!AA37</f>
        <v>421</v>
      </c>
      <c r="D89" s="99">
        <f>'Table 9.75'!AC37</f>
        <v>4.7263681592039752E-2</v>
      </c>
      <c r="E89" s="100">
        <f>'Table 9.75'!AC37</f>
        <v>4.7263681592039752E-2</v>
      </c>
      <c r="F89" s="99">
        <f>'Table 9.75'!AE37</f>
        <v>-2.7713625866050862E-2</v>
      </c>
      <c r="G89" s="100">
        <f>'Table 9.75'!AE37</f>
        <v>-2.7713625866050862E-2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45</v>
      </c>
      <c r="Y89" s="117">
        <v>44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9.75'!AA38</f>
        <v>85</v>
      </c>
      <c r="D90" s="99">
        <f>'Table 9.75'!AC38</f>
        <v>-0.12371134020618557</v>
      </c>
      <c r="E90" s="100">
        <f>'Table 9.75'!AC38</f>
        <v>-0.12371134020618557</v>
      </c>
      <c r="F90" s="99">
        <f>'Table 9.75'!AE38</f>
        <v>-0.14141414141414144</v>
      </c>
      <c r="G90" s="100">
        <f>'Table 9.75'!AE38</f>
        <v>-0.14141414141414144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40</v>
      </c>
      <c r="Y90" s="117">
        <v>49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9.75'!AA114</f>
        <v>28</v>
      </c>
      <c r="D91" s="99">
        <f>'Table 9.75'!AC114</f>
        <v>0.16666666666666674</v>
      </c>
      <c r="E91" s="100">
        <f>'Table 9.75'!AC114</f>
        <v>0.16666666666666674</v>
      </c>
      <c r="F91" s="99">
        <f>'Table 9.75'!AE114</f>
        <v>-0.31707317073170727</v>
      </c>
      <c r="G91" s="100">
        <f>'Table 9.75'!AE114</f>
        <v>-0.31707317073170727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241</v>
      </c>
      <c r="Y91" s="117">
        <v>265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9.75'!AA115</f>
        <v>57</v>
      </c>
      <c r="D92" s="99">
        <f>'Table 9.75'!AC115</f>
        <v>-0.17391304347826086</v>
      </c>
      <c r="E92" s="100">
        <f>'Table 9.75'!AC115</f>
        <v>-0.17391304347826086</v>
      </c>
      <c r="F92" s="99">
        <f>'Table 9.75'!AE115</f>
        <v>-1.7241379310344862E-2</v>
      </c>
      <c r="G92" s="100">
        <f>'Table 9.75'!AE115</f>
        <v>-1.7241379310344862E-2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9.75'!AA8</f>
        <v>$42,632</v>
      </c>
      <c r="D93" s="99">
        <f>'Table 9.75'!AC8</f>
        <v>7.2465372288774699E-2</v>
      </c>
      <c r="E93" s="100">
        <f>'Table 9.75'!AC8</f>
        <v>7.2465372288774699E-2</v>
      </c>
      <c r="F93" s="99">
        <f>'Table 9.75'!AE8</f>
        <v>0.18225049112535641</v>
      </c>
      <c r="G93" s="100">
        <f>'Table 9.75'!AE8</f>
        <v>0.18225049112535641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7</v>
      </c>
      <c r="Y93" s="117">
        <v>15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9.75'!AA9</f>
        <v>$25.1 mil</v>
      </c>
      <c r="D94" s="99">
        <f>'Table 9.75'!AC9</f>
        <v>8.605057571258623E-2</v>
      </c>
      <c r="E94" s="100">
        <f>'Table 9.75'!AC9</f>
        <v>8.605057571258623E-2</v>
      </c>
      <c r="F94" s="99">
        <f>'Table 9.75'!AE9</f>
        <v>9.1250100561042657E-2</v>
      </c>
      <c r="G94" s="100">
        <f>'Table 9.75'!AE9</f>
        <v>9.1250100561042657E-2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32</v>
      </c>
      <c r="Y94" s="117">
        <v>29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13</v>
      </c>
      <c r="Y95" s="117">
        <v>13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49</v>
      </c>
      <c r="Y96" s="117">
        <v>47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47</v>
      </c>
      <c r="Y97" s="117">
        <v>41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16</v>
      </c>
      <c r="Y98" s="117">
        <v>17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7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22</v>
      </c>
      <c r="Y100" s="117">
        <v>21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246</v>
      </c>
      <c r="Y101" s="117">
        <v>241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368</v>
      </c>
      <c r="Y104" s="115">
        <v>394</v>
      </c>
      <c r="Z104" s="115"/>
      <c r="AA104" s="115" t="str">
        <f>TEXT(Y104,"###,###")</f>
        <v>394</v>
      </c>
      <c r="AB104" s="115"/>
      <c r="AC104" s="115">
        <f>Y104/($Y$4)*100</f>
        <v>51.235370611183349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270</v>
      </c>
      <c r="Y105" s="115">
        <v>261</v>
      </c>
      <c r="Z105" s="115"/>
      <c r="AA105" s="115" t="str">
        <f>TEXT(Y105,"###,###")</f>
        <v>261</v>
      </c>
      <c r="AB105" s="115"/>
      <c r="AC105" s="115">
        <f>Y105/($Y$4)*100</f>
        <v>33.940182054616386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638</v>
      </c>
      <c r="Y106" s="115">
        <v>655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124</v>
      </c>
      <c r="Y108" s="115">
        <v>121</v>
      </c>
      <c r="Z108" s="115"/>
      <c r="AA108" s="115" t="str">
        <f>TEXT(Y108,"###,###")</f>
        <v>121</v>
      </c>
      <c r="AB108" s="115"/>
      <c r="AC108" s="115">
        <f>Y108/($Y$4)*100</f>
        <v>15.734720416124837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106</v>
      </c>
      <c r="Y109" s="115">
        <v>138</v>
      </c>
      <c r="Z109" s="115"/>
      <c r="AA109" s="115" t="str">
        <f>TEXT(Y109,"###,###")</f>
        <v>138</v>
      </c>
      <c r="AB109" s="115"/>
      <c r="AC109" s="115">
        <f t="shared" ref="AC109:AC111" si="3">Y109/($Y$4)*100</f>
        <v>17.945383615084527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218</v>
      </c>
      <c r="Y110" s="115">
        <v>211</v>
      </c>
      <c r="Z110" s="115"/>
      <c r="AA110" s="115" t="str">
        <f>TEXT(Y110,"###,###")</f>
        <v>211</v>
      </c>
      <c r="AB110" s="115"/>
      <c r="AC110" s="115">
        <f t="shared" si="3"/>
        <v>27.438231469440833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184</v>
      </c>
      <c r="Y111" s="115">
        <v>185</v>
      </c>
      <c r="Z111" s="115"/>
      <c r="AA111" s="115" t="str">
        <f>TEXT(Y111,"###,###")</f>
        <v>185</v>
      </c>
      <c r="AB111" s="115"/>
      <c r="AC111" s="115">
        <f t="shared" si="3"/>
        <v>24.057217165149545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761</v>
      </c>
      <c r="Y112" s="115">
        <v>769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41</v>
      </c>
      <c r="U114" s="115">
        <v>45</v>
      </c>
      <c r="V114" s="115">
        <v>32</v>
      </c>
      <c r="W114" s="115">
        <v>32</v>
      </c>
      <c r="X114" s="115">
        <v>24</v>
      </c>
      <c r="Y114" s="115">
        <v>28</v>
      </c>
      <c r="Z114" s="115"/>
      <c r="AA114" s="115" t="str">
        <f>TEXT(Y114,"###,###")</f>
        <v>28</v>
      </c>
      <c r="AB114" s="115"/>
      <c r="AC114" s="115">
        <f>Y114/X114-1</f>
        <v>0.16666666666666674</v>
      </c>
      <c r="AD114" s="115"/>
      <c r="AE114" s="115">
        <f>Y114/T114-1</f>
        <v>-0.31707317073170727</v>
      </c>
      <c r="AF114" s="115"/>
    </row>
    <row r="115" spans="19:32" x14ac:dyDescent="0.25">
      <c r="S115" s="115" t="s">
        <v>104</v>
      </c>
      <c r="T115" s="115">
        <v>58</v>
      </c>
      <c r="U115" s="115">
        <v>68</v>
      </c>
      <c r="V115" s="115">
        <v>75</v>
      </c>
      <c r="W115" s="115">
        <v>65</v>
      </c>
      <c r="X115" s="115">
        <v>69</v>
      </c>
      <c r="Y115" s="115">
        <v>57</v>
      </c>
      <c r="Z115" s="115"/>
      <c r="AA115" s="115" t="str">
        <f>TEXT(Y115,"###,###")</f>
        <v>57</v>
      </c>
      <c r="AB115" s="115"/>
      <c r="AC115" s="115">
        <f>Y115/X115-1</f>
        <v>-0.17391304347826086</v>
      </c>
      <c r="AD115" s="115"/>
      <c r="AE115" s="115">
        <f>Y115/T115-1</f>
        <v>-1.7241379310344862E-2</v>
      </c>
      <c r="AF115" s="115"/>
    </row>
    <row r="116" spans="19:32" x14ac:dyDescent="0.25">
      <c r="S116" s="115" t="s">
        <v>56</v>
      </c>
      <c r="T116" s="115">
        <v>99</v>
      </c>
      <c r="U116" s="115">
        <v>113</v>
      </c>
      <c r="V116" s="115">
        <v>107</v>
      </c>
      <c r="W116" s="115">
        <v>97</v>
      </c>
      <c r="X116" s="115">
        <v>93</v>
      </c>
      <c r="Y116" s="115">
        <v>85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41.75</v>
      </c>
      <c r="V118" s="115">
        <v>44.25</v>
      </c>
      <c r="W118" s="115">
        <v>40.79</v>
      </c>
      <c r="X118" s="115">
        <v>41.29</v>
      </c>
      <c r="Y118" s="115">
        <v>43.56</v>
      </c>
      <c r="Z118" s="115"/>
      <c r="AA118" s="115" t="str">
        <f>TEXT(Y118,"##.0")</f>
        <v>43.6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395</v>
      </c>
      <c r="V120" s="115">
        <v>381</v>
      </c>
      <c r="W120" s="115">
        <v>356</v>
      </c>
      <c r="X120" s="115">
        <v>349</v>
      </c>
      <c r="Y120" s="115">
        <v>354</v>
      </c>
      <c r="Z120" s="115"/>
      <c r="AA120" s="115" t="str">
        <f>TEXT(Y120,"###,###")</f>
        <v>354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97</v>
      </c>
      <c r="V121" s="115">
        <v>95</v>
      </c>
      <c r="W121" s="115">
        <v>96</v>
      </c>
      <c r="X121" s="115">
        <v>64</v>
      </c>
      <c r="Y121" s="115">
        <v>76</v>
      </c>
      <c r="Z121" s="115"/>
      <c r="AA121" s="115" t="str">
        <f t="shared" ref="AA121:AA128" si="4">TEXT(Y121,"###,###")</f>
        <v>76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79</v>
      </c>
      <c r="V122" s="115">
        <v>81</v>
      </c>
      <c r="W122" s="115">
        <v>71</v>
      </c>
      <c r="X122" s="115">
        <v>83</v>
      </c>
      <c r="Y122" s="115">
        <v>76</v>
      </c>
      <c r="Z122" s="115"/>
      <c r="AA122" s="115" t="str">
        <f t="shared" si="4"/>
        <v>76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474</v>
      </c>
      <c r="V124" s="115">
        <v>462</v>
      </c>
      <c r="W124" s="115">
        <v>427</v>
      </c>
      <c r="X124" s="115">
        <v>432</v>
      </c>
      <c r="Y124" s="115">
        <v>430</v>
      </c>
      <c r="Z124" s="115"/>
      <c r="AA124" s="115" t="str">
        <f t="shared" si="4"/>
        <v>430</v>
      </c>
      <c r="AB124" s="115"/>
      <c r="AC124" s="115">
        <f>Y124/$Y$7*100</f>
        <v>84.980237154150188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176</v>
      </c>
      <c r="V125" s="115">
        <v>176</v>
      </c>
      <c r="W125" s="115">
        <v>167</v>
      </c>
      <c r="X125" s="115">
        <v>147</v>
      </c>
      <c r="Y125" s="115">
        <v>152</v>
      </c>
      <c r="Z125" s="115"/>
      <c r="AA125" s="115" t="str">
        <f t="shared" si="4"/>
        <v>152</v>
      </c>
      <c r="AB125" s="115"/>
      <c r="AC125" s="115">
        <f>Y125/$Y$7*100</f>
        <v>30.039525691699602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302</v>
      </c>
      <c r="V127" s="115">
        <v>289</v>
      </c>
      <c r="W127" s="115">
        <v>265</v>
      </c>
      <c r="X127" s="115">
        <v>242</v>
      </c>
      <c r="Y127" s="115">
        <v>265</v>
      </c>
      <c r="Z127" s="115"/>
      <c r="AA127" s="115" t="str">
        <f t="shared" si="4"/>
        <v>265</v>
      </c>
      <c r="AB127" s="115"/>
      <c r="AC127" s="115">
        <f>Y127/$Y$7*100</f>
        <v>52.371541501976282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269</v>
      </c>
      <c r="V128" s="115">
        <v>267</v>
      </c>
      <c r="W128" s="115">
        <v>253</v>
      </c>
      <c r="X128" s="115">
        <v>247</v>
      </c>
      <c r="Y128" s="115">
        <v>241</v>
      </c>
      <c r="Z128" s="115"/>
      <c r="AA128" s="115" t="str">
        <f t="shared" si="4"/>
        <v>241</v>
      </c>
      <c r="AB128" s="115"/>
      <c r="AC128" s="115">
        <f>Y128/$Y$7*100</f>
        <v>47.628458498023718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3FED7739-551C-4E56-8FC4-AA5C11004C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897D192-C3A4-4190-A255-66A7C632575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B13CF50-9870-4B55-A932-9F924F1F59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4F19F2AA-50C8-48D4-A6E1-BA057FA408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Woorabinda</v>
      </c>
      <c r="T1" s="115"/>
      <c r="U1" s="115"/>
      <c r="V1" s="115"/>
      <c r="W1" s="115"/>
      <c r="X1" s="115"/>
      <c r="Y1" s="115" t="str">
        <f>Y3</f>
        <v>9.76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187</v>
      </c>
      <c r="V3" s="115"/>
      <c r="W3" s="115"/>
      <c r="X3" s="115"/>
      <c r="Y3" s="115" t="s">
        <v>283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9.76'!$Y$3&amp;" "&amp;'Table 9.76'!$U$3&amp;", "&amp;'State data for spotlight'!$C$3&amp;", "&amp;'Table 9.76'!$Y$2</f>
        <v>Table 9.76 Woorabinda,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515</v>
      </c>
      <c r="U4" s="117">
        <v>515</v>
      </c>
      <c r="V4" s="117">
        <v>468</v>
      </c>
      <c r="W4" s="117">
        <v>337</v>
      </c>
      <c r="X4" s="117">
        <v>396</v>
      </c>
      <c r="Y4" s="117">
        <v>391</v>
      </c>
      <c r="Z4" s="115"/>
      <c r="AA4" s="115" t="str">
        <f>TEXT(Y4,"###,###")</f>
        <v>391</v>
      </c>
      <c r="AB4" s="115"/>
      <c r="AC4" s="115">
        <f t="shared" ref="AC4:AC9" si="0">Y4/X4-1</f>
        <v>-1.2626262626262652E-2</v>
      </c>
      <c r="AD4" s="115"/>
      <c r="AE4" s="115">
        <f>Y4/T4-1</f>
        <v>-0.24077669902912624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288</v>
      </c>
      <c r="U5" s="117">
        <v>296</v>
      </c>
      <c r="V5" s="117">
        <v>261</v>
      </c>
      <c r="W5" s="117">
        <v>160</v>
      </c>
      <c r="X5" s="117">
        <v>211</v>
      </c>
      <c r="Y5" s="117">
        <v>196</v>
      </c>
      <c r="Z5" s="115"/>
      <c r="AA5" s="115" t="str">
        <f>TEXT(Y5,"###,###")</f>
        <v>196</v>
      </c>
      <c r="AB5" s="115"/>
      <c r="AC5" s="115">
        <f t="shared" si="0"/>
        <v>-7.1090047393364886E-2</v>
      </c>
      <c r="AD5" s="115"/>
      <c r="AE5" s="115">
        <f t="shared" ref="AE5:AE9" si="1">Y5/T5-1</f>
        <v>-0.31944444444444442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223</v>
      </c>
      <c r="U6" s="117">
        <v>224</v>
      </c>
      <c r="V6" s="117">
        <v>210</v>
      </c>
      <c r="W6" s="117">
        <v>174</v>
      </c>
      <c r="X6" s="117">
        <v>188</v>
      </c>
      <c r="Y6" s="117">
        <v>195</v>
      </c>
      <c r="Z6" s="115"/>
      <c r="AA6" s="115" t="str">
        <f>TEXT(Y6,"###,###")</f>
        <v>195</v>
      </c>
      <c r="AB6" s="115"/>
      <c r="AC6" s="115">
        <f t="shared" si="0"/>
        <v>3.7234042553191404E-2</v>
      </c>
      <c r="AD6" s="115"/>
      <c r="AE6" s="115">
        <f t="shared" si="1"/>
        <v>-0.12556053811659196</v>
      </c>
      <c r="AF6" s="115"/>
    </row>
    <row r="7" spans="1:32" ht="16.5" customHeight="1" thickBot="1" x14ac:dyDescent="0.3">
      <c r="A7" s="46" t="str">
        <f>"QUICK STATS for "&amp;'Table 9.76'!Y2&amp;"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336</v>
      </c>
      <c r="U7" s="117">
        <v>353</v>
      </c>
      <c r="V7" s="117">
        <v>327</v>
      </c>
      <c r="W7" s="117">
        <v>262</v>
      </c>
      <c r="X7" s="117">
        <v>296</v>
      </c>
      <c r="Y7" s="117">
        <v>313</v>
      </c>
      <c r="Z7" s="115"/>
      <c r="AA7" s="115" t="str">
        <f>TEXT(Y7,"###,###")</f>
        <v>313</v>
      </c>
      <c r="AB7" s="115"/>
      <c r="AC7" s="115">
        <f t="shared" si="0"/>
        <v>5.7432432432432456E-2</v>
      </c>
      <c r="AD7" s="115"/>
      <c r="AE7" s="115">
        <f t="shared" si="1"/>
        <v>-6.8452380952380931E-2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391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9.76'!AA7</f>
        <v>313</v>
      </c>
      <c r="P8" s="51"/>
      <c r="S8" s="115" t="s">
        <v>96</v>
      </c>
      <c r="T8" s="115">
        <v>23731.61</v>
      </c>
      <c r="U8" s="115">
        <v>24406.53</v>
      </c>
      <c r="V8" s="115">
        <v>28138.3</v>
      </c>
      <c r="W8" s="115">
        <v>29910.23</v>
      </c>
      <c r="X8" s="115">
        <v>28165.25</v>
      </c>
      <c r="Y8" s="115">
        <v>28008</v>
      </c>
      <c r="Z8" s="115"/>
      <c r="AA8" s="115" t="str">
        <f>TEXT(Y8,"$###,###")</f>
        <v>$28,008</v>
      </c>
      <c r="AB8" s="115"/>
      <c r="AC8" s="115">
        <f t="shared" si="0"/>
        <v>-5.5831210445496104E-3</v>
      </c>
      <c r="AD8" s="115"/>
      <c r="AE8" s="115">
        <f t="shared" si="1"/>
        <v>0.18019805651618248</v>
      </c>
      <c r="AF8" s="115"/>
    </row>
    <row r="9" spans="1:32" x14ac:dyDescent="0.25">
      <c r="A9" s="55" t="s">
        <v>17</v>
      </c>
      <c r="B9" s="56"/>
      <c r="C9" s="57"/>
      <c r="D9" s="58">
        <f>'Table 9.76'!AC104</f>
        <v>35.805626598465473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49.52076677316294</v>
      </c>
      <c r="P9" s="59" t="s">
        <v>97</v>
      </c>
      <c r="S9" s="115" t="s">
        <v>9</v>
      </c>
      <c r="T9" s="115">
        <v>9934664</v>
      </c>
      <c r="U9" s="115">
        <v>10299648</v>
      </c>
      <c r="V9" s="115">
        <v>10130385</v>
      </c>
      <c r="W9" s="115">
        <v>8702292</v>
      </c>
      <c r="X9" s="115">
        <v>9841429</v>
      </c>
      <c r="Y9" s="115">
        <v>11613863</v>
      </c>
      <c r="Z9" s="115"/>
      <c r="AA9" s="115" t="str">
        <f>TEXT(Y9/1000000,"$#,###.0")&amp;" mil"</f>
        <v>$11.6 mil</v>
      </c>
      <c r="AB9" s="115"/>
      <c r="AC9" s="115">
        <f t="shared" si="0"/>
        <v>0.18009925184645437</v>
      </c>
      <c r="AD9" s="115"/>
      <c r="AE9" s="115">
        <f t="shared" si="1"/>
        <v>0.16902423675325107</v>
      </c>
      <c r="AF9" s="115"/>
    </row>
    <row r="10" spans="1:32" x14ac:dyDescent="0.25">
      <c r="A10" s="55" t="s">
        <v>20</v>
      </c>
      <c r="B10" s="56"/>
      <c r="C10" s="57"/>
      <c r="D10" s="58">
        <f>'Table 9.76'!AC105</f>
        <v>51.662404092071611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50.47923322683706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97.124600638977626</v>
      </c>
      <c r="P11" s="59" t="s">
        <v>97</v>
      </c>
      <c r="S11" s="115" t="s">
        <v>32</v>
      </c>
      <c r="T11" s="117">
        <v>509</v>
      </c>
      <c r="U11" s="117">
        <v>513</v>
      </c>
      <c r="V11" s="117">
        <v>468</v>
      </c>
      <c r="W11" s="117">
        <v>335</v>
      </c>
      <c r="X11" s="117">
        <v>392</v>
      </c>
      <c r="Y11" s="117">
        <v>382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9.76'!AC108</f>
        <v>20.716112531969312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2.2364217252396164</v>
      </c>
      <c r="P12" s="59" t="s">
        <v>97</v>
      </c>
      <c r="S12" s="115" t="s">
        <v>33</v>
      </c>
      <c r="T12" s="117">
        <v>0</v>
      </c>
      <c r="U12" s="117">
        <v>0</v>
      </c>
      <c r="V12" s="117">
        <v>0</v>
      </c>
      <c r="W12" s="117">
        <v>0</v>
      </c>
      <c r="X12" s="117">
        <v>0</v>
      </c>
      <c r="Y12" s="117">
        <v>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9.76'!AC109</f>
        <v>4.859335038363171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9.76'!AA118</f>
        <v>37.0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9.76'!AC110</f>
        <v>13.554987212276215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8.9456869009584654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9.76'!AC111</f>
        <v>48.337595907928389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91.054313099041522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57</v>
      </c>
      <c r="Z15" s="115"/>
      <c r="AA15" s="118">
        <f t="shared" ref="AA15:AA34" si="2">IF(Y15="np",0,Y15/$Y$34)</f>
        <v>0.14578005115089515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9.76'!$S$1&amp;" ("&amp;'Table 9.76'!$T$2&amp;" to "&amp;'Table 9.76'!$Y$2&amp;")"</f>
        <v>Woorabinda (2011-12 to 2016-17)</v>
      </c>
      <c r="B18" s="85"/>
      <c r="C18" s="85"/>
      <c r="D18" s="85"/>
      <c r="E18" s="85"/>
      <c r="F18" s="85"/>
      <c r="G18" s="85" t="str">
        <f>'Table 9.76'!$S$1&amp;" ("&amp;'Table 9.76'!$T$2&amp;" to "&amp;'Table 9.76'!$Y$2&amp;")"</f>
        <v>Woorabinda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12</v>
      </c>
      <c r="Z19" s="115"/>
      <c r="AA19" s="118">
        <f t="shared" si="2"/>
        <v>3.0690537084398978E-2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6</v>
      </c>
      <c r="Z20" s="115"/>
      <c r="AA20" s="118">
        <f t="shared" si="2"/>
        <v>1.5345268542199489E-2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16</v>
      </c>
      <c r="Z21" s="115"/>
      <c r="AA21" s="118">
        <f t="shared" si="2"/>
        <v>4.0920716112531973E-2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4</v>
      </c>
      <c r="Z22" s="115"/>
      <c r="AA22" s="118">
        <f t="shared" si="2"/>
        <v>1.0230179028132993E-2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6</v>
      </c>
      <c r="Z23" s="115"/>
      <c r="AA23" s="118">
        <f t="shared" si="2"/>
        <v>1.5345268542199489E-2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</v>
      </c>
      <c r="Z25" s="115"/>
      <c r="AA25" s="118">
        <f t="shared" si="2"/>
        <v>7.6726342710997444E-3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3</v>
      </c>
      <c r="Z26" s="115"/>
      <c r="AA26" s="118">
        <f t="shared" si="2"/>
        <v>7.6726342710997444E-3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25</v>
      </c>
      <c r="Z27" s="115"/>
      <c r="AA27" s="118">
        <f t="shared" si="2"/>
        <v>6.3938618925831206E-2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20</v>
      </c>
      <c r="Z28" s="115"/>
      <c r="AA28" s="118">
        <f t="shared" si="2"/>
        <v>5.1150895140664961E-2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18</v>
      </c>
      <c r="Z29" s="115"/>
      <c r="AA29" s="118">
        <f t="shared" si="2"/>
        <v>4.6035805626598467E-2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94</v>
      </c>
      <c r="Z30" s="115"/>
      <c r="AA30" s="118">
        <f t="shared" si="2"/>
        <v>0.24040920716112532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9.76'!Y2&amp;")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73</v>
      </c>
      <c r="Z31" s="115"/>
      <c r="AA31" s="118">
        <f t="shared" si="2"/>
        <v>0.1867007672634271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9</v>
      </c>
      <c r="Z32" s="115"/>
      <c r="AA32" s="118">
        <f t="shared" si="2"/>
        <v>2.3017902813299233E-2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6</v>
      </c>
      <c r="Z33" s="115"/>
      <c r="AA33" s="118">
        <f t="shared" si="2"/>
        <v>1.5345268542199489E-2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391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266</v>
      </c>
      <c r="U37" s="115">
        <v>288</v>
      </c>
      <c r="V37" s="115">
        <v>269</v>
      </c>
      <c r="W37" s="115">
        <v>226</v>
      </c>
      <c r="X37" s="115">
        <v>253</v>
      </c>
      <c r="Y37" s="115">
        <v>285</v>
      </c>
      <c r="Z37" s="115"/>
      <c r="AA37" s="115" t="str">
        <f>TEXT(Y37,"###,###")</f>
        <v>285</v>
      </c>
      <c r="AB37" s="115"/>
      <c r="AC37" s="115">
        <f>Y37/X37-1</f>
        <v>0.12648221343873511</v>
      </c>
      <c r="AD37" s="115"/>
      <c r="AE37" s="115">
        <f>Y37/T37-1</f>
        <v>7.1428571428571397E-2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72</v>
      </c>
      <c r="U38" s="115">
        <v>63</v>
      </c>
      <c r="V38" s="115">
        <v>56</v>
      </c>
      <c r="W38" s="115">
        <v>39</v>
      </c>
      <c r="X38" s="115">
        <v>42</v>
      </c>
      <c r="Y38" s="115">
        <v>28</v>
      </c>
      <c r="Z38" s="115"/>
      <c r="AA38" s="115" t="str">
        <f>TEXT(Y38,"###,###")</f>
        <v>28</v>
      </c>
      <c r="AB38" s="115"/>
      <c r="AC38" s="115">
        <f>Y38/X38-1</f>
        <v>-0.33333333333333337</v>
      </c>
      <c r="AD38" s="115"/>
      <c r="AE38" s="115">
        <f>Y38/T38-1</f>
        <v>-0.61111111111111116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338</v>
      </c>
      <c r="U40" s="115">
        <v>351</v>
      </c>
      <c r="V40" s="115">
        <v>325</v>
      </c>
      <c r="W40" s="115">
        <v>265</v>
      </c>
      <c r="X40" s="115">
        <v>295</v>
      </c>
      <c r="Y40" s="115">
        <v>313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91.054313099041522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8.9456869009584654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2</v>
      </c>
      <c r="Y45" s="117">
        <v>7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8</v>
      </c>
      <c r="Y46" s="117">
        <v>14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17</v>
      </c>
      <c r="Y47" s="117">
        <v>27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24</v>
      </c>
      <c r="Y48" s="117">
        <v>32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9.76'!S1&amp;" ("&amp;'Table 9.76'!Y2&amp;") *"</f>
        <v>Number of jobs by age and sex of job holders in Woorabinda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28</v>
      </c>
      <c r="Y49" s="117">
        <v>18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16</v>
      </c>
      <c r="Y50" s="117">
        <v>16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29</v>
      </c>
      <c r="Y51" s="117">
        <v>15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24</v>
      </c>
      <c r="Y52" s="117">
        <v>18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20</v>
      </c>
      <c r="Y53" s="117">
        <v>15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20</v>
      </c>
      <c r="Y54" s="117">
        <v>19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13</v>
      </c>
      <c r="Y55" s="117">
        <v>11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7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207</v>
      </c>
      <c r="Y61" s="117">
        <v>196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9.76'!S1&amp;" ("&amp;'Table 9.76'!Y2&amp;") *"</f>
        <v>Number of employed persons per occupation of main job by sex in Woorabinda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10</v>
      </c>
      <c r="Y65" s="117">
        <v>28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25</v>
      </c>
      <c r="Y66" s="117">
        <v>25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18</v>
      </c>
      <c r="Y67" s="117">
        <v>15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21</v>
      </c>
      <c r="Y68" s="117">
        <v>25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17</v>
      </c>
      <c r="Y69" s="117">
        <v>17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21</v>
      </c>
      <c r="Y70" s="117">
        <v>20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15</v>
      </c>
      <c r="Y71" s="117">
        <v>19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34</v>
      </c>
      <c r="Y72" s="117">
        <v>17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7</v>
      </c>
      <c r="Y73" s="117">
        <v>13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9</v>
      </c>
      <c r="Y74" s="117">
        <v>12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5</v>
      </c>
      <c r="Y75" s="117">
        <v>8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191</v>
      </c>
      <c r="Y80" s="117">
        <v>195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9.76'!S1</f>
        <v>Woorabinda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6</v>
      </c>
      <c r="Y83" s="117">
        <v>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4</v>
      </c>
      <c r="Y84" s="117">
        <v>5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9.76'!AA4</f>
        <v>391</v>
      </c>
      <c r="D85" s="99">
        <f>'Table 9.76'!AC4</f>
        <v>-1.2626262626262652E-2</v>
      </c>
      <c r="E85" s="100">
        <f>'Table 9.76'!AC4</f>
        <v>-1.2626262626262652E-2</v>
      </c>
      <c r="F85" s="99">
        <f>'Table 9.76'!AE4</f>
        <v>-0.24077669902912624</v>
      </c>
      <c r="G85" s="100">
        <f>'Table 9.76'!AE4</f>
        <v>-0.24077669902912624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14</v>
      </c>
      <c r="Y85" s="117">
        <v>14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9.76'!AA5</f>
        <v>196</v>
      </c>
      <c r="D86" s="99">
        <f>'Table 9.76'!AC5</f>
        <v>-7.1090047393364886E-2</v>
      </c>
      <c r="E86" s="100">
        <f>'Table 9.76'!AC5</f>
        <v>-7.1090047393364886E-2</v>
      </c>
      <c r="F86" s="99">
        <f>'Table 9.76'!AE5</f>
        <v>-0.31944444444444442</v>
      </c>
      <c r="G86" s="100">
        <f>'Table 9.76'!AE5</f>
        <v>-0.31944444444444442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26</v>
      </c>
      <c r="Y86" s="117">
        <v>25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9.76'!AA6</f>
        <v>195</v>
      </c>
      <c r="D87" s="99">
        <f>'Table 9.76'!AC6</f>
        <v>3.7234042553191404E-2</v>
      </c>
      <c r="E87" s="100">
        <f>'Table 9.76'!AC6</f>
        <v>3.7234042553191404E-2</v>
      </c>
      <c r="F87" s="99">
        <f>'Table 9.76'!AE6</f>
        <v>-0.12556053811659196</v>
      </c>
      <c r="G87" s="100">
        <f>'Table 9.76'!AE6</f>
        <v>-0.12556053811659196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9.76'!AA7</f>
        <v>313</v>
      </c>
      <c r="D88" s="99">
        <f>'Table 9.76'!AC7</f>
        <v>5.7432432432432456E-2</v>
      </c>
      <c r="E88" s="100">
        <f>'Table 9.76'!AC7</f>
        <v>5.7432432432432456E-2</v>
      </c>
      <c r="F88" s="99">
        <f>'Table 9.76'!AE7</f>
        <v>-6.8452380952380931E-2</v>
      </c>
      <c r="G88" s="100">
        <f>'Table 9.76'!AE7</f>
        <v>-6.8452380952380931E-2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6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9.76'!AA37</f>
        <v>285</v>
      </c>
      <c r="D89" s="99">
        <f>'Table 9.76'!AC37</f>
        <v>0.12648221343873511</v>
      </c>
      <c r="E89" s="100">
        <f>'Table 9.76'!AC37</f>
        <v>0.12648221343873511</v>
      </c>
      <c r="F89" s="99">
        <f>'Table 9.76'!AE37</f>
        <v>7.1428571428571397E-2</v>
      </c>
      <c r="G89" s="100">
        <f>'Table 9.76'!AE37</f>
        <v>7.1428571428571397E-2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7</v>
      </c>
      <c r="Y89" s="117">
        <v>12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9.76'!AA38</f>
        <v>28</v>
      </c>
      <c r="D90" s="99">
        <f>'Table 9.76'!AC38</f>
        <v>-0.33333333333333337</v>
      </c>
      <c r="E90" s="100">
        <f>'Table 9.76'!AC38</f>
        <v>-0.33333333333333337</v>
      </c>
      <c r="F90" s="99">
        <f>'Table 9.76'!AE38</f>
        <v>-0.61111111111111116</v>
      </c>
      <c r="G90" s="100">
        <f>'Table 9.76'!AE38</f>
        <v>-0.61111111111111116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30</v>
      </c>
      <c r="Y90" s="117">
        <v>35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9.76'!AA114</f>
        <v>14</v>
      </c>
      <c r="D91" s="99">
        <f>'Table 9.76'!AC114</f>
        <v>-0.39130434782608692</v>
      </c>
      <c r="E91" s="100">
        <f>'Table 9.76'!AC114</f>
        <v>-0.39130434782608692</v>
      </c>
      <c r="F91" s="99">
        <f>'Table 9.76'!AE114</f>
        <v>-0.65853658536585358</v>
      </c>
      <c r="G91" s="100">
        <f>'Table 9.76'!AE114</f>
        <v>-0.65853658536585358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158</v>
      </c>
      <c r="Y91" s="117">
        <v>155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9.76'!AA115</f>
        <v>14</v>
      </c>
      <c r="D92" s="99">
        <f>'Table 9.76'!AC115</f>
        <v>-0.43999999999999995</v>
      </c>
      <c r="E92" s="100">
        <f>'Table 9.76'!AC115</f>
        <v>-0.43999999999999995</v>
      </c>
      <c r="F92" s="99">
        <f>'Table 9.76'!AE115</f>
        <v>-0.58823529411764708</v>
      </c>
      <c r="G92" s="100">
        <f>'Table 9.76'!AE115</f>
        <v>-0.58823529411764708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9.76'!AA8</f>
        <v>$28,008</v>
      </c>
      <c r="D93" s="99">
        <f>'Table 9.76'!AC8</f>
        <v>-5.5831210445496104E-3</v>
      </c>
      <c r="E93" s="100">
        <f>'Table 9.76'!AC8</f>
        <v>-5.5831210445496104E-3</v>
      </c>
      <c r="F93" s="99">
        <f>'Table 9.76'!AE8</f>
        <v>0.18019805651618248</v>
      </c>
      <c r="G93" s="100">
        <f>'Table 9.76'!AE8</f>
        <v>0.18019805651618248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7</v>
      </c>
      <c r="Y93" s="117">
        <v>8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9.76'!AA9</f>
        <v>$11.6 mil</v>
      </c>
      <c r="D94" s="99">
        <f>'Table 9.76'!AC9</f>
        <v>0.18009925184645437</v>
      </c>
      <c r="E94" s="100">
        <f>'Table 9.76'!AC9</f>
        <v>0.18009925184645437</v>
      </c>
      <c r="F94" s="99">
        <f>'Table 9.76'!AE9</f>
        <v>0.16902423675325107</v>
      </c>
      <c r="G94" s="100">
        <f>'Table 9.76'!AE9</f>
        <v>0.16902423675325107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12</v>
      </c>
      <c r="Y94" s="117">
        <v>24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5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46</v>
      </c>
      <c r="Y96" s="117">
        <v>57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</v>
      </c>
      <c r="Y97" s="117">
        <v>13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4</v>
      </c>
      <c r="Y98" s="117">
        <v>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4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12</v>
      </c>
      <c r="Y100" s="117">
        <v>15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141</v>
      </c>
      <c r="Y101" s="117">
        <v>158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109</v>
      </c>
      <c r="Y104" s="115">
        <v>140</v>
      </c>
      <c r="Z104" s="115"/>
      <c r="AA104" s="115" t="str">
        <f>TEXT(Y104,"###,###")</f>
        <v>140</v>
      </c>
      <c r="AB104" s="115"/>
      <c r="AC104" s="115">
        <f>Y104/($Y$4)*100</f>
        <v>35.805626598465473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285</v>
      </c>
      <c r="Y105" s="115">
        <v>202</v>
      </c>
      <c r="Z105" s="115"/>
      <c r="AA105" s="115" t="str">
        <f>TEXT(Y105,"###,###")</f>
        <v>202</v>
      </c>
      <c r="AB105" s="115"/>
      <c r="AC105" s="115">
        <f>Y105/($Y$4)*100</f>
        <v>51.662404092071611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394</v>
      </c>
      <c r="Y106" s="115">
        <v>342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72</v>
      </c>
      <c r="Y108" s="115">
        <v>81</v>
      </c>
      <c r="Z108" s="115"/>
      <c r="AA108" s="115" t="str">
        <f>TEXT(Y108,"###,###")</f>
        <v>81</v>
      </c>
      <c r="AB108" s="115"/>
      <c r="AC108" s="115">
        <f>Y108/($Y$4)*100</f>
        <v>20.716112531969312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17</v>
      </c>
      <c r="Y109" s="115">
        <v>19</v>
      </c>
      <c r="Z109" s="115"/>
      <c r="AA109" s="115" t="str">
        <f>TEXT(Y109,"###,###")</f>
        <v>19</v>
      </c>
      <c r="AB109" s="115"/>
      <c r="AC109" s="115">
        <f t="shared" ref="AC109:AC111" si="3">Y109/($Y$4)*100</f>
        <v>4.859335038363171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146</v>
      </c>
      <c r="Y110" s="115">
        <v>53</v>
      </c>
      <c r="Z110" s="115"/>
      <c r="AA110" s="115" t="str">
        <f>TEXT(Y110,"###,###")</f>
        <v>53</v>
      </c>
      <c r="AB110" s="115"/>
      <c r="AC110" s="115">
        <f t="shared" si="3"/>
        <v>13.554987212276215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164</v>
      </c>
      <c r="Y111" s="115">
        <v>189</v>
      </c>
      <c r="Z111" s="115"/>
      <c r="AA111" s="115" t="str">
        <f>TEXT(Y111,"###,###")</f>
        <v>189</v>
      </c>
      <c r="AB111" s="115"/>
      <c r="AC111" s="115">
        <f t="shared" si="3"/>
        <v>48.337595907928389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397</v>
      </c>
      <c r="Y112" s="115">
        <v>391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41</v>
      </c>
      <c r="U114" s="115">
        <v>39</v>
      </c>
      <c r="V114" s="115">
        <v>29</v>
      </c>
      <c r="W114" s="115">
        <v>21</v>
      </c>
      <c r="X114" s="115">
        <v>23</v>
      </c>
      <c r="Y114" s="115">
        <v>14</v>
      </c>
      <c r="Z114" s="115"/>
      <c r="AA114" s="115" t="str">
        <f>TEXT(Y114,"###,###")</f>
        <v>14</v>
      </c>
      <c r="AB114" s="115"/>
      <c r="AC114" s="115">
        <f>Y114/X114-1</f>
        <v>-0.39130434782608692</v>
      </c>
      <c r="AD114" s="115"/>
      <c r="AE114" s="115">
        <f>Y114/T114-1</f>
        <v>-0.65853658536585358</v>
      </c>
      <c r="AF114" s="115"/>
    </row>
    <row r="115" spans="19:32" x14ac:dyDescent="0.25">
      <c r="S115" s="115" t="s">
        <v>104</v>
      </c>
      <c r="T115" s="115">
        <v>34</v>
      </c>
      <c r="U115" s="115">
        <v>27</v>
      </c>
      <c r="V115" s="115">
        <v>30</v>
      </c>
      <c r="W115" s="115">
        <v>20</v>
      </c>
      <c r="X115" s="115">
        <v>25</v>
      </c>
      <c r="Y115" s="115">
        <v>14</v>
      </c>
      <c r="Z115" s="115"/>
      <c r="AA115" s="115" t="str">
        <f>TEXT(Y115,"###,###")</f>
        <v>14</v>
      </c>
      <c r="AB115" s="115"/>
      <c r="AC115" s="115">
        <f>Y115/X115-1</f>
        <v>-0.43999999999999995</v>
      </c>
      <c r="AD115" s="115"/>
      <c r="AE115" s="115">
        <f>Y115/T115-1</f>
        <v>-0.58823529411764708</v>
      </c>
      <c r="AF115" s="115"/>
    </row>
    <row r="116" spans="19:32" x14ac:dyDescent="0.25">
      <c r="S116" s="115" t="s">
        <v>56</v>
      </c>
      <c r="T116" s="115">
        <v>75</v>
      </c>
      <c r="U116" s="115">
        <v>66</v>
      </c>
      <c r="V116" s="115">
        <v>59</v>
      </c>
      <c r="W116" s="115">
        <v>41</v>
      </c>
      <c r="X116" s="115">
        <v>48</v>
      </c>
      <c r="Y116" s="115">
        <v>28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39.21</v>
      </c>
      <c r="V118" s="115">
        <v>36.92</v>
      </c>
      <c r="W118" s="115">
        <v>37.659999999999997</v>
      </c>
      <c r="X118" s="115">
        <v>41.25</v>
      </c>
      <c r="Y118" s="115">
        <v>36.99</v>
      </c>
      <c r="Z118" s="115"/>
      <c r="AA118" s="115" t="str">
        <f>TEXT(Y118,"##.0")</f>
        <v>37.0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354</v>
      </c>
      <c r="V120" s="115">
        <v>330</v>
      </c>
      <c r="W120" s="115">
        <v>261</v>
      </c>
      <c r="X120" s="115">
        <v>299</v>
      </c>
      <c r="Y120" s="115">
        <v>304</v>
      </c>
      <c r="Z120" s="115"/>
      <c r="AA120" s="115" t="str">
        <f>TEXT(Y120,"###,###")</f>
        <v>304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7</v>
      </c>
      <c r="Z121" s="115"/>
      <c r="AA121" s="115" t="str">
        <f t="shared" ref="AA121:AA128" si="4">TEXT(Y121,"###,###")</f>
        <v>7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0</v>
      </c>
      <c r="W122" s="115">
        <v>0</v>
      </c>
      <c r="X122" s="115">
        <v>0</v>
      </c>
      <c r="Y122" s="115">
        <v>0</v>
      </c>
      <c r="Z122" s="115"/>
      <c r="AA122" s="115" t="str">
        <f t="shared" si="4"/>
        <v/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354</v>
      </c>
      <c r="V124" s="115">
        <v>330</v>
      </c>
      <c r="W124" s="115">
        <v>261</v>
      </c>
      <c r="X124" s="115">
        <v>299</v>
      </c>
      <c r="Y124" s="115">
        <v>304</v>
      </c>
      <c r="Z124" s="115"/>
      <c r="AA124" s="115" t="str">
        <f t="shared" si="4"/>
        <v>304</v>
      </c>
      <c r="AB124" s="115"/>
      <c r="AC124" s="115">
        <f>Y124/$Y$7*100</f>
        <v>97.124600638977626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0</v>
      </c>
      <c r="W125" s="115">
        <v>0</v>
      </c>
      <c r="X125" s="115">
        <v>0</v>
      </c>
      <c r="Y125" s="115">
        <v>7</v>
      </c>
      <c r="Z125" s="115"/>
      <c r="AA125" s="115" t="str">
        <f t="shared" si="4"/>
        <v>7</v>
      </c>
      <c r="AB125" s="115"/>
      <c r="AC125" s="115">
        <f>Y125/$Y$7*100</f>
        <v>2.2364217252396164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191</v>
      </c>
      <c r="V127" s="115">
        <v>173</v>
      </c>
      <c r="W127" s="115">
        <v>121</v>
      </c>
      <c r="X127" s="115">
        <v>156</v>
      </c>
      <c r="Y127" s="115">
        <v>155</v>
      </c>
      <c r="Z127" s="115"/>
      <c r="AA127" s="115" t="str">
        <f t="shared" si="4"/>
        <v>155</v>
      </c>
      <c r="AB127" s="115"/>
      <c r="AC127" s="115">
        <f>Y127/$Y$7*100</f>
        <v>49.52076677316294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167</v>
      </c>
      <c r="V128" s="115">
        <v>157</v>
      </c>
      <c r="W128" s="115">
        <v>140</v>
      </c>
      <c r="X128" s="115">
        <v>141</v>
      </c>
      <c r="Y128" s="115">
        <v>158</v>
      </c>
      <c r="Z128" s="115"/>
      <c r="AA128" s="115" t="str">
        <f t="shared" si="4"/>
        <v>158</v>
      </c>
      <c r="AB128" s="115"/>
      <c r="AC128" s="115">
        <f>Y128/$Y$7*100</f>
        <v>50.47923322683706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77A22733-3AB7-4CB6-A44F-B4EE9F5A35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235A346-E0D3-4DD2-AC1A-6E5151F498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F92A3CA5-9402-4346-9DD3-855B52975C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95C6891-B45E-4894-BD53-EC27229EBC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Wujal Wujal</v>
      </c>
      <c r="T1" s="115"/>
      <c r="U1" s="115"/>
      <c r="V1" s="115"/>
      <c r="W1" s="115"/>
      <c r="X1" s="115"/>
      <c r="Y1" s="115" t="str">
        <f>Y3</f>
        <v>9.77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188</v>
      </c>
      <c r="V3" s="115"/>
      <c r="W3" s="115"/>
      <c r="X3" s="115"/>
      <c r="Y3" s="115" t="s">
        <v>284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9.77'!$Y$3&amp;" "&amp;'Table 9.77'!$U$3&amp;", "&amp;'State data for spotlight'!$C$3&amp;", "&amp;'Table 9.77'!$Y$2</f>
        <v>Table 9.77 Wujal Wujal,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103</v>
      </c>
      <c r="U4" s="117">
        <v>128</v>
      </c>
      <c r="V4" s="117">
        <v>123</v>
      </c>
      <c r="W4" s="117">
        <v>126</v>
      </c>
      <c r="X4" s="117">
        <v>77</v>
      </c>
      <c r="Y4" s="117">
        <v>174</v>
      </c>
      <c r="Z4" s="115"/>
      <c r="AA4" s="115" t="str">
        <f>TEXT(Y4,"###,###")</f>
        <v>174</v>
      </c>
      <c r="AB4" s="115"/>
      <c r="AC4" s="115">
        <f t="shared" ref="AC4:AC9" si="0">Y4/X4-1</f>
        <v>1.2597402597402598</v>
      </c>
      <c r="AD4" s="115"/>
      <c r="AE4" s="115">
        <f>Y4/T4-1</f>
        <v>0.68932038834951448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44</v>
      </c>
      <c r="U5" s="117">
        <v>61</v>
      </c>
      <c r="V5" s="117">
        <v>60</v>
      </c>
      <c r="W5" s="117">
        <v>65</v>
      </c>
      <c r="X5" s="117">
        <v>41</v>
      </c>
      <c r="Y5" s="117">
        <v>80</v>
      </c>
      <c r="Z5" s="115"/>
      <c r="AA5" s="115" t="str">
        <f>TEXT(Y5,"###,###")</f>
        <v>80</v>
      </c>
      <c r="AB5" s="115"/>
      <c r="AC5" s="115">
        <f t="shared" si="0"/>
        <v>0.95121951219512191</v>
      </c>
      <c r="AD5" s="115"/>
      <c r="AE5" s="115">
        <f t="shared" ref="AE5:AE9" si="1">Y5/T5-1</f>
        <v>0.81818181818181812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53</v>
      </c>
      <c r="U6" s="117">
        <v>62</v>
      </c>
      <c r="V6" s="117">
        <v>60</v>
      </c>
      <c r="W6" s="117">
        <v>59</v>
      </c>
      <c r="X6" s="117">
        <v>38</v>
      </c>
      <c r="Y6" s="117">
        <v>94</v>
      </c>
      <c r="Z6" s="115"/>
      <c r="AA6" s="115" t="str">
        <f>TEXT(Y6,"###,###")</f>
        <v>94</v>
      </c>
      <c r="AB6" s="115"/>
      <c r="AC6" s="115">
        <f t="shared" si="0"/>
        <v>1.4736842105263159</v>
      </c>
      <c r="AD6" s="115"/>
      <c r="AE6" s="115">
        <f t="shared" si="1"/>
        <v>0.77358490566037741</v>
      </c>
      <c r="AF6" s="115"/>
    </row>
    <row r="7" spans="1:32" ht="16.5" customHeight="1" thickBot="1" x14ac:dyDescent="0.3">
      <c r="A7" s="46" t="str">
        <f>"QUICK STATS for "&amp;'Table 9.77'!Y2&amp;"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90</v>
      </c>
      <c r="U7" s="117">
        <v>99</v>
      </c>
      <c r="V7" s="117">
        <v>93</v>
      </c>
      <c r="W7" s="117">
        <v>102</v>
      </c>
      <c r="X7" s="117">
        <v>63</v>
      </c>
      <c r="Y7" s="117">
        <v>120</v>
      </c>
      <c r="Z7" s="115"/>
      <c r="AA7" s="115" t="str">
        <f>TEXT(Y7,"###,###")</f>
        <v>120</v>
      </c>
      <c r="AB7" s="115"/>
      <c r="AC7" s="115">
        <f t="shared" si="0"/>
        <v>0.90476190476190466</v>
      </c>
      <c r="AD7" s="115"/>
      <c r="AE7" s="115">
        <f t="shared" si="1"/>
        <v>0.33333333333333326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174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9.77'!AA7</f>
        <v>120</v>
      </c>
      <c r="P8" s="51"/>
      <c r="S8" s="115" t="s">
        <v>96</v>
      </c>
      <c r="T8" s="115">
        <v>24294.75</v>
      </c>
      <c r="U8" s="115">
        <v>13173.58</v>
      </c>
      <c r="V8" s="115">
        <v>29100.37</v>
      </c>
      <c r="W8" s="115">
        <v>24100.43</v>
      </c>
      <c r="X8" s="115">
        <v>22829.43</v>
      </c>
      <c r="Y8" s="115">
        <v>10599.76</v>
      </c>
      <c r="Z8" s="115"/>
      <c r="AA8" s="115" t="str">
        <f>TEXT(Y8,"$###,###")</f>
        <v>$10,600</v>
      </c>
      <c r="AB8" s="115"/>
      <c r="AC8" s="115">
        <f t="shared" si="0"/>
        <v>-0.5356975623132072</v>
      </c>
      <c r="AD8" s="115"/>
      <c r="AE8" s="115">
        <f t="shared" si="1"/>
        <v>-0.56370162277858382</v>
      </c>
      <c r="AF8" s="115"/>
    </row>
    <row r="9" spans="1:32" x14ac:dyDescent="0.25">
      <c r="A9" s="55" t="s">
        <v>17</v>
      </c>
      <c r="B9" s="56"/>
      <c r="C9" s="57"/>
      <c r="D9" s="58">
        <f>'Table 9.77'!AC104</f>
        <v>56.321839080459768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48.333333333333336</v>
      </c>
      <c r="P9" s="59" t="s">
        <v>97</v>
      </c>
      <c r="S9" s="115" t="s">
        <v>9</v>
      </c>
      <c r="T9" s="115">
        <v>3060922</v>
      </c>
      <c r="U9" s="115">
        <v>3030145</v>
      </c>
      <c r="V9" s="115">
        <v>3404249</v>
      </c>
      <c r="W9" s="115">
        <v>3557201</v>
      </c>
      <c r="X9" s="115">
        <v>2486933</v>
      </c>
      <c r="Y9" s="115">
        <v>4422734</v>
      </c>
      <c r="Z9" s="115"/>
      <c r="AA9" s="115" t="str">
        <f>TEXT(Y9/1000000,"$#,###.0")&amp;" mil"</f>
        <v>$4.4 mil</v>
      </c>
      <c r="AB9" s="115"/>
      <c r="AC9" s="115">
        <f t="shared" si="0"/>
        <v>0.77838888301373621</v>
      </c>
      <c r="AD9" s="115"/>
      <c r="AE9" s="115">
        <f t="shared" si="1"/>
        <v>0.44490254897053894</v>
      </c>
      <c r="AF9" s="115"/>
    </row>
    <row r="10" spans="1:32" x14ac:dyDescent="0.25">
      <c r="A10" s="55" t="s">
        <v>20</v>
      </c>
      <c r="B10" s="56"/>
      <c r="C10" s="57"/>
      <c r="D10" s="58">
        <f>'Table 9.77'!AC105</f>
        <v>22.988505747126435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51.666666666666671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102.49999999999999</v>
      </c>
      <c r="P11" s="59" t="s">
        <v>97</v>
      </c>
      <c r="S11" s="115" t="s">
        <v>32</v>
      </c>
      <c r="T11" s="117">
        <v>103</v>
      </c>
      <c r="U11" s="117">
        <v>123</v>
      </c>
      <c r="V11" s="117">
        <v>118</v>
      </c>
      <c r="W11" s="117">
        <v>117</v>
      </c>
      <c r="X11" s="117">
        <v>80</v>
      </c>
      <c r="Y11" s="117">
        <v>170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9.77'!AC108</f>
        <v>10.344827586206897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5.833333333333333</v>
      </c>
      <c r="P12" s="59" t="s">
        <v>97</v>
      </c>
      <c r="S12" s="115" t="s">
        <v>33</v>
      </c>
      <c r="T12" s="117">
        <v>0</v>
      </c>
      <c r="U12" s="117">
        <v>0</v>
      </c>
      <c r="V12" s="117">
        <v>0</v>
      </c>
      <c r="W12" s="117">
        <v>8</v>
      </c>
      <c r="X12" s="117">
        <v>0</v>
      </c>
      <c r="Y12" s="117">
        <v>0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9.77'!AC109</f>
        <v>17.816091954022991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9.77'!AA118</f>
        <v>38.4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9.77'!AC110</f>
        <v>29.885057471264371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24.166666666666668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9.77'!AC111</f>
        <v>21.264367816091951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75.833333333333329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3</v>
      </c>
      <c r="Z15" s="115"/>
      <c r="AA15" s="118">
        <f t="shared" ref="AA15:AA34" si="2">IF(Y15="np",0,Y15/$Y$34)</f>
        <v>1.7241379310344827E-2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4</v>
      </c>
      <c r="Z16" s="115"/>
      <c r="AA16" s="118">
        <f t="shared" si="2"/>
        <v>2.2988505747126436E-2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0</v>
      </c>
      <c r="Z17" s="115"/>
      <c r="AA17" s="118">
        <f t="shared" si="2"/>
        <v>0</v>
      </c>
      <c r="AB17" s="115"/>
      <c r="AC17" s="115"/>
      <c r="AD17" s="115"/>
      <c r="AE17" s="115"/>
      <c r="AF17" s="115"/>
    </row>
    <row r="18" spans="1:32" x14ac:dyDescent="0.25">
      <c r="A18" s="85" t="str">
        <f>'Table 9.77'!$S$1&amp;" ("&amp;'Table 9.77'!$T$2&amp;" to "&amp;'Table 9.77'!$Y$2&amp;")"</f>
        <v>Wujal Wujal (2011-12 to 2016-17)</v>
      </c>
      <c r="B18" s="85"/>
      <c r="C18" s="85"/>
      <c r="D18" s="85"/>
      <c r="E18" s="85"/>
      <c r="F18" s="85"/>
      <c r="G18" s="85" t="str">
        <f>'Table 9.77'!$S$1&amp;" ("&amp;'Table 9.77'!$T$2&amp;" to "&amp;'Table 9.77'!$Y$2&amp;")"</f>
        <v>Wujal Wujal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</v>
      </c>
      <c r="Z19" s="115"/>
      <c r="AA19" s="118">
        <f t="shared" si="2"/>
        <v>2.8735632183908046E-2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9</v>
      </c>
      <c r="Z21" s="115"/>
      <c r="AA21" s="118">
        <f t="shared" si="2"/>
        <v>5.1724137931034482E-2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0</v>
      </c>
      <c r="Z22" s="115"/>
      <c r="AA22" s="118">
        <f t="shared" si="2"/>
        <v>0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4</v>
      </c>
      <c r="Z25" s="115"/>
      <c r="AA25" s="118">
        <f t="shared" si="2"/>
        <v>2.2988505747126436E-2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7</v>
      </c>
      <c r="Z26" s="115"/>
      <c r="AA26" s="118">
        <f t="shared" si="2"/>
        <v>4.0229885057471264E-2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19</v>
      </c>
      <c r="Z27" s="115"/>
      <c r="AA27" s="118">
        <f t="shared" si="2"/>
        <v>0.10919540229885058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5</v>
      </c>
      <c r="Z28" s="115"/>
      <c r="AA28" s="118">
        <f t="shared" si="2"/>
        <v>2.8735632183908046E-2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10</v>
      </c>
      <c r="Z29" s="115"/>
      <c r="AA29" s="118">
        <f t="shared" si="2"/>
        <v>5.7471264367816091E-2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18</v>
      </c>
      <c r="Z30" s="115"/>
      <c r="AA30" s="118">
        <f t="shared" si="2"/>
        <v>0.10344827586206896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12</v>
      </c>
      <c r="Z31" s="115"/>
      <c r="AA31" s="118">
        <f t="shared" si="2"/>
        <v>6.8965517241379309E-2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10</v>
      </c>
      <c r="Z32" s="115"/>
      <c r="AA32" s="118">
        <f t="shared" si="2"/>
        <v>5.7471264367816091E-2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36</v>
      </c>
      <c r="Z33" s="115"/>
      <c r="AA33" s="118">
        <f t="shared" si="2"/>
        <v>0.20689655172413793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174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82</v>
      </c>
      <c r="U37" s="115">
        <v>90</v>
      </c>
      <c r="V37" s="115">
        <v>82</v>
      </c>
      <c r="W37" s="115">
        <v>99</v>
      </c>
      <c r="X37" s="115">
        <v>61</v>
      </c>
      <c r="Y37" s="115">
        <v>91</v>
      </c>
      <c r="Z37" s="115"/>
      <c r="AA37" s="115" t="str">
        <f>TEXT(Y37,"###,###")</f>
        <v>91</v>
      </c>
      <c r="AB37" s="115"/>
      <c r="AC37" s="115">
        <f>Y37/X37-1</f>
        <v>0.49180327868852469</v>
      </c>
      <c r="AD37" s="115"/>
      <c r="AE37" s="115">
        <f>Y37/T37-1</f>
        <v>0.10975609756097571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6</v>
      </c>
      <c r="U38" s="115">
        <v>8</v>
      </c>
      <c r="V38" s="115">
        <v>13</v>
      </c>
      <c r="W38" s="115">
        <v>2</v>
      </c>
      <c r="X38" s="115">
        <v>5</v>
      </c>
      <c r="Y38" s="115">
        <v>29</v>
      </c>
      <c r="Z38" s="115"/>
      <c r="AA38" s="115" t="str">
        <f>TEXT(Y38,"###,###")</f>
        <v>29</v>
      </c>
      <c r="AB38" s="115"/>
      <c r="AC38" s="115">
        <f>Y38/X38-1</f>
        <v>4.8</v>
      </c>
      <c r="AD38" s="115"/>
      <c r="AE38" s="115">
        <f>Y38/T38-1</f>
        <v>3.833333333333333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88</v>
      </c>
      <c r="U40" s="115">
        <v>98</v>
      </c>
      <c r="V40" s="115">
        <v>95</v>
      </c>
      <c r="W40" s="115">
        <v>101</v>
      </c>
      <c r="X40" s="115">
        <v>66</v>
      </c>
      <c r="Y40" s="115">
        <v>120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75.833333333333329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24.166666666666668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0</v>
      </c>
      <c r="Y46" s="117">
        <v>6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0</v>
      </c>
      <c r="Y47" s="117">
        <v>10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4</v>
      </c>
      <c r="Y48" s="117">
        <v>6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9.77'!S1&amp;" ("&amp;'Table 9.77'!Y2&amp;") *"</f>
        <v>Number of jobs by age and sex of job holders in Wujal Wujal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3</v>
      </c>
      <c r="Y49" s="117">
        <v>12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0</v>
      </c>
      <c r="Y50" s="117">
        <v>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</v>
      </c>
      <c r="Y51" s="117">
        <v>6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8</v>
      </c>
      <c r="Y52" s="117">
        <v>13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</v>
      </c>
      <c r="Y53" s="117">
        <v>11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2</v>
      </c>
      <c r="Y54" s="117">
        <v>11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39</v>
      </c>
      <c r="Y61" s="117">
        <v>80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9.77'!S1&amp;" ("&amp;'Table 9.77'!Y2&amp;") *"</f>
        <v>Number of employed persons per occupation of main job by sex in Wujal Wujal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0</v>
      </c>
      <c r="Y65" s="117">
        <v>11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5</v>
      </c>
      <c r="Y66" s="117">
        <v>10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5</v>
      </c>
      <c r="Y67" s="117">
        <v>15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0</v>
      </c>
      <c r="Y68" s="117">
        <v>3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12</v>
      </c>
      <c r="Y69" s="117">
        <v>16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6</v>
      </c>
      <c r="Y70" s="117">
        <v>13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0</v>
      </c>
      <c r="Y71" s="117">
        <v>12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0</v>
      </c>
      <c r="Y72" s="117">
        <v>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0</v>
      </c>
      <c r="Y73" s="117">
        <v>4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0</v>
      </c>
      <c r="Y74" s="117">
        <v>0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43</v>
      </c>
      <c r="Y80" s="117">
        <v>94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9.77'!S1</f>
        <v>Wujal Wujal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0</v>
      </c>
      <c r="Y83" s="117">
        <v>6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0</v>
      </c>
      <c r="Y84" s="117">
        <v>11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9.77'!AA4</f>
        <v>174</v>
      </c>
      <c r="D85" s="99">
        <f>'Table 9.77'!AC4</f>
        <v>1.2597402597402598</v>
      </c>
      <c r="E85" s="100">
        <f>'Table 9.77'!AC4</f>
        <v>1.2597402597402598</v>
      </c>
      <c r="F85" s="99">
        <f>'Table 9.77'!AE4</f>
        <v>0.68932038834951448</v>
      </c>
      <c r="G85" s="100">
        <f>'Table 9.77'!AE4</f>
        <v>0.68932038834951448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</v>
      </c>
      <c r="Y85" s="117">
        <v>12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9.77'!AA5</f>
        <v>80</v>
      </c>
      <c r="D86" s="99">
        <f>'Table 9.77'!AC5</f>
        <v>0.95121951219512191</v>
      </c>
      <c r="E86" s="100">
        <f>'Table 9.77'!AC5</f>
        <v>0.95121951219512191</v>
      </c>
      <c r="F86" s="99">
        <f>'Table 9.77'!AE5</f>
        <v>0.81818181818181812</v>
      </c>
      <c r="G86" s="100">
        <f>'Table 9.77'!AE5</f>
        <v>0.81818181818181812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</v>
      </c>
      <c r="Y86" s="117">
        <v>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9.77'!AA6</f>
        <v>94</v>
      </c>
      <c r="D87" s="99">
        <f>'Table 9.77'!AC6</f>
        <v>1.4736842105263159</v>
      </c>
      <c r="E87" s="100">
        <f>'Table 9.77'!AC6</f>
        <v>1.4736842105263159</v>
      </c>
      <c r="F87" s="99">
        <f>'Table 9.77'!AE6</f>
        <v>0.77358490566037741</v>
      </c>
      <c r="G87" s="100">
        <f>'Table 9.77'!AE6</f>
        <v>0.77358490566037741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4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9.77'!AA7</f>
        <v>120</v>
      </c>
      <c r="D88" s="99">
        <f>'Table 9.77'!AC7</f>
        <v>0.90476190476190466</v>
      </c>
      <c r="E88" s="100">
        <f>'Table 9.77'!AC7</f>
        <v>0.90476190476190466</v>
      </c>
      <c r="F88" s="99">
        <f>'Table 9.77'!AE7</f>
        <v>0.33333333333333326</v>
      </c>
      <c r="G88" s="100">
        <f>'Table 9.77'!AE7</f>
        <v>0.33333333333333326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9.77'!AA37</f>
        <v>91</v>
      </c>
      <c r="D89" s="99">
        <f>'Table 9.77'!AC37</f>
        <v>0.49180327868852469</v>
      </c>
      <c r="E89" s="100">
        <f>'Table 9.77'!AC37</f>
        <v>0.49180327868852469</v>
      </c>
      <c r="F89" s="99">
        <f>'Table 9.77'!AE37</f>
        <v>0.10975609756097571</v>
      </c>
      <c r="G89" s="100">
        <f>'Table 9.77'!AE37</f>
        <v>0.10975609756097571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0</v>
      </c>
      <c r="Y89" s="117">
        <v>7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9.77'!AA38</f>
        <v>29</v>
      </c>
      <c r="D90" s="99">
        <f>'Table 9.77'!AC38</f>
        <v>4.8</v>
      </c>
      <c r="E90" s="100">
        <f>'Table 9.77'!AC38</f>
        <v>4.8</v>
      </c>
      <c r="F90" s="99">
        <f>'Table 9.77'!AE38</f>
        <v>3.833333333333333</v>
      </c>
      <c r="G90" s="100">
        <f>'Table 9.77'!AE38</f>
        <v>3.833333333333333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7</v>
      </c>
      <c r="Y90" s="117">
        <v>8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9.77'!AA114</f>
        <v>13</v>
      </c>
      <c r="D91" s="99" t="e">
        <f>'Table 9.77'!AC114</f>
        <v>#DIV/0!</v>
      </c>
      <c r="E91" s="100" t="e">
        <f>'Table 9.77'!AC114</f>
        <v>#DIV/0!</v>
      </c>
      <c r="F91" s="99" t="e">
        <f>'Table 9.77'!AE114</f>
        <v>#DIV/0!</v>
      </c>
      <c r="G91" s="100" t="e">
        <f>'Table 9.77'!AE114</f>
        <v>#DIV/0!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36</v>
      </c>
      <c r="Y91" s="117">
        <v>58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9.77'!AA115</f>
        <v>16</v>
      </c>
      <c r="D92" s="99">
        <f>'Table 9.77'!AC115</f>
        <v>3</v>
      </c>
      <c r="E92" s="100">
        <f>'Table 9.77'!AC115</f>
        <v>3</v>
      </c>
      <c r="F92" s="99">
        <f>'Table 9.77'!AE115</f>
        <v>4.333333333333333</v>
      </c>
      <c r="G92" s="100">
        <f>'Table 9.77'!AE115</f>
        <v>4.333333333333333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9.77'!AA8</f>
        <v>$10,600</v>
      </c>
      <c r="D93" s="99">
        <f>'Table 9.77'!AC8</f>
        <v>-0.5356975623132072</v>
      </c>
      <c r="E93" s="100">
        <f>'Table 9.77'!AC8</f>
        <v>-0.5356975623132072</v>
      </c>
      <c r="F93" s="99">
        <f>'Table 9.77'!AE8</f>
        <v>-0.56370162277858382</v>
      </c>
      <c r="G93" s="100">
        <f>'Table 9.77'!AE8</f>
        <v>-0.56370162277858382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9.77'!AA9</f>
        <v>$4.4 mil</v>
      </c>
      <c r="D94" s="99">
        <f>'Table 9.77'!AC9</f>
        <v>0.77838888301373621</v>
      </c>
      <c r="E94" s="100">
        <f>'Table 9.77'!AC9</f>
        <v>0.77838888301373621</v>
      </c>
      <c r="F94" s="99">
        <f>'Table 9.77'!AE9</f>
        <v>0.44490254897053894</v>
      </c>
      <c r="G94" s="100">
        <f>'Table 9.77'!AE9</f>
        <v>0.44490254897053894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7</v>
      </c>
      <c r="Y94" s="117">
        <v>12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2</v>
      </c>
      <c r="Y96" s="117">
        <v>15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</v>
      </c>
      <c r="Y97" s="117">
        <v>12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3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3</v>
      </c>
      <c r="Y100" s="117">
        <v>4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30</v>
      </c>
      <c r="Y101" s="117">
        <v>62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33</v>
      </c>
      <c r="Y104" s="115">
        <v>98</v>
      </c>
      <c r="Z104" s="115"/>
      <c r="AA104" s="115" t="str">
        <f>TEXT(Y104,"###,###")</f>
        <v>98</v>
      </c>
      <c r="AB104" s="115"/>
      <c r="AC104" s="115">
        <f>Y104/($Y$4)*100</f>
        <v>56.321839080459768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22</v>
      </c>
      <c r="Y105" s="115">
        <v>40</v>
      </c>
      <c r="Z105" s="115"/>
      <c r="AA105" s="115" t="str">
        <f>TEXT(Y105,"###,###")</f>
        <v>40</v>
      </c>
      <c r="AB105" s="115"/>
      <c r="AC105" s="115">
        <f>Y105/($Y$4)*100</f>
        <v>22.988505747126435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55</v>
      </c>
      <c r="Y106" s="115">
        <v>138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5</v>
      </c>
      <c r="Y108" s="115">
        <v>18</v>
      </c>
      <c r="Z108" s="115"/>
      <c r="AA108" s="115" t="str">
        <f>TEXT(Y108,"###,###")</f>
        <v>18</v>
      </c>
      <c r="AB108" s="115"/>
      <c r="AC108" s="115">
        <f>Y108/($Y$4)*100</f>
        <v>10.344827586206897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0</v>
      </c>
      <c r="Y109" s="115">
        <v>31</v>
      </c>
      <c r="Z109" s="115"/>
      <c r="AA109" s="115" t="str">
        <f>TEXT(Y109,"###,###")</f>
        <v>31</v>
      </c>
      <c r="AB109" s="115"/>
      <c r="AC109" s="115">
        <f t="shared" ref="AC109:AC111" si="3">Y109/($Y$4)*100</f>
        <v>17.816091954022991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23</v>
      </c>
      <c r="Y110" s="115">
        <v>52</v>
      </c>
      <c r="Z110" s="115"/>
      <c r="AA110" s="115" t="str">
        <f>TEXT(Y110,"###,###")</f>
        <v>52</v>
      </c>
      <c r="AB110" s="115"/>
      <c r="AC110" s="115">
        <f t="shared" si="3"/>
        <v>29.885057471264371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30</v>
      </c>
      <c r="Y111" s="115">
        <v>37</v>
      </c>
      <c r="Z111" s="115"/>
      <c r="AA111" s="115" t="str">
        <f>TEXT(Y111,"###,###")</f>
        <v>37</v>
      </c>
      <c r="AB111" s="115"/>
      <c r="AC111" s="115">
        <f t="shared" si="3"/>
        <v>21.264367816091951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78</v>
      </c>
      <c r="Y112" s="115">
        <v>174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0</v>
      </c>
      <c r="U114" s="115">
        <v>7</v>
      </c>
      <c r="V114" s="115">
        <v>9</v>
      </c>
      <c r="W114" s="115">
        <v>0</v>
      </c>
      <c r="X114" s="115">
        <v>0</v>
      </c>
      <c r="Y114" s="115">
        <v>13</v>
      </c>
      <c r="Z114" s="115"/>
      <c r="AA114" s="115" t="str">
        <f>TEXT(Y114,"###,###")</f>
        <v>13</v>
      </c>
      <c r="AB114" s="115"/>
      <c r="AC114" s="115" t="e">
        <f>Y114/X114-1</f>
        <v>#DIV/0!</v>
      </c>
      <c r="AD114" s="115"/>
      <c r="AE114" s="115" t="e">
        <f>Y114/T114-1</f>
        <v>#DIV/0!</v>
      </c>
      <c r="AF114" s="115"/>
    </row>
    <row r="115" spans="19:32" x14ac:dyDescent="0.25">
      <c r="S115" s="115" t="s">
        <v>104</v>
      </c>
      <c r="T115" s="115">
        <v>3</v>
      </c>
      <c r="U115" s="115">
        <v>7</v>
      </c>
      <c r="V115" s="115">
        <v>8</v>
      </c>
      <c r="W115" s="115">
        <v>0</v>
      </c>
      <c r="X115" s="115">
        <v>4</v>
      </c>
      <c r="Y115" s="115">
        <v>16</v>
      </c>
      <c r="Z115" s="115"/>
      <c r="AA115" s="115" t="str">
        <f>TEXT(Y115,"###,###")</f>
        <v>16</v>
      </c>
      <c r="AB115" s="115"/>
      <c r="AC115" s="115">
        <f>Y115/X115-1</f>
        <v>3</v>
      </c>
      <c r="AD115" s="115"/>
      <c r="AE115" s="115">
        <f>Y115/T115-1</f>
        <v>4.333333333333333</v>
      </c>
      <c r="AF115" s="115"/>
    </row>
    <row r="116" spans="19:32" x14ac:dyDescent="0.25">
      <c r="S116" s="115" t="s">
        <v>56</v>
      </c>
      <c r="T116" s="115">
        <v>3</v>
      </c>
      <c r="U116" s="115">
        <v>14</v>
      </c>
      <c r="V116" s="115">
        <v>17</v>
      </c>
      <c r="W116" s="115">
        <v>0</v>
      </c>
      <c r="X116" s="115">
        <v>4</v>
      </c>
      <c r="Y116" s="115">
        <v>29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37.14</v>
      </c>
      <c r="V118" s="115">
        <v>39.380000000000003</v>
      </c>
      <c r="W118" s="115">
        <v>38.15</v>
      </c>
      <c r="X118" s="115">
        <v>36.71</v>
      </c>
      <c r="Y118" s="115">
        <v>38.409999999999997</v>
      </c>
      <c r="Z118" s="115"/>
      <c r="AA118" s="115" t="str">
        <f>TEXT(Y118,"##.0")</f>
        <v>38.4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96</v>
      </c>
      <c r="V120" s="115">
        <v>90</v>
      </c>
      <c r="W120" s="115">
        <v>101</v>
      </c>
      <c r="X120" s="115">
        <v>64</v>
      </c>
      <c r="Y120" s="115">
        <v>116</v>
      </c>
      <c r="Z120" s="115"/>
      <c r="AA120" s="115" t="str">
        <f>TEXT(Y120,"###,###")</f>
        <v>116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/>
      <c r="AA121" s="115" t="str">
        <f t="shared" ref="AA121:AA128" si="4">TEXT(Y121,"###,###")</f>
        <v/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0</v>
      </c>
      <c r="V122" s="115">
        <v>0</v>
      </c>
      <c r="W122" s="115">
        <v>1</v>
      </c>
      <c r="X122" s="115">
        <v>0</v>
      </c>
      <c r="Y122" s="115">
        <v>7</v>
      </c>
      <c r="Z122" s="115"/>
      <c r="AA122" s="115" t="str">
        <f t="shared" si="4"/>
        <v>7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96</v>
      </c>
      <c r="V124" s="115">
        <v>90</v>
      </c>
      <c r="W124" s="115">
        <v>102</v>
      </c>
      <c r="X124" s="115">
        <v>64</v>
      </c>
      <c r="Y124" s="115">
        <v>123</v>
      </c>
      <c r="Z124" s="115"/>
      <c r="AA124" s="115" t="str">
        <f t="shared" si="4"/>
        <v>123</v>
      </c>
      <c r="AB124" s="115"/>
      <c r="AC124" s="115">
        <f>Y124/$Y$7*100</f>
        <v>102.49999999999999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0</v>
      </c>
      <c r="V125" s="115">
        <v>0</v>
      </c>
      <c r="W125" s="115">
        <v>1</v>
      </c>
      <c r="X125" s="115">
        <v>0</v>
      </c>
      <c r="Y125" s="115">
        <v>7</v>
      </c>
      <c r="Z125" s="115"/>
      <c r="AA125" s="115" t="str">
        <f t="shared" si="4"/>
        <v>7</v>
      </c>
      <c r="AB125" s="115"/>
      <c r="AC125" s="115">
        <f>Y125/$Y$7*100</f>
        <v>5.833333333333333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51</v>
      </c>
      <c r="V127" s="115">
        <v>45</v>
      </c>
      <c r="W127" s="115">
        <v>56</v>
      </c>
      <c r="X127" s="115">
        <v>35</v>
      </c>
      <c r="Y127" s="115">
        <v>58</v>
      </c>
      <c r="Z127" s="115"/>
      <c r="AA127" s="115" t="str">
        <f t="shared" si="4"/>
        <v>58</v>
      </c>
      <c r="AB127" s="115"/>
      <c r="AC127" s="115">
        <f>Y127/$Y$7*100</f>
        <v>48.333333333333336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54</v>
      </c>
      <c r="V128" s="115">
        <v>49</v>
      </c>
      <c r="W128" s="115">
        <v>47</v>
      </c>
      <c r="X128" s="115">
        <v>29</v>
      </c>
      <c r="Y128" s="115">
        <v>62</v>
      </c>
      <c r="Z128" s="115"/>
      <c r="AA128" s="115" t="str">
        <f t="shared" si="4"/>
        <v>62</v>
      </c>
      <c r="AB128" s="115"/>
      <c r="AC128" s="115">
        <f>Y128/$Y$7*100</f>
        <v>51.666666666666671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35389B4-3570-49D5-9EF3-86C2821B84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C8F66B91-2911-4095-BFFB-4E9B5A277A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5EC64C49-09FE-4446-89D2-DF6C6C5617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C6AD8982-8D37-4BE3-862A-B7BAFDE6B2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Yarrabah</v>
      </c>
      <c r="T1" s="115"/>
      <c r="U1" s="115"/>
      <c r="V1" s="115"/>
      <c r="W1" s="115"/>
      <c r="X1" s="115"/>
      <c r="Y1" s="115" t="str">
        <f>Y3</f>
        <v>9.78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189</v>
      </c>
      <c r="V3" s="115"/>
      <c r="W3" s="115"/>
      <c r="X3" s="115"/>
      <c r="Y3" s="115" t="s">
        <v>285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9.78'!$Y$3&amp;" "&amp;'Table 9.78'!$U$3&amp;", "&amp;'State data for spotlight'!$C$3&amp;", "&amp;'Table 9.78'!$Y$2</f>
        <v>Table 9.78 Yarrabah,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707</v>
      </c>
      <c r="U4" s="117">
        <v>644</v>
      </c>
      <c r="V4" s="117">
        <v>678</v>
      </c>
      <c r="W4" s="117">
        <v>662</v>
      </c>
      <c r="X4" s="117">
        <v>667</v>
      </c>
      <c r="Y4" s="117">
        <v>704</v>
      </c>
      <c r="Z4" s="115"/>
      <c r="AA4" s="115" t="str">
        <f>TEXT(Y4,"###,###")</f>
        <v>704</v>
      </c>
      <c r="AB4" s="115"/>
      <c r="AC4" s="115">
        <f t="shared" ref="AC4:AC9" si="0">Y4/X4-1</f>
        <v>5.547226386806603E-2</v>
      </c>
      <c r="AD4" s="115"/>
      <c r="AE4" s="115">
        <f>Y4/T4-1</f>
        <v>-4.2432814710042788E-3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378</v>
      </c>
      <c r="U5" s="117">
        <v>324</v>
      </c>
      <c r="V5" s="117">
        <v>331</v>
      </c>
      <c r="W5" s="117">
        <v>335</v>
      </c>
      <c r="X5" s="117">
        <v>345</v>
      </c>
      <c r="Y5" s="117">
        <v>385</v>
      </c>
      <c r="Z5" s="115"/>
      <c r="AA5" s="115" t="str">
        <f>TEXT(Y5,"###,###")</f>
        <v>385</v>
      </c>
      <c r="AB5" s="115"/>
      <c r="AC5" s="115">
        <f t="shared" si="0"/>
        <v>0.11594202898550732</v>
      </c>
      <c r="AD5" s="115"/>
      <c r="AE5" s="115">
        <f t="shared" ref="AE5:AE9" si="1">Y5/T5-1</f>
        <v>1.8518518518518601E-2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332</v>
      </c>
      <c r="U6" s="117">
        <v>315</v>
      </c>
      <c r="V6" s="117">
        <v>345</v>
      </c>
      <c r="W6" s="117">
        <v>326</v>
      </c>
      <c r="X6" s="117">
        <v>318</v>
      </c>
      <c r="Y6" s="117">
        <v>319</v>
      </c>
      <c r="Z6" s="115"/>
      <c r="AA6" s="115" t="str">
        <f>TEXT(Y6,"###,###")</f>
        <v>319</v>
      </c>
      <c r="AB6" s="115"/>
      <c r="AC6" s="115">
        <f t="shared" si="0"/>
        <v>3.1446540880504248E-3</v>
      </c>
      <c r="AD6" s="115"/>
      <c r="AE6" s="115">
        <f t="shared" si="1"/>
        <v>-3.9156626506024139E-2</v>
      </c>
      <c r="AF6" s="115"/>
    </row>
    <row r="7" spans="1:32" ht="16.5" customHeight="1" thickBot="1" x14ac:dyDescent="0.3">
      <c r="A7" s="46" t="str">
        <f>"QUICK STATS for "&amp;'Table 9.78'!Y2&amp;"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577</v>
      </c>
      <c r="U7" s="117">
        <v>531</v>
      </c>
      <c r="V7" s="117">
        <v>510</v>
      </c>
      <c r="W7" s="117">
        <v>521</v>
      </c>
      <c r="X7" s="117">
        <v>526</v>
      </c>
      <c r="Y7" s="117">
        <v>562</v>
      </c>
      <c r="Z7" s="115"/>
      <c r="AA7" s="115" t="str">
        <f>TEXT(Y7,"###,###")</f>
        <v>562</v>
      </c>
      <c r="AB7" s="115"/>
      <c r="AC7" s="115">
        <f t="shared" si="0"/>
        <v>6.8441064638783189E-2</v>
      </c>
      <c r="AD7" s="115"/>
      <c r="AE7" s="115">
        <f t="shared" si="1"/>
        <v>-2.5996533795493937E-2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704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9.78'!AA7</f>
        <v>562</v>
      </c>
      <c r="P8" s="51"/>
      <c r="S8" s="115" t="s">
        <v>96</v>
      </c>
      <c r="T8" s="115">
        <v>26185.67</v>
      </c>
      <c r="U8" s="115">
        <v>29064.07</v>
      </c>
      <c r="V8" s="115">
        <v>32027.5</v>
      </c>
      <c r="W8" s="115">
        <v>31695.66</v>
      </c>
      <c r="X8" s="115">
        <v>30591</v>
      </c>
      <c r="Y8" s="115">
        <v>36110</v>
      </c>
      <c r="Z8" s="115"/>
      <c r="AA8" s="115" t="str">
        <f>TEXT(Y8,"$###,###")</f>
        <v>$36,110</v>
      </c>
      <c r="AB8" s="115"/>
      <c r="AC8" s="115">
        <f t="shared" si="0"/>
        <v>0.1804125396358407</v>
      </c>
      <c r="AD8" s="115"/>
      <c r="AE8" s="115">
        <f t="shared" si="1"/>
        <v>0.37899851330899703</v>
      </c>
      <c r="AF8" s="115"/>
    </row>
    <row r="9" spans="1:32" x14ac:dyDescent="0.25">
      <c r="A9" s="55" t="s">
        <v>17</v>
      </c>
      <c r="B9" s="56"/>
      <c r="C9" s="57"/>
      <c r="D9" s="58">
        <f>'Table 9.78'!AC104</f>
        <v>44.74431818181818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52.135231316725985</v>
      </c>
      <c r="P9" s="59" t="s">
        <v>97</v>
      </c>
      <c r="S9" s="115" t="s">
        <v>9</v>
      </c>
      <c r="T9" s="115">
        <v>15871665</v>
      </c>
      <c r="U9" s="115">
        <v>16428668</v>
      </c>
      <c r="V9" s="115">
        <v>16832102</v>
      </c>
      <c r="W9" s="115">
        <v>18429850</v>
      </c>
      <c r="X9" s="115">
        <v>17937018</v>
      </c>
      <c r="Y9" s="115">
        <v>20411654</v>
      </c>
      <c r="Z9" s="115"/>
      <c r="AA9" s="115" t="str">
        <f>TEXT(Y9/1000000,"$#,###.0")&amp;" mil"</f>
        <v>$20.4 mil</v>
      </c>
      <c r="AB9" s="115"/>
      <c r="AC9" s="115">
        <f t="shared" si="0"/>
        <v>0.13796250859535286</v>
      </c>
      <c r="AD9" s="115"/>
      <c r="AE9" s="115">
        <f t="shared" si="1"/>
        <v>0.28604365074489668</v>
      </c>
      <c r="AF9" s="115"/>
    </row>
    <row r="10" spans="1:32" x14ac:dyDescent="0.25">
      <c r="A10" s="55" t="s">
        <v>20</v>
      </c>
      <c r="B10" s="56"/>
      <c r="C10" s="57"/>
      <c r="D10" s="58">
        <f>'Table 9.78'!AC105</f>
        <v>51.5625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47.864768683274022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99.822064056939496</v>
      </c>
      <c r="P11" s="59" t="s">
        <v>97</v>
      </c>
      <c r="S11" s="115" t="s">
        <v>32</v>
      </c>
      <c r="T11" s="117">
        <v>697</v>
      </c>
      <c r="U11" s="117">
        <v>637</v>
      </c>
      <c r="V11" s="117">
        <v>668</v>
      </c>
      <c r="W11" s="117">
        <v>646</v>
      </c>
      <c r="X11" s="117">
        <v>656</v>
      </c>
      <c r="Y11" s="117">
        <v>692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9.78'!AC108</f>
        <v>6.1079545454545459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2.4911032028469751</v>
      </c>
      <c r="P12" s="59" t="s">
        <v>97</v>
      </c>
      <c r="S12" s="115" t="s">
        <v>33</v>
      </c>
      <c r="T12" s="117">
        <v>7</v>
      </c>
      <c r="U12" s="117">
        <v>7</v>
      </c>
      <c r="V12" s="117">
        <v>10</v>
      </c>
      <c r="W12" s="117">
        <v>15</v>
      </c>
      <c r="X12" s="117">
        <v>3</v>
      </c>
      <c r="Y12" s="117">
        <v>12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9.78'!AC109</f>
        <v>10.227272727272728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9.78'!AA118</f>
        <v>38.5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9.78'!AC110</f>
        <v>46.875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11.209964412811388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9.78'!AC111</f>
        <v>33.096590909090914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88.790035587188612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15</v>
      </c>
      <c r="Z15" s="115"/>
      <c r="AA15" s="118">
        <f t="shared" ref="AA15:AA34" si="2">IF(Y15="np",0,Y15/$Y$34)</f>
        <v>2.130681818181818E-2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0</v>
      </c>
      <c r="Z16" s="115"/>
      <c r="AA16" s="118">
        <f t="shared" si="2"/>
        <v>0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</v>
      </c>
      <c r="Z17" s="115"/>
      <c r="AA17" s="118">
        <f t="shared" si="2"/>
        <v>5.681818181818182E-3</v>
      </c>
      <c r="AB17" s="115"/>
      <c r="AC17" s="115"/>
      <c r="AD17" s="115"/>
      <c r="AE17" s="115"/>
      <c r="AF17" s="115"/>
    </row>
    <row r="18" spans="1:32" x14ac:dyDescent="0.25">
      <c r="A18" s="85" t="str">
        <f>'Table 9.78'!$S$1&amp;" ("&amp;'Table 9.78'!$T$2&amp;" to "&amp;'Table 9.78'!$Y$2&amp;")"</f>
        <v>Yarrabah (2011-12 to 2016-17)</v>
      </c>
      <c r="B18" s="85"/>
      <c r="C18" s="85"/>
      <c r="D18" s="85"/>
      <c r="E18" s="85"/>
      <c r="F18" s="85"/>
      <c r="G18" s="85" t="str">
        <f>'Table 9.78'!$S$1&amp;" ("&amp;'Table 9.78'!$T$2&amp;" to "&amp;'Table 9.78'!$Y$2&amp;")"</f>
        <v>Yarrabah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45</v>
      </c>
      <c r="Z19" s="115"/>
      <c r="AA19" s="118">
        <f t="shared" si="2"/>
        <v>6.3920454545454544E-2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10</v>
      </c>
      <c r="Z21" s="115"/>
      <c r="AA21" s="118">
        <f t="shared" si="2"/>
        <v>1.4204545454545454E-2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13</v>
      </c>
      <c r="Z22" s="115"/>
      <c r="AA22" s="118">
        <f t="shared" si="2"/>
        <v>1.8465909090909092E-2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0</v>
      </c>
      <c r="Z23" s="115"/>
      <c r="AA23" s="118">
        <f t="shared" si="2"/>
        <v>0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8</v>
      </c>
      <c r="Z25" s="115"/>
      <c r="AA25" s="118">
        <f t="shared" si="2"/>
        <v>1.1363636363636364E-2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6</v>
      </c>
      <c r="Z26" s="115"/>
      <c r="AA26" s="118">
        <f t="shared" si="2"/>
        <v>8.5227272727272721E-3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36</v>
      </c>
      <c r="Z27" s="115"/>
      <c r="AA27" s="118">
        <f t="shared" si="2"/>
        <v>5.113636363636364E-2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38</v>
      </c>
      <c r="Z28" s="115"/>
      <c r="AA28" s="118">
        <f t="shared" si="2"/>
        <v>5.3977272727272728E-2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179</v>
      </c>
      <c r="Z29" s="115"/>
      <c r="AA29" s="118">
        <f t="shared" si="2"/>
        <v>0.25426136363636365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135</v>
      </c>
      <c r="Z30" s="115"/>
      <c r="AA30" s="118">
        <f t="shared" si="2"/>
        <v>0.19176136363636365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133</v>
      </c>
      <c r="Z31" s="115"/>
      <c r="AA31" s="118">
        <f t="shared" si="2"/>
        <v>0.18892045454545456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23</v>
      </c>
      <c r="Z32" s="115"/>
      <c r="AA32" s="118">
        <f t="shared" si="2"/>
        <v>3.2670454545454544E-2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29</v>
      </c>
      <c r="Z33" s="115"/>
      <c r="AA33" s="118">
        <f t="shared" si="2"/>
        <v>4.1193181818181816E-2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704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530</v>
      </c>
      <c r="U37" s="115">
        <v>472</v>
      </c>
      <c r="V37" s="115">
        <v>430</v>
      </c>
      <c r="W37" s="115">
        <v>445</v>
      </c>
      <c r="X37" s="115">
        <v>450</v>
      </c>
      <c r="Y37" s="115">
        <v>499</v>
      </c>
      <c r="Z37" s="115"/>
      <c r="AA37" s="115" t="str">
        <f>TEXT(Y37,"###,###")</f>
        <v>499</v>
      </c>
      <c r="AB37" s="115"/>
      <c r="AC37" s="115">
        <f>Y37/X37-1</f>
        <v>0.10888888888888881</v>
      </c>
      <c r="AD37" s="115"/>
      <c r="AE37" s="115">
        <f>Y37/T37-1</f>
        <v>-5.8490566037735836E-2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49</v>
      </c>
      <c r="U38" s="115">
        <v>58</v>
      </c>
      <c r="V38" s="115">
        <v>82</v>
      </c>
      <c r="W38" s="115">
        <v>76</v>
      </c>
      <c r="X38" s="115">
        <v>81</v>
      </c>
      <c r="Y38" s="115">
        <v>63</v>
      </c>
      <c r="Z38" s="115"/>
      <c r="AA38" s="115" t="str">
        <f>TEXT(Y38,"###,###")</f>
        <v>63</v>
      </c>
      <c r="AB38" s="115"/>
      <c r="AC38" s="115">
        <f>Y38/X38-1</f>
        <v>-0.22222222222222221</v>
      </c>
      <c r="AD38" s="115"/>
      <c r="AE38" s="115">
        <f>Y38/T38-1</f>
        <v>0.28571428571428581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579</v>
      </c>
      <c r="U40" s="115">
        <v>530</v>
      </c>
      <c r="V40" s="115">
        <v>512</v>
      </c>
      <c r="W40" s="115">
        <v>521</v>
      </c>
      <c r="X40" s="115">
        <v>531</v>
      </c>
      <c r="Y40" s="115">
        <v>562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88.790035587188612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11.209964412811388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5</v>
      </c>
      <c r="Y45" s="117">
        <v>3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19</v>
      </c>
      <c r="Y46" s="117">
        <v>17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33</v>
      </c>
      <c r="Y47" s="117">
        <v>36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53</v>
      </c>
      <c r="Y48" s="117">
        <v>59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9.78'!S1&amp;" ("&amp;'Table 9.78'!Y2&amp;") *"</f>
        <v>Number of jobs by age and sex of job holders in Yarrabah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48</v>
      </c>
      <c r="Y49" s="117">
        <v>69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31</v>
      </c>
      <c r="Y50" s="117">
        <v>45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35</v>
      </c>
      <c r="Y51" s="117">
        <v>34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37</v>
      </c>
      <c r="Y52" s="117">
        <v>50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28</v>
      </c>
      <c r="Y53" s="117">
        <v>32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34</v>
      </c>
      <c r="Y54" s="117">
        <v>25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12</v>
      </c>
      <c r="Y55" s="117">
        <v>12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6</v>
      </c>
      <c r="Y56" s="117">
        <v>0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343</v>
      </c>
      <c r="Y61" s="117">
        <v>385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9.78'!S1&amp;" ("&amp;'Table 9.78'!Y2&amp;") *"</f>
        <v>Number of employed persons per occupation of main job by sex in Yarrabah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1</v>
      </c>
      <c r="Y64" s="117">
        <v>4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19</v>
      </c>
      <c r="Y65" s="117">
        <v>12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29</v>
      </c>
      <c r="Y66" s="117">
        <v>36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37</v>
      </c>
      <c r="Y67" s="117">
        <v>46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28</v>
      </c>
      <c r="Y68" s="117">
        <v>29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41</v>
      </c>
      <c r="Y69" s="117">
        <v>39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36</v>
      </c>
      <c r="Y70" s="117">
        <v>38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59</v>
      </c>
      <c r="Y71" s="117">
        <v>42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29</v>
      </c>
      <c r="Y72" s="117">
        <v>32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21</v>
      </c>
      <c r="Y73" s="117">
        <v>29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9</v>
      </c>
      <c r="Y74" s="117">
        <v>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316</v>
      </c>
      <c r="Y80" s="117">
        <v>319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9.78'!S1</f>
        <v>Yarrabah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17</v>
      </c>
      <c r="Y83" s="117">
        <v>19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31</v>
      </c>
      <c r="Y84" s="117">
        <v>34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9.78'!AA4</f>
        <v>704</v>
      </c>
      <c r="D85" s="99">
        <f>'Table 9.78'!AC4</f>
        <v>5.547226386806603E-2</v>
      </c>
      <c r="E85" s="100">
        <f>'Table 9.78'!AC4</f>
        <v>5.547226386806603E-2</v>
      </c>
      <c r="F85" s="99">
        <f>'Table 9.78'!AE4</f>
        <v>-4.2432814710042788E-3</v>
      </c>
      <c r="G85" s="100">
        <f>'Table 9.78'!AE4</f>
        <v>-4.2432814710042788E-3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51</v>
      </c>
      <c r="Y85" s="117">
        <v>53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9.78'!AA5</f>
        <v>385</v>
      </c>
      <c r="D86" s="99">
        <f>'Table 9.78'!AC5</f>
        <v>0.11594202898550732</v>
      </c>
      <c r="E86" s="100">
        <f>'Table 9.78'!AC5</f>
        <v>0.11594202898550732</v>
      </c>
      <c r="F86" s="99">
        <f>'Table 9.78'!AE5</f>
        <v>1.8518518518518601E-2</v>
      </c>
      <c r="G86" s="100">
        <f>'Table 9.78'!AE5</f>
        <v>1.8518518518518601E-2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43</v>
      </c>
      <c r="Y86" s="117">
        <v>45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9.78'!AA6</f>
        <v>319</v>
      </c>
      <c r="D87" s="99">
        <f>'Table 9.78'!AC6</f>
        <v>3.1446540880504248E-3</v>
      </c>
      <c r="E87" s="100">
        <f>'Table 9.78'!AC6</f>
        <v>3.1446540880504248E-3</v>
      </c>
      <c r="F87" s="99">
        <f>'Table 9.78'!AE6</f>
        <v>-3.9156626506024139E-2</v>
      </c>
      <c r="G87" s="100">
        <f>'Table 9.78'!AE6</f>
        <v>-3.9156626506024139E-2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9</v>
      </c>
      <c r="Y87" s="117">
        <v>12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9.78'!AA7</f>
        <v>562</v>
      </c>
      <c r="D88" s="99">
        <f>'Table 9.78'!AC7</f>
        <v>6.8441064638783189E-2</v>
      </c>
      <c r="E88" s="100">
        <f>'Table 9.78'!AC7</f>
        <v>6.8441064638783189E-2</v>
      </c>
      <c r="F88" s="99">
        <f>'Table 9.78'!AE7</f>
        <v>-2.5996533795493937E-2</v>
      </c>
      <c r="G88" s="100">
        <f>'Table 9.78'!AE7</f>
        <v>-2.5996533795493937E-2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9.78'!AA37</f>
        <v>499</v>
      </c>
      <c r="D89" s="99">
        <f>'Table 9.78'!AC37</f>
        <v>0.10888888888888881</v>
      </c>
      <c r="E89" s="100">
        <f>'Table 9.78'!AC37</f>
        <v>0.10888888888888881</v>
      </c>
      <c r="F89" s="99">
        <f>'Table 9.78'!AE37</f>
        <v>-5.8490566037735836E-2</v>
      </c>
      <c r="G89" s="100">
        <f>'Table 9.78'!AE37</f>
        <v>-5.8490566037735836E-2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14</v>
      </c>
      <c r="Y89" s="117">
        <v>15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9.78'!AA38</f>
        <v>63</v>
      </c>
      <c r="D90" s="99">
        <f>'Table 9.78'!AC38</f>
        <v>-0.22222222222222221</v>
      </c>
      <c r="E90" s="100">
        <f>'Table 9.78'!AC38</f>
        <v>-0.22222222222222221</v>
      </c>
      <c r="F90" s="99">
        <f>'Table 9.78'!AE38</f>
        <v>0.28571428571428581</v>
      </c>
      <c r="G90" s="100">
        <f>'Table 9.78'!AE38</f>
        <v>0.28571428571428581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40</v>
      </c>
      <c r="Y90" s="117">
        <v>65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9.78'!AA114</f>
        <v>38</v>
      </c>
      <c r="D91" s="99">
        <f>'Table 9.78'!AC114</f>
        <v>-9.5238095238095233E-2</v>
      </c>
      <c r="E91" s="100">
        <f>'Table 9.78'!AC114</f>
        <v>-9.5238095238095233E-2</v>
      </c>
      <c r="F91" s="99">
        <f>'Table 9.78'!AE114</f>
        <v>0.35714285714285721</v>
      </c>
      <c r="G91" s="100">
        <f>'Table 9.78'!AE114</f>
        <v>0.35714285714285721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266</v>
      </c>
      <c r="Y91" s="117">
        <v>293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9.78'!AA115</f>
        <v>25</v>
      </c>
      <c r="D92" s="99">
        <f>'Table 9.78'!AC115</f>
        <v>-0.2857142857142857</v>
      </c>
      <c r="E92" s="100">
        <f>'Table 9.78'!AC115</f>
        <v>-0.2857142857142857</v>
      </c>
      <c r="F92" s="99">
        <f>'Table 9.78'!AE115</f>
        <v>0.31578947368421062</v>
      </c>
      <c r="G92" s="100">
        <f>'Table 9.78'!AE115</f>
        <v>0.31578947368421062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9.78'!AA8</f>
        <v>$36,110</v>
      </c>
      <c r="D93" s="99">
        <f>'Table 9.78'!AC8</f>
        <v>0.1804125396358407</v>
      </c>
      <c r="E93" s="100">
        <f>'Table 9.78'!AC8</f>
        <v>0.1804125396358407</v>
      </c>
      <c r="F93" s="99">
        <f>'Table 9.78'!AE8</f>
        <v>0.37899851330899703</v>
      </c>
      <c r="G93" s="100">
        <f>'Table 9.78'!AE8</f>
        <v>0.37899851330899703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16</v>
      </c>
      <c r="Y93" s="117">
        <v>22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9.78'!AA9</f>
        <v>$20.4 mil</v>
      </c>
      <c r="D94" s="99">
        <f>'Table 9.78'!AC9</f>
        <v>0.13796250859535286</v>
      </c>
      <c r="E94" s="100">
        <f>'Table 9.78'!AC9</f>
        <v>0.13796250859535286</v>
      </c>
      <c r="F94" s="99">
        <f>'Table 9.78'!AE9</f>
        <v>0.28604365074489668</v>
      </c>
      <c r="G94" s="100">
        <f>'Table 9.78'!AE9</f>
        <v>0.28604365074489668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42</v>
      </c>
      <c r="Y94" s="117">
        <v>40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5</v>
      </c>
      <c r="Y95" s="117">
        <v>4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82</v>
      </c>
      <c r="Y96" s="117">
        <v>79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36</v>
      </c>
      <c r="Y97" s="117">
        <v>41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8</v>
      </c>
      <c r="Y98" s="117">
        <v>7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27</v>
      </c>
      <c r="Y100" s="117">
        <v>29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260</v>
      </c>
      <c r="Y101" s="117">
        <v>269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282</v>
      </c>
      <c r="Y104" s="115">
        <v>315</v>
      </c>
      <c r="Z104" s="115"/>
      <c r="AA104" s="115" t="str">
        <f>TEXT(Y104,"###,###")</f>
        <v>315</v>
      </c>
      <c r="AB104" s="115"/>
      <c r="AC104" s="115">
        <f>Y104/($Y$4)*100</f>
        <v>44.74431818181818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374</v>
      </c>
      <c r="Y105" s="115">
        <v>363</v>
      </c>
      <c r="Z105" s="115"/>
      <c r="AA105" s="115" t="str">
        <f>TEXT(Y105,"###,###")</f>
        <v>363</v>
      </c>
      <c r="AB105" s="115"/>
      <c r="AC105" s="115">
        <f>Y105/($Y$4)*100</f>
        <v>51.5625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656</v>
      </c>
      <c r="Y106" s="115">
        <v>678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36</v>
      </c>
      <c r="Y108" s="115">
        <v>43</v>
      </c>
      <c r="Z108" s="115"/>
      <c r="AA108" s="115" t="str">
        <f>TEXT(Y108,"###,###")</f>
        <v>43</v>
      </c>
      <c r="AB108" s="115"/>
      <c r="AC108" s="115">
        <f>Y108/($Y$4)*100</f>
        <v>6.1079545454545459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62</v>
      </c>
      <c r="Y109" s="115">
        <v>72</v>
      </c>
      <c r="Z109" s="115"/>
      <c r="AA109" s="115" t="str">
        <f>TEXT(Y109,"###,###")</f>
        <v>72</v>
      </c>
      <c r="AB109" s="115"/>
      <c r="AC109" s="115">
        <f t="shared" ref="AC109:AC111" si="3">Y109/($Y$4)*100</f>
        <v>10.227272727272728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352</v>
      </c>
      <c r="Y110" s="115">
        <v>330</v>
      </c>
      <c r="Z110" s="115"/>
      <c r="AA110" s="115" t="str">
        <f>TEXT(Y110,"###,###")</f>
        <v>330</v>
      </c>
      <c r="AB110" s="115"/>
      <c r="AC110" s="115">
        <f t="shared" si="3"/>
        <v>46.875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199</v>
      </c>
      <c r="Y111" s="115">
        <v>233</v>
      </c>
      <c r="Z111" s="115"/>
      <c r="AA111" s="115" t="str">
        <f>TEXT(Y111,"###,###")</f>
        <v>233</v>
      </c>
      <c r="AB111" s="115"/>
      <c r="AC111" s="115">
        <f t="shared" si="3"/>
        <v>33.096590909090914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667</v>
      </c>
      <c r="Y112" s="115">
        <v>704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28</v>
      </c>
      <c r="U114" s="115">
        <v>29</v>
      </c>
      <c r="V114" s="115">
        <v>43</v>
      </c>
      <c r="W114" s="115">
        <v>42</v>
      </c>
      <c r="X114" s="115">
        <v>42</v>
      </c>
      <c r="Y114" s="115">
        <v>38</v>
      </c>
      <c r="Z114" s="115"/>
      <c r="AA114" s="115" t="str">
        <f>TEXT(Y114,"###,###")</f>
        <v>38</v>
      </c>
      <c r="AB114" s="115"/>
      <c r="AC114" s="115">
        <f>Y114/X114-1</f>
        <v>-9.5238095238095233E-2</v>
      </c>
      <c r="AD114" s="115"/>
      <c r="AE114" s="115">
        <f>Y114/T114-1</f>
        <v>0.35714285714285721</v>
      </c>
      <c r="AF114" s="115"/>
    </row>
    <row r="115" spans="19:32" x14ac:dyDescent="0.25">
      <c r="S115" s="115" t="s">
        <v>104</v>
      </c>
      <c r="T115" s="115">
        <v>19</v>
      </c>
      <c r="U115" s="115">
        <v>23</v>
      </c>
      <c r="V115" s="115">
        <v>37</v>
      </c>
      <c r="W115" s="115">
        <v>37</v>
      </c>
      <c r="X115" s="115">
        <v>35</v>
      </c>
      <c r="Y115" s="115">
        <v>25</v>
      </c>
      <c r="Z115" s="115"/>
      <c r="AA115" s="115" t="str">
        <f>TEXT(Y115,"###,###")</f>
        <v>25</v>
      </c>
      <c r="AB115" s="115"/>
      <c r="AC115" s="115">
        <f>Y115/X115-1</f>
        <v>-0.2857142857142857</v>
      </c>
      <c r="AD115" s="115"/>
      <c r="AE115" s="115">
        <f>Y115/T115-1</f>
        <v>0.31578947368421062</v>
      </c>
      <c r="AF115" s="115"/>
    </row>
    <row r="116" spans="19:32" x14ac:dyDescent="0.25">
      <c r="S116" s="115" t="s">
        <v>56</v>
      </c>
      <c r="T116" s="115">
        <v>47</v>
      </c>
      <c r="U116" s="115">
        <v>52</v>
      </c>
      <c r="V116" s="115">
        <v>80</v>
      </c>
      <c r="W116" s="115">
        <v>79</v>
      </c>
      <c r="X116" s="115">
        <v>77</v>
      </c>
      <c r="Y116" s="115">
        <v>63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37.04</v>
      </c>
      <c r="V118" s="115">
        <v>36.24</v>
      </c>
      <c r="W118" s="115">
        <v>35.130000000000003</v>
      </c>
      <c r="X118" s="115">
        <v>37.25</v>
      </c>
      <c r="Y118" s="115">
        <v>38.54</v>
      </c>
      <c r="Z118" s="115"/>
      <c r="AA118" s="115" t="str">
        <f>TEXT(Y118,"##.0")</f>
        <v>38.5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528</v>
      </c>
      <c r="V120" s="115">
        <v>499</v>
      </c>
      <c r="W120" s="115">
        <v>510</v>
      </c>
      <c r="X120" s="115">
        <v>516</v>
      </c>
      <c r="Y120" s="115">
        <v>550</v>
      </c>
      <c r="Z120" s="115"/>
      <c r="AA120" s="115" t="str">
        <f>TEXT(Y120,"###,###")</f>
        <v>550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0</v>
      </c>
      <c r="V121" s="115">
        <v>0</v>
      </c>
      <c r="W121" s="115">
        <v>0</v>
      </c>
      <c r="X121" s="115">
        <v>0</v>
      </c>
      <c r="Y121" s="115">
        <v>3</v>
      </c>
      <c r="Z121" s="115"/>
      <c r="AA121" s="115" t="str">
        <f t="shared" ref="AA121:AA128" si="4">TEXT(Y121,"###,###")</f>
        <v>3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2</v>
      </c>
      <c r="V122" s="115">
        <v>9</v>
      </c>
      <c r="W122" s="115">
        <v>13</v>
      </c>
      <c r="X122" s="115">
        <v>0</v>
      </c>
      <c r="Y122" s="115">
        <v>11</v>
      </c>
      <c r="Z122" s="115"/>
      <c r="AA122" s="115" t="str">
        <f t="shared" si="4"/>
        <v>11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530</v>
      </c>
      <c r="V124" s="115">
        <v>508</v>
      </c>
      <c r="W124" s="115">
        <v>523</v>
      </c>
      <c r="X124" s="115">
        <v>516</v>
      </c>
      <c r="Y124" s="115">
        <v>561</v>
      </c>
      <c r="Z124" s="115"/>
      <c r="AA124" s="115" t="str">
        <f t="shared" si="4"/>
        <v>561</v>
      </c>
      <c r="AB124" s="115"/>
      <c r="AC124" s="115">
        <f>Y124/$Y$7*100</f>
        <v>99.822064056939496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2</v>
      </c>
      <c r="V125" s="115">
        <v>9</v>
      </c>
      <c r="W125" s="115">
        <v>13</v>
      </c>
      <c r="X125" s="115">
        <v>0</v>
      </c>
      <c r="Y125" s="115">
        <v>14</v>
      </c>
      <c r="Z125" s="115"/>
      <c r="AA125" s="115" t="str">
        <f t="shared" si="4"/>
        <v>14</v>
      </c>
      <c r="AB125" s="115"/>
      <c r="AC125" s="115">
        <f>Y125/$Y$7*100</f>
        <v>2.4911032028469751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263</v>
      </c>
      <c r="V127" s="115">
        <v>246</v>
      </c>
      <c r="W127" s="115">
        <v>258</v>
      </c>
      <c r="X127" s="115">
        <v>267</v>
      </c>
      <c r="Y127" s="115">
        <v>293</v>
      </c>
      <c r="Z127" s="115"/>
      <c r="AA127" s="115" t="str">
        <f t="shared" si="4"/>
        <v>293</v>
      </c>
      <c r="AB127" s="115"/>
      <c r="AC127" s="115">
        <f>Y127/$Y$7*100</f>
        <v>52.135231316725985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267</v>
      </c>
      <c r="V128" s="115">
        <v>262</v>
      </c>
      <c r="W128" s="115">
        <v>266</v>
      </c>
      <c r="X128" s="115">
        <v>259</v>
      </c>
      <c r="Y128" s="115">
        <v>269</v>
      </c>
      <c r="Z128" s="115"/>
      <c r="AA128" s="115" t="str">
        <f t="shared" si="4"/>
        <v>269</v>
      </c>
      <c r="AB128" s="115"/>
      <c r="AC128" s="115">
        <f>Y128/$Y$7*100</f>
        <v>47.864768683274022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4FBA6372-EDC7-42BF-B8D1-9FF6494FDC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FC18DFB-03ED-4D9A-9CC2-D763EB24CC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322FFDFF-3FF0-4A65-BE68-1F13E8FC20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F379AD68-9829-4C28-9163-1D6A5FA324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6.710937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Boulia</v>
      </c>
      <c r="T1" s="115"/>
      <c r="U1" s="115"/>
      <c r="V1" s="115"/>
      <c r="W1" s="115"/>
      <c r="X1" s="115"/>
      <c r="Y1" s="115" t="str">
        <f>Y3</f>
        <v>9.7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118</v>
      </c>
      <c r="V3" s="115"/>
      <c r="W3" s="115"/>
      <c r="X3" s="115"/>
      <c r="Y3" s="115" t="s">
        <v>221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9.7'!$Y$3&amp;" "&amp;'Table 9.7'!$U$3&amp;", "&amp;'State data for spotlight'!$C$3&amp;", "&amp;'Table 9.7'!$Y$2</f>
        <v>Table 9.7 Boulia,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185</v>
      </c>
      <c r="U4" s="117">
        <v>154</v>
      </c>
      <c r="V4" s="117">
        <v>164</v>
      </c>
      <c r="W4" s="117">
        <v>165</v>
      </c>
      <c r="X4" s="117">
        <v>136</v>
      </c>
      <c r="Y4" s="117">
        <v>166</v>
      </c>
      <c r="Z4" s="115"/>
      <c r="AA4" s="115" t="str">
        <f>TEXT(Y4,"###,###")</f>
        <v>166</v>
      </c>
      <c r="AB4" s="115"/>
      <c r="AC4" s="115">
        <f t="shared" ref="AC4:AC9" si="0">Y4/X4-1</f>
        <v>0.22058823529411775</v>
      </c>
      <c r="AD4" s="115"/>
      <c r="AE4" s="115">
        <f>Y4/T4-1</f>
        <v>-0.10270270270270265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93</v>
      </c>
      <c r="U5" s="117">
        <v>70</v>
      </c>
      <c r="V5" s="117">
        <v>83</v>
      </c>
      <c r="W5" s="117">
        <v>78</v>
      </c>
      <c r="X5" s="117">
        <v>65</v>
      </c>
      <c r="Y5" s="117">
        <v>77</v>
      </c>
      <c r="Z5" s="115"/>
      <c r="AA5" s="115" t="str">
        <f>TEXT(Y5,"###,###")</f>
        <v>77</v>
      </c>
      <c r="AB5" s="115"/>
      <c r="AC5" s="115">
        <f t="shared" si="0"/>
        <v>0.18461538461538463</v>
      </c>
      <c r="AD5" s="115"/>
      <c r="AE5" s="115">
        <f t="shared" ref="AE5:AE9" si="1">Y5/T5-1</f>
        <v>-0.17204301075268813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93</v>
      </c>
      <c r="U6" s="117">
        <v>84</v>
      </c>
      <c r="V6" s="117">
        <v>77</v>
      </c>
      <c r="W6" s="117">
        <v>83</v>
      </c>
      <c r="X6" s="117">
        <v>66</v>
      </c>
      <c r="Y6" s="117">
        <v>89</v>
      </c>
      <c r="Z6" s="115"/>
      <c r="AA6" s="115" t="str">
        <f>TEXT(Y6,"###,###")</f>
        <v>89</v>
      </c>
      <c r="AB6" s="115"/>
      <c r="AC6" s="115">
        <f t="shared" si="0"/>
        <v>0.3484848484848484</v>
      </c>
      <c r="AD6" s="115"/>
      <c r="AE6" s="115">
        <f t="shared" si="1"/>
        <v>-4.3010752688172005E-2</v>
      </c>
      <c r="AF6" s="115"/>
    </row>
    <row r="7" spans="1:32" ht="16.5" customHeight="1" thickBot="1" x14ac:dyDescent="0.3">
      <c r="A7" s="46" t="str">
        <f>"QUICK STATS for "&amp;'Table 9.7'!Y2&amp;"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111</v>
      </c>
      <c r="U7" s="117">
        <v>97</v>
      </c>
      <c r="V7" s="117">
        <v>108</v>
      </c>
      <c r="W7" s="117">
        <v>109</v>
      </c>
      <c r="X7" s="117">
        <v>97</v>
      </c>
      <c r="Y7" s="117">
        <v>111</v>
      </c>
      <c r="Z7" s="115"/>
      <c r="AA7" s="115" t="str">
        <f>TEXT(Y7,"###,###")</f>
        <v>111</v>
      </c>
      <c r="AB7" s="115"/>
      <c r="AC7" s="115">
        <f t="shared" si="0"/>
        <v>0.14432989690721643</v>
      </c>
      <c r="AD7" s="115"/>
      <c r="AE7" s="115">
        <f t="shared" si="1"/>
        <v>0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166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9.7'!AA7</f>
        <v>111</v>
      </c>
      <c r="P8" s="51"/>
      <c r="S8" s="115" t="s">
        <v>96</v>
      </c>
      <c r="T8" s="115">
        <v>26611.67</v>
      </c>
      <c r="U8" s="115">
        <v>30771.09</v>
      </c>
      <c r="V8" s="115">
        <v>44388.71</v>
      </c>
      <c r="W8" s="115">
        <v>37485.68</v>
      </c>
      <c r="X8" s="115">
        <v>45606</v>
      </c>
      <c r="Y8" s="115">
        <v>42815.13</v>
      </c>
      <c r="Z8" s="115"/>
      <c r="AA8" s="115" t="str">
        <f>TEXT(Y8,"$###,###")</f>
        <v>$42,815</v>
      </c>
      <c r="AB8" s="115"/>
      <c r="AC8" s="115">
        <f t="shared" si="0"/>
        <v>-6.1195237468754216E-2</v>
      </c>
      <c r="AD8" s="115"/>
      <c r="AE8" s="115">
        <f t="shared" si="1"/>
        <v>0.60888550023354426</v>
      </c>
      <c r="AF8" s="115"/>
    </row>
    <row r="9" spans="1:32" x14ac:dyDescent="0.25">
      <c r="A9" s="55" t="s">
        <v>17</v>
      </c>
      <c r="B9" s="56"/>
      <c r="C9" s="57"/>
      <c r="D9" s="58">
        <f>'Table 9.7'!AC104</f>
        <v>47.590361445783131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52.252252252252248</v>
      </c>
      <c r="P9" s="59" t="s">
        <v>97</v>
      </c>
      <c r="S9" s="115" t="s">
        <v>9</v>
      </c>
      <c r="T9" s="115">
        <v>4695523</v>
      </c>
      <c r="U9" s="115">
        <v>3808550</v>
      </c>
      <c r="V9" s="115">
        <v>4761873</v>
      </c>
      <c r="W9" s="115">
        <v>5087252</v>
      </c>
      <c r="X9" s="115">
        <v>5312479</v>
      </c>
      <c r="Y9" s="115">
        <v>5661779</v>
      </c>
      <c r="Z9" s="115"/>
      <c r="AA9" s="115" t="str">
        <f>TEXT(Y9/1000000,"$#,###.0")&amp;" mil"</f>
        <v>$5.7 mil</v>
      </c>
      <c r="AB9" s="115"/>
      <c r="AC9" s="115">
        <f t="shared" si="0"/>
        <v>6.5750848144529028E-2</v>
      </c>
      <c r="AD9" s="115"/>
      <c r="AE9" s="115">
        <f t="shared" si="1"/>
        <v>0.20578240166217898</v>
      </c>
      <c r="AF9" s="115"/>
    </row>
    <row r="10" spans="1:32" x14ac:dyDescent="0.25">
      <c r="A10" s="55" t="s">
        <v>20</v>
      </c>
      <c r="B10" s="56"/>
      <c r="C10" s="57"/>
      <c r="D10" s="58">
        <f>'Table 9.7'!AC105</f>
        <v>39.75903614457831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47.747747747747752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89.189189189189193</v>
      </c>
      <c r="P11" s="59" t="s">
        <v>97</v>
      </c>
      <c r="S11" s="115" t="s">
        <v>32</v>
      </c>
      <c r="T11" s="117">
        <v>166</v>
      </c>
      <c r="U11" s="117">
        <v>143</v>
      </c>
      <c r="V11" s="117">
        <v>150</v>
      </c>
      <c r="W11" s="117">
        <v>149</v>
      </c>
      <c r="X11" s="117">
        <v>118</v>
      </c>
      <c r="Y11" s="117">
        <v>143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9.7'!AC108</f>
        <v>16.265060240963855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20.72072072072072</v>
      </c>
      <c r="P12" s="59" t="s">
        <v>97</v>
      </c>
      <c r="S12" s="115" t="s">
        <v>33</v>
      </c>
      <c r="T12" s="117">
        <v>20</v>
      </c>
      <c r="U12" s="117">
        <v>15</v>
      </c>
      <c r="V12" s="117">
        <v>16</v>
      </c>
      <c r="W12" s="117">
        <v>19</v>
      </c>
      <c r="X12" s="117">
        <v>16</v>
      </c>
      <c r="Y12" s="117">
        <v>23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9.7'!AC109</f>
        <v>12.650602409638553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9.7'!AA118</f>
        <v>41.1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9.7'!AC110</f>
        <v>35.542168674698793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13.513513513513514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9.7'!AC111</f>
        <v>22.891566265060241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86.486486486486484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22</v>
      </c>
      <c r="Z15" s="115"/>
      <c r="AA15" s="118">
        <f t="shared" ref="AA15:AA34" si="2">IF(Y15="np",0,Y15/$Y$34)</f>
        <v>0.13253012048192772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9</v>
      </c>
      <c r="Z16" s="115"/>
      <c r="AA16" s="118">
        <f t="shared" si="2"/>
        <v>5.4216867469879519E-2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</v>
      </c>
      <c r="Z17" s="115"/>
      <c r="AA17" s="118">
        <f t="shared" si="2"/>
        <v>2.4096385542168676E-2</v>
      </c>
      <c r="AB17" s="115"/>
      <c r="AC17" s="115"/>
      <c r="AD17" s="115"/>
      <c r="AE17" s="115"/>
      <c r="AF17" s="115"/>
    </row>
    <row r="18" spans="1:32" x14ac:dyDescent="0.25">
      <c r="A18" s="85" t="str">
        <f>'Table 9.7'!$S$1&amp;" ("&amp;'Table 9.7'!$T$2&amp;" to "&amp;'Table 9.7'!$Y$2&amp;")"</f>
        <v>Boulia (2011-12 to 2016-17)</v>
      </c>
      <c r="B18" s="85"/>
      <c r="C18" s="85"/>
      <c r="D18" s="85"/>
      <c r="E18" s="85"/>
      <c r="F18" s="85"/>
      <c r="G18" s="85" t="str">
        <f>'Table 9.7'!$S$1&amp;" ("&amp;'Table 9.7'!$T$2&amp;" to "&amp;'Table 9.7'!$Y$2&amp;")"</f>
        <v>Boulia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0</v>
      </c>
      <c r="Z18" s="115"/>
      <c r="AA18" s="118">
        <f t="shared" si="2"/>
        <v>0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15</v>
      </c>
      <c r="Z19" s="115"/>
      <c r="AA19" s="118">
        <f t="shared" si="2"/>
        <v>9.036144578313253E-2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0</v>
      </c>
      <c r="Z20" s="115"/>
      <c r="AA20" s="118">
        <f t="shared" si="2"/>
        <v>0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3</v>
      </c>
      <c r="Z21" s="115"/>
      <c r="AA21" s="118">
        <f t="shared" si="2"/>
        <v>1.8072289156626505E-2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10</v>
      </c>
      <c r="Z22" s="115"/>
      <c r="AA22" s="118">
        <f t="shared" si="2"/>
        <v>6.0240963855421686E-2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</v>
      </c>
      <c r="Z23" s="115"/>
      <c r="AA23" s="118">
        <f t="shared" si="2"/>
        <v>1.8072289156626505E-2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0</v>
      </c>
      <c r="Z24" s="115"/>
      <c r="AA24" s="118">
        <f t="shared" si="2"/>
        <v>0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0</v>
      </c>
      <c r="Z25" s="115"/>
      <c r="AA25" s="118">
        <f t="shared" si="2"/>
        <v>0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0</v>
      </c>
      <c r="Z26" s="115"/>
      <c r="AA26" s="118">
        <f t="shared" si="2"/>
        <v>0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4</v>
      </c>
      <c r="Z27" s="115"/>
      <c r="AA27" s="118">
        <f t="shared" si="2"/>
        <v>2.4096385542168676E-2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11</v>
      </c>
      <c r="Z28" s="115"/>
      <c r="AA28" s="118">
        <f t="shared" si="2"/>
        <v>6.6265060240963861E-2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46</v>
      </c>
      <c r="Z29" s="115"/>
      <c r="AA29" s="118">
        <f t="shared" si="2"/>
        <v>0.27710843373493976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9</v>
      </c>
      <c r="Z30" s="115"/>
      <c r="AA30" s="118">
        <f t="shared" si="2"/>
        <v>5.4216867469879519E-2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9.7'!Y2&amp;")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6</v>
      </c>
      <c r="Z31" s="115"/>
      <c r="AA31" s="118">
        <f t="shared" si="2"/>
        <v>3.614457831325301E-2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0</v>
      </c>
      <c r="Z32" s="115"/>
      <c r="AA32" s="118">
        <f t="shared" si="2"/>
        <v>0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5</v>
      </c>
      <c r="Z33" s="115"/>
      <c r="AA33" s="118">
        <f t="shared" si="2"/>
        <v>3.0120481927710843E-2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166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80</v>
      </c>
      <c r="U37" s="115">
        <v>79</v>
      </c>
      <c r="V37" s="115">
        <v>85</v>
      </c>
      <c r="W37" s="115">
        <v>93</v>
      </c>
      <c r="X37" s="115">
        <v>78</v>
      </c>
      <c r="Y37" s="115">
        <v>96</v>
      </c>
      <c r="Z37" s="115"/>
      <c r="AA37" s="115" t="str">
        <f>TEXT(Y37,"###,###")</f>
        <v>96</v>
      </c>
      <c r="AB37" s="115"/>
      <c r="AC37" s="115">
        <f>Y37/X37-1</f>
        <v>0.23076923076923084</v>
      </c>
      <c r="AD37" s="115"/>
      <c r="AE37" s="115">
        <f>Y37/T37-1</f>
        <v>0.19999999999999996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31</v>
      </c>
      <c r="U38" s="115">
        <v>19</v>
      </c>
      <c r="V38" s="115">
        <v>26</v>
      </c>
      <c r="W38" s="115">
        <v>22</v>
      </c>
      <c r="X38" s="115">
        <v>16</v>
      </c>
      <c r="Y38" s="115">
        <v>15</v>
      </c>
      <c r="Z38" s="115"/>
      <c r="AA38" s="115" t="str">
        <f>TEXT(Y38,"###,###")</f>
        <v>15</v>
      </c>
      <c r="AB38" s="115"/>
      <c r="AC38" s="115">
        <f>Y38/X38-1</f>
        <v>-6.25E-2</v>
      </c>
      <c r="AD38" s="115"/>
      <c r="AE38" s="115">
        <f>Y38/T38-1</f>
        <v>-0.5161290322580645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111</v>
      </c>
      <c r="U40" s="115">
        <v>98</v>
      </c>
      <c r="V40" s="115">
        <v>111</v>
      </c>
      <c r="W40" s="115">
        <v>115</v>
      </c>
      <c r="X40" s="115">
        <v>94</v>
      </c>
      <c r="Y40" s="115">
        <v>111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86.486486486486484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13.513513513513514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0</v>
      </c>
      <c r="Y46" s="117">
        <v>0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10</v>
      </c>
      <c r="Y47" s="117">
        <v>6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6</v>
      </c>
      <c r="Y48" s="117">
        <v>12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9.7'!S1&amp;" ("&amp;'Table 9.7'!Y2&amp;") *"</f>
        <v>Number of jobs by age and sex of job holders in Boulia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10</v>
      </c>
      <c r="Y49" s="117">
        <v>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</v>
      </c>
      <c r="Y50" s="117">
        <v>10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7</v>
      </c>
      <c r="Y51" s="117">
        <v>18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9</v>
      </c>
      <c r="Y52" s="117">
        <v>9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8</v>
      </c>
      <c r="Y53" s="117">
        <v>6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8</v>
      </c>
      <c r="Y54" s="117">
        <v>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7</v>
      </c>
      <c r="Y55" s="117">
        <v>0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0</v>
      </c>
      <c r="Y56" s="117">
        <v>5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71</v>
      </c>
      <c r="Y61" s="117">
        <v>77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9.7'!S1&amp;" ("&amp;'Table 9.7'!Y2&amp;") *"</f>
        <v>Number of employed persons per occupation of main job by sex in Boulia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6</v>
      </c>
      <c r="Y66" s="117">
        <v>5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8</v>
      </c>
      <c r="Y67" s="117">
        <v>23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9</v>
      </c>
      <c r="Y68" s="117">
        <v>19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0</v>
      </c>
      <c r="Y69" s="117">
        <v>9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9</v>
      </c>
      <c r="Y70" s="117">
        <v>10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12</v>
      </c>
      <c r="Y71" s="117">
        <v>11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1</v>
      </c>
      <c r="Y72" s="117">
        <v>3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9</v>
      </c>
      <c r="Y73" s="117">
        <v>7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0</v>
      </c>
      <c r="Y74" s="117">
        <v>4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63</v>
      </c>
      <c r="Y80" s="117">
        <v>89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9.7'!S1</f>
        <v>Boulia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1</v>
      </c>
      <c r="Y83" s="117">
        <v>8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9.7'!AA4</f>
        <v>166</v>
      </c>
      <c r="D85" s="99">
        <f>'Table 9.7'!AC4</f>
        <v>0.22058823529411775</v>
      </c>
      <c r="E85" s="100">
        <f>'Table 9.7'!AC4</f>
        <v>0.22058823529411775</v>
      </c>
      <c r="F85" s="99">
        <f>'Table 9.7'!AE4</f>
        <v>-0.10270270270270265</v>
      </c>
      <c r="G85" s="100">
        <f>'Table 9.7'!AE4</f>
        <v>-0.10270270270270265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4</v>
      </c>
      <c r="Y85" s="117">
        <v>7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9.7'!AA5</f>
        <v>77</v>
      </c>
      <c r="D86" s="99">
        <f>'Table 9.7'!AC5</f>
        <v>0.18461538461538463</v>
      </c>
      <c r="E86" s="100">
        <f>'Table 9.7'!AC5</f>
        <v>0.18461538461538463</v>
      </c>
      <c r="F86" s="99">
        <f>'Table 9.7'!AE5</f>
        <v>-0.17204301075268813</v>
      </c>
      <c r="G86" s="100">
        <f>'Table 9.7'!AE5</f>
        <v>-0.17204301075268813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9.7'!AA6</f>
        <v>89</v>
      </c>
      <c r="D87" s="99">
        <f>'Table 9.7'!AC6</f>
        <v>0.3484848484848484</v>
      </c>
      <c r="E87" s="100">
        <f>'Table 9.7'!AC6</f>
        <v>0.3484848484848484</v>
      </c>
      <c r="F87" s="99">
        <f>'Table 9.7'!AE6</f>
        <v>-4.3010752688172005E-2</v>
      </c>
      <c r="G87" s="100">
        <f>'Table 9.7'!AE6</f>
        <v>-4.3010752688172005E-2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9.7'!AA7</f>
        <v>111</v>
      </c>
      <c r="D88" s="99">
        <f>'Table 9.7'!AC7</f>
        <v>0.14432989690721643</v>
      </c>
      <c r="E88" s="100">
        <f>'Table 9.7'!AC7</f>
        <v>0.14432989690721643</v>
      </c>
      <c r="F88" s="99">
        <f>'Table 9.7'!AE7</f>
        <v>0</v>
      </c>
      <c r="G88" s="100">
        <f>'Table 9.7'!AE7</f>
        <v>0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9.7'!AA37</f>
        <v>96</v>
      </c>
      <c r="D89" s="99">
        <f>'Table 9.7'!AC37</f>
        <v>0.23076923076923084</v>
      </c>
      <c r="E89" s="100">
        <f>'Table 9.7'!AC37</f>
        <v>0.23076923076923084</v>
      </c>
      <c r="F89" s="99">
        <f>'Table 9.7'!AE37</f>
        <v>0.19999999999999996</v>
      </c>
      <c r="G89" s="100">
        <f>'Table 9.7'!AE37</f>
        <v>0.19999999999999996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13</v>
      </c>
      <c r="Y89" s="117">
        <v>16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9.7'!AA38</f>
        <v>15</v>
      </c>
      <c r="D90" s="99">
        <f>'Table 9.7'!AC38</f>
        <v>-6.25E-2</v>
      </c>
      <c r="E90" s="100">
        <f>'Table 9.7'!AC38</f>
        <v>-6.25E-2</v>
      </c>
      <c r="F90" s="99">
        <f>'Table 9.7'!AE38</f>
        <v>-0.5161290322580645</v>
      </c>
      <c r="G90" s="100">
        <f>'Table 9.7'!AE38</f>
        <v>-0.5161290322580645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14</v>
      </c>
      <c r="Y90" s="117">
        <v>16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9.7'!AA114</f>
        <v>5</v>
      </c>
      <c r="D91" s="99">
        <f>'Table 9.7'!AC114</f>
        <v>-0.2857142857142857</v>
      </c>
      <c r="E91" s="100">
        <f>'Table 9.7'!AC114</f>
        <v>-0.2857142857142857</v>
      </c>
      <c r="F91" s="99">
        <f>'Table 9.7'!AE114</f>
        <v>-0.61538461538461542</v>
      </c>
      <c r="G91" s="100">
        <f>'Table 9.7'!AE114</f>
        <v>-0.61538461538461542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53</v>
      </c>
      <c r="Y91" s="117">
        <v>58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9.7'!AA115</f>
        <v>11</v>
      </c>
      <c r="D92" s="99">
        <f>'Table 9.7'!AC115</f>
        <v>-0.15384615384615385</v>
      </c>
      <c r="E92" s="100">
        <f>'Table 9.7'!AC115</f>
        <v>-0.15384615384615385</v>
      </c>
      <c r="F92" s="99">
        <f>'Table 9.7'!AE115</f>
        <v>-0.42105263157894735</v>
      </c>
      <c r="G92" s="100">
        <f>'Table 9.7'!AE115</f>
        <v>-0.42105263157894735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9.7'!AA8</f>
        <v>$42,815</v>
      </c>
      <c r="D93" s="99">
        <f>'Table 9.7'!AC8</f>
        <v>-6.1195237468754216E-2</v>
      </c>
      <c r="E93" s="100">
        <f>'Table 9.7'!AC8</f>
        <v>-6.1195237468754216E-2</v>
      </c>
      <c r="F93" s="99">
        <f>'Table 9.7'!AE8</f>
        <v>0.60888550023354426</v>
      </c>
      <c r="G93" s="100">
        <f>'Table 9.7'!AE8</f>
        <v>0.60888550023354426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10</v>
      </c>
      <c r="Y93" s="117">
        <v>7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9.7'!AA9</f>
        <v>$5.7 mil</v>
      </c>
      <c r="D94" s="99">
        <f>'Table 9.7'!AC9</f>
        <v>6.5750848144529028E-2</v>
      </c>
      <c r="E94" s="100">
        <f>'Table 9.7'!AC9</f>
        <v>6.5750848144529028E-2</v>
      </c>
      <c r="F94" s="99">
        <f>'Table 9.7'!AE9</f>
        <v>0.20578240166217898</v>
      </c>
      <c r="G94" s="100">
        <f>'Table 9.7'!AE9</f>
        <v>0.20578240166217898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8</v>
      </c>
      <c r="Y94" s="117">
        <v>8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6</v>
      </c>
      <c r="Y96" s="117">
        <v>10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5</v>
      </c>
      <c r="Y97" s="117">
        <v>10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5</v>
      </c>
      <c r="Y100" s="117">
        <v>10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47</v>
      </c>
      <c r="Y101" s="117">
        <v>53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58</v>
      </c>
      <c r="Y104" s="115">
        <v>79</v>
      </c>
      <c r="Z104" s="115"/>
      <c r="AA104" s="115" t="str">
        <f>TEXT(Y104,"###,###")</f>
        <v>79</v>
      </c>
      <c r="AB104" s="115"/>
      <c r="AC104" s="115">
        <f>Y104/($Y$4)*100</f>
        <v>47.590361445783131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66</v>
      </c>
      <c r="Y105" s="115">
        <v>66</v>
      </c>
      <c r="Z105" s="115"/>
      <c r="AA105" s="115" t="str">
        <f>TEXT(Y105,"###,###")</f>
        <v>66</v>
      </c>
      <c r="AB105" s="115"/>
      <c r="AC105" s="115">
        <f>Y105/($Y$4)*100</f>
        <v>39.75903614457831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124</v>
      </c>
      <c r="Y106" s="115">
        <v>145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18</v>
      </c>
      <c r="Y108" s="115">
        <v>27</v>
      </c>
      <c r="Z108" s="115"/>
      <c r="AA108" s="115" t="str">
        <f>TEXT(Y108,"###,###")</f>
        <v>27</v>
      </c>
      <c r="AB108" s="115"/>
      <c r="AC108" s="115">
        <f>Y108/($Y$4)*100</f>
        <v>16.265060240963855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28</v>
      </c>
      <c r="Y109" s="115">
        <v>21</v>
      </c>
      <c r="Z109" s="115"/>
      <c r="AA109" s="115" t="str">
        <f>TEXT(Y109,"###,###")</f>
        <v>21</v>
      </c>
      <c r="AB109" s="115"/>
      <c r="AC109" s="115">
        <f t="shared" ref="AC109:AC111" si="3">Y109/($Y$4)*100</f>
        <v>12.650602409638553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46</v>
      </c>
      <c r="Y110" s="115">
        <v>59</v>
      </c>
      <c r="Z110" s="115"/>
      <c r="AA110" s="115" t="str">
        <f>TEXT(Y110,"###,###")</f>
        <v>59</v>
      </c>
      <c r="AB110" s="115"/>
      <c r="AC110" s="115">
        <f t="shared" si="3"/>
        <v>35.542168674698793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27</v>
      </c>
      <c r="Y111" s="115">
        <v>38</v>
      </c>
      <c r="Z111" s="115"/>
      <c r="AA111" s="115" t="str">
        <f>TEXT(Y111,"###,###")</f>
        <v>38</v>
      </c>
      <c r="AB111" s="115"/>
      <c r="AC111" s="115">
        <f t="shared" si="3"/>
        <v>22.891566265060241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133</v>
      </c>
      <c r="Y112" s="115">
        <v>166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13</v>
      </c>
      <c r="U114" s="115">
        <v>4</v>
      </c>
      <c r="V114" s="115">
        <v>8</v>
      </c>
      <c r="W114" s="115">
        <v>4</v>
      </c>
      <c r="X114" s="115">
        <v>7</v>
      </c>
      <c r="Y114" s="115">
        <v>5</v>
      </c>
      <c r="Z114" s="115"/>
      <c r="AA114" s="115" t="str">
        <f>TEXT(Y114,"###,###")</f>
        <v>5</v>
      </c>
      <c r="AB114" s="115"/>
      <c r="AC114" s="115">
        <f>Y114/X114-1</f>
        <v>-0.2857142857142857</v>
      </c>
      <c r="AD114" s="115"/>
      <c r="AE114" s="115">
        <f>Y114/T114-1</f>
        <v>-0.61538461538461542</v>
      </c>
      <c r="AF114" s="115"/>
    </row>
    <row r="115" spans="19:32" x14ac:dyDescent="0.25">
      <c r="S115" s="115" t="s">
        <v>104</v>
      </c>
      <c r="T115" s="115">
        <v>19</v>
      </c>
      <c r="U115" s="115">
        <v>11</v>
      </c>
      <c r="V115" s="115">
        <v>17</v>
      </c>
      <c r="W115" s="115">
        <v>14</v>
      </c>
      <c r="X115" s="115">
        <v>13</v>
      </c>
      <c r="Y115" s="115">
        <v>11</v>
      </c>
      <c r="Z115" s="115"/>
      <c r="AA115" s="115" t="str">
        <f>TEXT(Y115,"###,###")</f>
        <v>11</v>
      </c>
      <c r="AB115" s="115"/>
      <c r="AC115" s="115">
        <f>Y115/X115-1</f>
        <v>-0.15384615384615385</v>
      </c>
      <c r="AD115" s="115"/>
      <c r="AE115" s="115">
        <f>Y115/T115-1</f>
        <v>-0.42105263157894735</v>
      </c>
      <c r="AF115" s="115"/>
    </row>
    <row r="116" spans="19:32" x14ac:dyDescent="0.25">
      <c r="S116" s="115" t="s">
        <v>56</v>
      </c>
      <c r="T116" s="115">
        <v>32</v>
      </c>
      <c r="U116" s="115">
        <v>15</v>
      </c>
      <c r="V116" s="115">
        <v>25</v>
      </c>
      <c r="W116" s="115">
        <v>18</v>
      </c>
      <c r="X116" s="115">
        <v>20</v>
      </c>
      <c r="Y116" s="115">
        <v>16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36.619999999999997</v>
      </c>
      <c r="V118" s="115">
        <v>40.880000000000003</v>
      </c>
      <c r="W118" s="115">
        <v>39.15</v>
      </c>
      <c r="X118" s="115">
        <v>41.63</v>
      </c>
      <c r="Y118" s="115">
        <v>41.1</v>
      </c>
      <c r="Z118" s="115"/>
      <c r="AA118" s="115" t="str">
        <f>TEXT(Y118,"##.0")</f>
        <v>41.1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86</v>
      </c>
      <c r="V120" s="115">
        <v>88</v>
      </c>
      <c r="W120" s="115">
        <v>90</v>
      </c>
      <c r="X120" s="115">
        <v>77</v>
      </c>
      <c r="Y120" s="115">
        <v>88</v>
      </c>
      <c r="Z120" s="115"/>
      <c r="AA120" s="115" t="str">
        <f>TEXT(Y120,"###,###")</f>
        <v>88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4</v>
      </c>
      <c r="V121" s="115">
        <v>7</v>
      </c>
      <c r="W121" s="115">
        <v>3</v>
      </c>
      <c r="X121" s="115">
        <v>6</v>
      </c>
      <c r="Y121" s="115">
        <v>12</v>
      </c>
      <c r="Z121" s="115"/>
      <c r="AA121" s="115" t="str">
        <f t="shared" ref="AA121:AA128" si="4">TEXT(Y121,"###,###")</f>
        <v>12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6</v>
      </c>
      <c r="V122" s="115">
        <v>10</v>
      </c>
      <c r="W122" s="115">
        <v>9</v>
      </c>
      <c r="X122" s="115">
        <v>13</v>
      </c>
      <c r="Y122" s="115">
        <v>11</v>
      </c>
      <c r="Z122" s="115"/>
      <c r="AA122" s="115" t="str">
        <f t="shared" si="4"/>
        <v>11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92</v>
      </c>
      <c r="V124" s="115">
        <v>98</v>
      </c>
      <c r="W124" s="115">
        <v>99</v>
      </c>
      <c r="X124" s="115">
        <v>90</v>
      </c>
      <c r="Y124" s="115">
        <v>99</v>
      </c>
      <c r="Z124" s="115"/>
      <c r="AA124" s="115" t="str">
        <f t="shared" si="4"/>
        <v>99</v>
      </c>
      <c r="AB124" s="115"/>
      <c r="AC124" s="115">
        <f>Y124/$Y$7*100</f>
        <v>89.189189189189193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10</v>
      </c>
      <c r="V125" s="115">
        <v>17</v>
      </c>
      <c r="W125" s="115">
        <v>12</v>
      </c>
      <c r="X125" s="115">
        <v>19</v>
      </c>
      <c r="Y125" s="115">
        <v>23</v>
      </c>
      <c r="Z125" s="115"/>
      <c r="AA125" s="115" t="str">
        <f t="shared" si="4"/>
        <v>23</v>
      </c>
      <c r="AB125" s="115"/>
      <c r="AC125" s="115">
        <f>Y125/$Y$7*100</f>
        <v>20.72072072072072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47</v>
      </c>
      <c r="V127" s="115">
        <v>58</v>
      </c>
      <c r="W127" s="115">
        <v>55</v>
      </c>
      <c r="X127" s="115">
        <v>52</v>
      </c>
      <c r="Y127" s="115">
        <v>58</v>
      </c>
      <c r="Z127" s="115"/>
      <c r="AA127" s="115" t="str">
        <f t="shared" si="4"/>
        <v>58</v>
      </c>
      <c r="AB127" s="115"/>
      <c r="AC127" s="115">
        <f>Y127/$Y$7*100</f>
        <v>52.252252252252248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51</v>
      </c>
      <c r="V128" s="115">
        <v>52</v>
      </c>
      <c r="W128" s="115">
        <v>52</v>
      </c>
      <c r="X128" s="115">
        <v>43</v>
      </c>
      <c r="Y128" s="115">
        <v>53</v>
      </c>
      <c r="Z128" s="115"/>
      <c r="AA128" s="115" t="str">
        <f t="shared" si="4"/>
        <v>53</v>
      </c>
      <c r="AB128" s="115"/>
      <c r="AC128" s="115">
        <f>Y128/$Y$7*100</f>
        <v>47.747747747747752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A8541F9A-A216-4C48-A43A-8ACE99B69C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908DA38E-0B45-45F0-8E4D-4C884B72CA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7C88A571-9AF8-431D-94E3-DE127FF27A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2AB1599F-7E42-4F32-B1BF-25F49F8D77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3" tint="0.39997558519241921"/>
  </sheetPr>
  <dimension ref="A1:M58"/>
  <sheetViews>
    <sheetView workbookViewId="0"/>
  </sheetViews>
  <sheetFormatPr defaultRowHeight="15" x14ac:dyDescent="0.25"/>
  <cols>
    <col min="1" max="1" width="43.140625" style="26" bestFit="1" customWidth="1"/>
    <col min="2" max="2" width="14.85546875" style="26" bestFit="1" customWidth="1"/>
    <col min="3" max="3" width="16.7109375" style="26" bestFit="1" customWidth="1"/>
    <col min="4" max="7" width="14.85546875" style="26" bestFit="1" customWidth="1"/>
    <col min="8" max="8" width="7.85546875" style="26" customWidth="1"/>
    <col min="9" max="9" width="11.5703125" style="26" bestFit="1" customWidth="1"/>
    <col min="10" max="10" width="5.28515625" style="26" customWidth="1"/>
    <col min="11" max="11" width="9.140625" style="26"/>
    <col min="12" max="12" width="4.28515625" style="26" customWidth="1"/>
    <col min="13" max="16384" width="9.140625" style="26"/>
  </cols>
  <sheetData>
    <row r="1" spans="1:13" ht="18" thickBot="1" x14ac:dyDescent="0.35">
      <c r="A1" s="104" t="str">
        <f>C3</f>
        <v>Queensland</v>
      </c>
      <c r="B1" s="104"/>
      <c r="C1" s="104"/>
      <c r="D1" s="104"/>
      <c r="E1" s="104"/>
      <c r="F1" s="104"/>
      <c r="G1" s="105">
        <f>G3</f>
        <v>3</v>
      </c>
      <c r="I1" s="132" t="s">
        <v>26</v>
      </c>
      <c r="J1" s="132"/>
      <c r="K1" s="132"/>
      <c r="L1" s="132"/>
      <c r="M1" s="132"/>
    </row>
    <row r="2" spans="1:13" ht="18.75" thickTop="1" thickBot="1" x14ac:dyDescent="0.35">
      <c r="A2" s="104"/>
      <c r="B2" s="106" t="s">
        <v>193</v>
      </c>
      <c r="C2" s="106" t="s">
        <v>68</v>
      </c>
      <c r="D2" s="106" t="s">
        <v>69</v>
      </c>
      <c r="E2" s="106" t="s">
        <v>70</v>
      </c>
      <c r="F2" s="106" t="s">
        <v>67</v>
      </c>
      <c r="G2" s="106" t="s">
        <v>105</v>
      </c>
      <c r="I2" s="132" t="s">
        <v>105</v>
      </c>
      <c r="J2" s="132"/>
      <c r="K2" s="132"/>
      <c r="L2" s="132"/>
      <c r="M2" s="132"/>
    </row>
    <row r="3" spans="1:13" ht="16.5" thickTop="1" thickBot="1" x14ac:dyDescent="0.3">
      <c r="C3" s="26" t="s">
        <v>286</v>
      </c>
      <c r="G3" s="7">
        <v>3</v>
      </c>
      <c r="I3" s="36" t="s">
        <v>27</v>
      </c>
      <c r="K3" s="37" t="s">
        <v>28</v>
      </c>
      <c r="M3" s="37" t="s">
        <v>190</v>
      </c>
    </row>
    <row r="4" spans="1:13" x14ac:dyDescent="0.25">
      <c r="A4" s="40" t="s">
        <v>30</v>
      </c>
      <c r="B4" s="68">
        <v>3731718</v>
      </c>
      <c r="C4" s="68">
        <v>3740153</v>
      </c>
      <c r="D4" s="68">
        <v>3719761</v>
      </c>
      <c r="E4" s="68">
        <v>3755098</v>
      </c>
      <c r="F4" s="68">
        <v>3745471</v>
      </c>
      <c r="G4" s="68">
        <v>3870473</v>
      </c>
      <c r="I4" s="41" t="str">
        <f>TEXT(G4,"#,###,###")</f>
        <v>3,870,473</v>
      </c>
      <c r="K4" s="42">
        <f t="shared" ref="K4:K9" si="0">G4/F4-1</f>
        <v>3.3374173768799809E-2</v>
      </c>
      <c r="M4" s="42">
        <f t="shared" ref="M4:M9" si="1">G4/B4-1</f>
        <v>3.7182605973977711E-2</v>
      </c>
    </row>
    <row r="5" spans="1:13" x14ac:dyDescent="0.25">
      <c r="A5" s="44" t="s">
        <v>6</v>
      </c>
      <c r="B5" s="68">
        <v>1974483</v>
      </c>
      <c r="C5" s="68">
        <v>1989401</v>
      </c>
      <c r="D5" s="68">
        <v>1964264</v>
      </c>
      <c r="E5" s="68">
        <v>1972836</v>
      </c>
      <c r="F5" s="68">
        <v>1959963</v>
      </c>
      <c r="G5" s="68">
        <v>2021647</v>
      </c>
      <c r="I5" s="41" t="str">
        <f>TEXT(G5,"#,###,###")</f>
        <v>2,021,647</v>
      </c>
      <c r="K5" s="42">
        <f t="shared" si="0"/>
        <v>3.1472022686142465E-2</v>
      </c>
      <c r="M5" s="42">
        <f t="shared" si="1"/>
        <v>2.3886759217476072E-2</v>
      </c>
    </row>
    <row r="6" spans="1:13" x14ac:dyDescent="0.25">
      <c r="A6" s="44" t="s">
        <v>7</v>
      </c>
      <c r="B6" s="68">
        <v>1757235</v>
      </c>
      <c r="C6" s="68">
        <v>1750711</v>
      </c>
      <c r="D6" s="68">
        <v>1755497</v>
      </c>
      <c r="E6" s="68">
        <v>1782259</v>
      </c>
      <c r="F6" s="68">
        <v>1785499</v>
      </c>
      <c r="G6" s="68">
        <v>1848826</v>
      </c>
      <c r="I6" s="41" t="str">
        <f>TEXT(G6,"#,###,###")</f>
        <v>1,848,826</v>
      </c>
      <c r="K6" s="42">
        <f t="shared" si="0"/>
        <v>3.5467395949255742E-2</v>
      </c>
      <c r="M6" s="42">
        <f t="shared" si="1"/>
        <v>5.2122226110907111E-2</v>
      </c>
    </row>
    <row r="7" spans="1:13" x14ac:dyDescent="0.25">
      <c r="A7" s="40" t="s">
        <v>8</v>
      </c>
      <c r="B7" s="68">
        <v>2609044</v>
      </c>
      <c r="C7" s="68">
        <v>2628313</v>
      </c>
      <c r="D7" s="68">
        <v>2632376</v>
      </c>
      <c r="E7" s="68">
        <v>2635012</v>
      </c>
      <c r="F7" s="68">
        <v>2654448</v>
      </c>
      <c r="G7" s="68">
        <v>2710238</v>
      </c>
      <c r="I7" s="41" t="str">
        <f>TEXT(G7,"#,###,###")</f>
        <v>2,710,238</v>
      </c>
      <c r="K7" s="42">
        <f t="shared" si="0"/>
        <v>2.1017552425212305E-2</v>
      </c>
      <c r="M7" s="42">
        <f t="shared" si="1"/>
        <v>3.8785854128945418E-2</v>
      </c>
    </row>
    <row r="8" spans="1:13" x14ac:dyDescent="0.25">
      <c r="A8" s="40" t="s">
        <v>31</v>
      </c>
      <c r="B8" s="68">
        <v>38644.71</v>
      </c>
      <c r="C8" s="68">
        <v>39797</v>
      </c>
      <c r="D8" s="68">
        <v>40335.760000000002</v>
      </c>
      <c r="E8" s="68">
        <v>41062.5</v>
      </c>
      <c r="F8" s="68">
        <v>42360.26</v>
      </c>
      <c r="G8" s="68">
        <v>42692</v>
      </c>
      <c r="I8" s="41" t="str">
        <f>TEXT(G8,"$###,###")</f>
        <v>$42,692</v>
      </c>
      <c r="K8" s="42">
        <f t="shared" si="0"/>
        <v>7.8313966911438548E-3</v>
      </c>
      <c r="M8" s="42">
        <f t="shared" si="1"/>
        <v>0.10473076392603287</v>
      </c>
    </row>
    <row r="9" spans="1:13" x14ac:dyDescent="0.25">
      <c r="A9" s="40" t="s">
        <v>9</v>
      </c>
      <c r="B9" s="68">
        <v>131737883247</v>
      </c>
      <c r="C9" s="68">
        <v>137682125185</v>
      </c>
      <c r="D9" s="68">
        <v>141194853684</v>
      </c>
      <c r="E9" s="68">
        <v>143992163619</v>
      </c>
      <c r="F9" s="68">
        <v>148018818923</v>
      </c>
      <c r="G9" s="68">
        <v>152453947550</v>
      </c>
      <c r="I9" s="41" t="str">
        <f>TEXT(G9/1000000000,"$#,###.0")&amp;" bil"</f>
        <v>$152.5 bil</v>
      </c>
      <c r="K9" s="42">
        <f t="shared" si="0"/>
        <v>2.9963275340733286E-2</v>
      </c>
      <c r="M9" s="42">
        <f t="shared" si="1"/>
        <v>0.15725214184714598</v>
      </c>
    </row>
    <row r="10" spans="1:13" x14ac:dyDescent="0.25">
      <c r="A10" s="40"/>
    </row>
    <row r="11" spans="1:13" x14ac:dyDescent="0.25">
      <c r="A11" s="40" t="s">
        <v>32</v>
      </c>
      <c r="B11" s="68">
        <v>3327724</v>
      </c>
      <c r="C11" s="68">
        <v>3347136</v>
      </c>
      <c r="D11" s="68">
        <v>3335783</v>
      </c>
      <c r="E11" s="68">
        <v>3381159</v>
      </c>
      <c r="F11" s="68">
        <v>3364411</v>
      </c>
      <c r="G11" s="68">
        <v>3480106</v>
      </c>
    </row>
    <row r="12" spans="1:13" x14ac:dyDescent="0.25">
      <c r="A12" s="40" t="s">
        <v>33</v>
      </c>
      <c r="B12" s="68">
        <v>403994</v>
      </c>
      <c r="C12" s="68">
        <v>393017</v>
      </c>
      <c r="D12" s="68">
        <v>383978</v>
      </c>
      <c r="E12" s="68">
        <v>373939</v>
      </c>
      <c r="F12" s="68">
        <v>381060</v>
      </c>
      <c r="G12" s="68">
        <v>390367</v>
      </c>
    </row>
    <row r="13" spans="1:13" x14ac:dyDescent="0.25">
      <c r="A13" s="40"/>
      <c r="B13" s="40"/>
    </row>
    <row r="14" spans="1:13" ht="15.75" thickBot="1" x14ac:dyDescent="0.3">
      <c r="A14" s="73" t="s">
        <v>34</v>
      </c>
      <c r="B14" s="73"/>
      <c r="C14" s="74"/>
      <c r="D14" s="36"/>
      <c r="E14" s="36"/>
      <c r="F14" s="36"/>
      <c r="G14" s="36"/>
      <c r="I14" s="73" t="s">
        <v>35</v>
      </c>
    </row>
    <row r="15" spans="1:13" x14ac:dyDescent="0.25">
      <c r="A15" s="82" t="s">
        <v>71</v>
      </c>
      <c r="B15" s="82"/>
      <c r="C15" s="83"/>
      <c r="D15" s="83"/>
      <c r="E15" s="83"/>
      <c r="F15" s="83"/>
      <c r="G15" s="68">
        <v>112809</v>
      </c>
      <c r="I15" s="107">
        <f t="shared" ref="I15:I34" si="2">IF(G15="np",0,G15/$G$34)</f>
        <v>2.9146050108087563E-2</v>
      </c>
    </row>
    <row r="16" spans="1:13" x14ac:dyDescent="0.25">
      <c r="A16" s="82" t="s">
        <v>72</v>
      </c>
      <c r="B16" s="82"/>
      <c r="C16" s="83"/>
      <c r="D16" s="83"/>
      <c r="E16" s="83"/>
      <c r="F16" s="83"/>
      <c r="G16" s="68">
        <v>50235</v>
      </c>
      <c r="I16" s="107">
        <f t="shared" si="2"/>
        <v>1.2979033828681921E-2</v>
      </c>
    </row>
    <row r="17" spans="1:9" x14ac:dyDescent="0.25">
      <c r="A17" s="82" t="s">
        <v>73</v>
      </c>
      <c r="B17" s="82"/>
      <c r="C17" s="83"/>
      <c r="D17" s="83"/>
      <c r="E17" s="83"/>
      <c r="F17" s="83"/>
      <c r="G17" s="68">
        <v>206855</v>
      </c>
      <c r="I17" s="107">
        <f t="shared" si="2"/>
        <v>5.3444372302816734E-2</v>
      </c>
    </row>
    <row r="18" spans="1:9" x14ac:dyDescent="0.25">
      <c r="A18" s="82" t="s">
        <v>74</v>
      </c>
      <c r="B18" s="82"/>
      <c r="C18" s="83"/>
      <c r="D18" s="83"/>
      <c r="E18" s="83"/>
      <c r="F18" s="83"/>
      <c r="G18" s="68">
        <v>28770</v>
      </c>
      <c r="I18" s="107">
        <f t="shared" si="2"/>
        <v>7.433200024906517E-3</v>
      </c>
    </row>
    <row r="19" spans="1:9" x14ac:dyDescent="0.25">
      <c r="A19" s="82" t="s">
        <v>75</v>
      </c>
      <c r="B19" s="82"/>
      <c r="C19" s="83"/>
      <c r="D19" s="83"/>
      <c r="E19" s="83"/>
      <c r="F19" s="83"/>
      <c r="G19" s="68">
        <v>294467</v>
      </c>
      <c r="I19" s="107">
        <f t="shared" si="2"/>
        <v>7.6080365371364173E-2</v>
      </c>
    </row>
    <row r="20" spans="1:9" x14ac:dyDescent="0.25">
      <c r="A20" s="82" t="s">
        <v>76</v>
      </c>
      <c r="B20" s="82"/>
      <c r="C20" s="83"/>
      <c r="D20" s="83"/>
      <c r="E20" s="83"/>
      <c r="F20" s="83"/>
      <c r="G20" s="68">
        <v>127187</v>
      </c>
      <c r="I20" s="107">
        <f t="shared" si="2"/>
        <v>3.2860841556057875E-2</v>
      </c>
    </row>
    <row r="21" spans="1:9" x14ac:dyDescent="0.25">
      <c r="A21" s="82" t="s">
        <v>77</v>
      </c>
      <c r="B21" s="82"/>
      <c r="C21" s="83"/>
      <c r="D21" s="83"/>
      <c r="E21" s="83"/>
      <c r="F21" s="83"/>
      <c r="G21" s="68">
        <v>340955</v>
      </c>
      <c r="I21" s="107">
        <f t="shared" si="2"/>
        <v>8.809130046896077E-2</v>
      </c>
    </row>
    <row r="22" spans="1:9" x14ac:dyDescent="0.25">
      <c r="A22" s="82" t="s">
        <v>78</v>
      </c>
      <c r="B22" s="82"/>
      <c r="C22" s="83"/>
      <c r="D22" s="83"/>
      <c r="E22" s="83"/>
      <c r="F22" s="83"/>
      <c r="G22" s="68">
        <v>305042</v>
      </c>
      <c r="I22" s="107">
        <f t="shared" si="2"/>
        <v>7.88125895723856E-2</v>
      </c>
    </row>
    <row r="23" spans="1:9" x14ac:dyDescent="0.25">
      <c r="A23" s="82" t="s">
        <v>79</v>
      </c>
      <c r="B23" s="82"/>
      <c r="C23" s="83"/>
      <c r="D23" s="83"/>
      <c r="E23" s="83"/>
      <c r="F23" s="83"/>
      <c r="G23" s="68">
        <v>142462</v>
      </c>
      <c r="I23" s="107">
        <f t="shared" si="2"/>
        <v>3.6807387624199939E-2</v>
      </c>
    </row>
    <row r="24" spans="1:9" x14ac:dyDescent="0.25">
      <c r="A24" s="82" t="s">
        <v>80</v>
      </c>
      <c r="B24" s="82"/>
      <c r="C24" s="83"/>
      <c r="D24" s="83"/>
      <c r="E24" s="83"/>
      <c r="F24" s="83"/>
      <c r="G24" s="68">
        <v>37701</v>
      </c>
      <c r="I24" s="107">
        <f t="shared" si="2"/>
        <v>9.7406699387904278E-3</v>
      </c>
    </row>
    <row r="25" spans="1:9" x14ac:dyDescent="0.25">
      <c r="A25" s="82" t="s">
        <v>81</v>
      </c>
      <c r="B25" s="82"/>
      <c r="C25" s="83"/>
      <c r="D25" s="83"/>
      <c r="E25" s="83"/>
      <c r="F25" s="83"/>
      <c r="G25" s="68">
        <v>126130</v>
      </c>
      <c r="I25" s="107">
        <f t="shared" si="2"/>
        <v>3.2587748319133088E-2</v>
      </c>
    </row>
    <row r="26" spans="1:9" x14ac:dyDescent="0.25">
      <c r="A26" s="82" t="s">
        <v>82</v>
      </c>
      <c r="B26" s="82"/>
      <c r="C26" s="83"/>
      <c r="D26" s="83"/>
      <c r="E26" s="83"/>
      <c r="F26" s="83"/>
      <c r="G26" s="68">
        <v>84334</v>
      </c>
      <c r="I26" s="107">
        <f t="shared" si="2"/>
        <v>2.1789068157819471E-2</v>
      </c>
    </row>
    <row r="27" spans="1:9" x14ac:dyDescent="0.25">
      <c r="A27" s="82" t="s">
        <v>83</v>
      </c>
      <c r="B27" s="82"/>
      <c r="C27" s="83"/>
      <c r="D27" s="83"/>
      <c r="E27" s="83"/>
      <c r="F27" s="83"/>
      <c r="G27" s="68">
        <v>245203</v>
      </c>
      <c r="I27" s="107">
        <f t="shared" si="2"/>
        <v>6.3352205273102286E-2</v>
      </c>
    </row>
    <row r="28" spans="1:9" x14ac:dyDescent="0.25">
      <c r="A28" s="82" t="s">
        <v>84</v>
      </c>
      <c r="B28" s="82"/>
      <c r="C28" s="83"/>
      <c r="D28" s="83"/>
      <c r="E28" s="83"/>
      <c r="F28" s="83"/>
      <c r="G28" s="68">
        <v>330716</v>
      </c>
      <c r="I28" s="107">
        <f t="shared" si="2"/>
        <v>8.544588736312074E-2</v>
      </c>
    </row>
    <row r="29" spans="1:9" x14ac:dyDescent="0.25">
      <c r="A29" s="82" t="s">
        <v>85</v>
      </c>
      <c r="B29" s="82"/>
      <c r="C29" s="83"/>
      <c r="D29" s="83"/>
      <c r="E29" s="83"/>
      <c r="F29" s="83"/>
      <c r="G29" s="68">
        <v>198337</v>
      </c>
      <c r="I29" s="107">
        <f t="shared" si="2"/>
        <v>5.1243607693426618E-2</v>
      </c>
    </row>
    <row r="30" spans="1:9" x14ac:dyDescent="0.25">
      <c r="A30" s="82" t="s">
        <v>86</v>
      </c>
      <c r="B30" s="82"/>
      <c r="C30" s="83"/>
      <c r="D30" s="83"/>
      <c r="E30" s="83"/>
      <c r="F30" s="83"/>
      <c r="G30" s="68">
        <v>296166</v>
      </c>
      <c r="I30" s="107">
        <f t="shared" si="2"/>
        <v>7.6519329808010544E-2</v>
      </c>
    </row>
    <row r="31" spans="1:9" x14ac:dyDescent="0.25">
      <c r="A31" s="82" t="s">
        <v>87</v>
      </c>
      <c r="B31" s="82"/>
      <c r="C31" s="83"/>
      <c r="D31" s="83"/>
      <c r="E31" s="83"/>
      <c r="F31" s="83"/>
      <c r="G31" s="68">
        <v>409080</v>
      </c>
      <c r="I31" s="107">
        <f t="shared" si="2"/>
        <v>0.10569250838334229</v>
      </c>
    </row>
    <row r="32" spans="1:9" x14ac:dyDescent="0.25">
      <c r="A32" s="82" t="s">
        <v>88</v>
      </c>
      <c r="B32" s="82"/>
      <c r="C32" s="83"/>
      <c r="D32" s="83"/>
      <c r="E32" s="83"/>
      <c r="F32" s="83"/>
      <c r="G32" s="68">
        <v>65132</v>
      </c>
      <c r="I32" s="107">
        <f t="shared" si="2"/>
        <v>1.6827917414744917E-2</v>
      </c>
    </row>
    <row r="33" spans="1:13" x14ac:dyDescent="0.25">
      <c r="A33" s="82" t="s">
        <v>89</v>
      </c>
      <c r="B33" s="82"/>
      <c r="C33" s="83"/>
      <c r="D33" s="83"/>
      <c r="E33" s="83"/>
      <c r="F33" s="83"/>
      <c r="G33" s="68">
        <v>141249</v>
      </c>
      <c r="I33" s="107">
        <f t="shared" si="2"/>
        <v>3.6493989235940931E-2</v>
      </c>
    </row>
    <row r="34" spans="1:13" ht="15.75" thickBot="1" x14ac:dyDescent="0.3">
      <c r="A34" s="86" t="s">
        <v>90</v>
      </c>
      <c r="B34" s="86"/>
      <c r="C34" s="87"/>
      <c r="D34" s="87"/>
      <c r="E34" s="87"/>
      <c r="F34" s="87"/>
      <c r="G34" s="88">
        <v>3870473</v>
      </c>
      <c r="I34" s="89">
        <f t="shared" si="2"/>
        <v>1</v>
      </c>
    </row>
    <row r="35" spans="1:13" ht="15.75" thickTop="1" x14ac:dyDescent="0.25">
      <c r="G35" s="90"/>
      <c r="I35" s="94"/>
      <c r="J35" s="94"/>
      <c r="K35" s="94"/>
      <c r="L35" s="94"/>
      <c r="M35" s="94"/>
    </row>
    <row r="36" spans="1:13" ht="15.75" thickBot="1" x14ac:dyDescent="0.3">
      <c r="I36" s="36" t="s">
        <v>27</v>
      </c>
      <c r="K36" s="37" t="s">
        <v>28</v>
      </c>
      <c r="M36" s="37" t="s">
        <v>190</v>
      </c>
    </row>
    <row r="37" spans="1:13" x14ac:dyDescent="0.25">
      <c r="A37" s="40" t="s">
        <v>12</v>
      </c>
      <c r="B37" s="68">
        <v>2233073</v>
      </c>
      <c r="C37" s="68">
        <v>2230997</v>
      </c>
      <c r="D37" s="68">
        <v>2237947</v>
      </c>
      <c r="E37" s="68">
        <v>2221041</v>
      </c>
      <c r="F37" s="68">
        <v>2266932</v>
      </c>
      <c r="G37" s="68">
        <v>2289233</v>
      </c>
      <c r="I37" s="41" t="str">
        <f>TEXT(G37,"#,###,###")</f>
        <v>2,289,233</v>
      </c>
      <c r="K37" s="42">
        <f>G37/F37-1</f>
        <v>9.837524901496808E-3</v>
      </c>
      <c r="M37" s="42">
        <f>G37/B37-1</f>
        <v>2.5149200227668311E-2</v>
      </c>
    </row>
    <row r="38" spans="1:13" x14ac:dyDescent="0.25">
      <c r="A38" s="40" t="s">
        <v>13</v>
      </c>
      <c r="B38" s="68">
        <v>375971</v>
      </c>
      <c r="C38" s="68">
        <v>397316</v>
      </c>
      <c r="D38" s="68">
        <v>394429</v>
      </c>
      <c r="E38" s="68">
        <v>413971</v>
      </c>
      <c r="F38" s="68">
        <v>387516</v>
      </c>
      <c r="G38" s="68">
        <v>421005</v>
      </c>
      <c r="I38" s="41" t="str">
        <f>TEXT(G38,"#,###,###")</f>
        <v>421,005</v>
      </c>
      <c r="K38" s="42">
        <f>G38/F38-1</f>
        <v>8.6419657510915737E-2</v>
      </c>
      <c r="M38" s="42">
        <f>G38/B38-1</f>
        <v>0.11978051498652831</v>
      </c>
    </row>
    <row r="39" spans="1:13" x14ac:dyDescent="0.25">
      <c r="A39" s="40" t="s">
        <v>14</v>
      </c>
      <c r="B39" s="40"/>
      <c r="G39" s="68"/>
      <c r="I39" s="41" t="str">
        <f>TEXT(G39,"#,###,###")</f>
        <v/>
      </c>
      <c r="K39" s="84"/>
      <c r="M39" s="41"/>
    </row>
    <row r="40" spans="1:13" x14ac:dyDescent="0.25">
      <c r="A40" s="40" t="s">
        <v>36</v>
      </c>
      <c r="B40" s="68">
        <v>2609044</v>
      </c>
      <c r="C40" s="68">
        <v>2628313</v>
      </c>
      <c r="D40" s="68">
        <v>2632376</v>
      </c>
      <c r="E40" s="68">
        <v>2635012</v>
      </c>
      <c r="F40" s="68">
        <v>2654448</v>
      </c>
      <c r="G40" s="68">
        <v>2710238</v>
      </c>
      <c r="I40" s="41"/>
    </row>
    <row r="42" spans="1:13" x14ac:dyDescent="0.25">
      <c r="A42" s="82"/>
      <c r="B42" s="82"/>
      <c r="G42" s="90"/>
      <c r="I42" s="94"/>
      <c r="J42" s="94"/>
      <c r="K42" s="94"/>
      <c r="L42" s="94"/>
      <c r="M42" s="94"/>
    </row>
    <row r="43" spans="1:13" ht="15.75" thickBot="1" x14ac:dyDescent="0.3">
      <c r="A43" s="93" t="s">
        <v>16</v>
      </c>
      <c r="B43" s="93"/>
      <c r="I43" s="91" t="s">
        <v>27</v>
      </c>
      <c r="J43" s="36"/>
      <c r="K43" s="36" t="s">
        <v>29</v>
      </c>
      <c r="L43" s="36"/>
      <c r="M43" s="36" t="s">
        <v>27</v>
      </c>
    </row>
    <row r="44" spans="1:13" x14ac:dyDescent="0.25">
      <c r="A44" s="82" t="s">
        <v>17</v>
      </c>
      <c r="B44" s="82"/>
      <c r="C44" s="68"/>
      <c r="D44" s="68"/>
      <c r="E44" s="68"/>
      <c r="F44" s="68"/>
      <c r="G44" s="68"/>
      <c r="I44" s="41" t="str">
        <f>TEXT(G44,"#,###,###")</f>
        <v/>
      </c>
      <c r="K44" s="84"/>
      <c r="M44" s="41"/>
    </row>
    <row r="45" spans="1:13" x14ac:dyDescent="0.25">
      <c r="A45" s="108" t="s">
        <v>18</v>
      </c>
      <c r="B45" s="108"/>
      <c r="C45" s="68"/>
      <c r="D45" s="68"/>
      <c r="E45" s="68"/>
      <c r="F45" s="68"/>
      <c r="G45" s="68"/>
      <c r="I45" s="41" t="str">
        <f>TEXT(G45,"#,###,###")</f>
        <v/>
      </c>
      <c r="K45" s="84"/>
      <c r="M45" s="41"/>
    </row>
    <row r="46" spans="1:13" x14ac:dyDescent="0.25">
      <c r="A46" s="108" t="s">
        <v>19</v>
      </c>
      <c r="B46" s="108"/>
      <c r="C46" s="68"/>
      <c r="D46" s="68"/>
      <c r="E46" s="68"/>
      <c r="F46" s="68"/>
      <c r="G46" s="68"/>
      <c r="I46" s="41" t="str">
        <f>TEXT(G46,"#,###,###")</f>
        <v/>
      </c>
      <c r="K46" s="84"/>
      <c r="M46" s="41"/>
    </row>
    <row r="47" spans="1:13" x14ac:dyDescent="0.25">
      <c r="A47" s="82" t="s">
        <v>20</v>
      </c>
      <c r="B47" s="82"/>
      <c r="C47" s="68"/>
      <c r="D47" s="68"/>
      <c r="E47" s="68"/>
      <c r="F47" s="68"/>
      <c r="G47" s="68"/>
      <c r="I47" s="41" t="str">
        <f>TEXT(G47,"#,###,###")</f>
        <v/>
      </c>
      <c r="K47" s="84"/>
      <c r="M47" s="41"/>
    </row>
    <row r="48" spans="1:13" ht="15.75" thickBot="1" x14ac:dyDescent="0.3">
      <c r="A48" s="93" t="s">
        <v>21</v>
      </c>
      <c r="B48" s="93"/>
      <c r="C48" s="68"/>
      <c r="D48" s="68"/>
      <c r="E48" s="68"/>
      <c r="F48" s="68"/>
      <c r="G48" s="68"/>
    </row>
    <row r="49" spans="1:13" x14ac:dyDescent="0.25">
      <c r="A49" s="82" t="s">
        <v>22</v>
      </c>
      <c r="B49" s="82"/>
      <c r="C49" s="68"/>
      <c r="D49" s="68"/>
      <c r="E49" s="68"/>
      <c r="F49" s="68"/>
      <c r="G49" s="68"/>
      <c r="I49" s="41" t="str">
        <f>TEXT(G49,"#,###,###")</f>
        <v/>
      </c>
      <c r="K49" s="84"/>
      <c r="M49" s="41"/>
    </row>
    <row r="50" spans="1:13" x14ac:dyDescent="0.25">
      <c r="A50" s="82" t="s">
        <v>23</v>
      </c>
      <c r="B50" s="82"/>
      <c r="C50" s="68"/>
      <c r="D50" s="68"/>
      <c r="E50" s="68"/>
      <c r="F50" s="68"/>
      <c r="G50" s="68"/>
      <c r="I50" s="41" t="str">
        <f>TEXT(G50,"#,###,###")</f>
        <v/>
      </c>
      <c r="K50" s="84"/>
      <c r="M50" s="41"/>
    </row>
    <row r="51" spans="1:13" x14ac:dyDescent="0.25">
      <c r="A51" s="82" t="s">
        <v>24</v>
      </c>
      <c r="B51" s="82"/>
      <c r="C51" s="68"/>
      <c r="D51" s="68"/>
      <c r="E51" s="68"/>
      <c r="F51" s="68"/>
      <c r="G51" s="68"/>
      <c r="I51" s="41" t="str">
        <f>TEXT(G51,"#,###,###")</f>
        <v/>
      </c>
      <c r="K51" s="84"/>
      <c r="M51" s="41"/>
    </row>
    <row r="52" spans="1:13" x14ac:dyDescent="0.25">
      <c r="A52" s="82" t="s">
        <v>25</v>
      </c>
      <c r="B52" s="82"/>
      <c r="C52" s="68"/>
      <c r="D52" s="68"/>
      <c r="E52" s="68"/>
      <c r="F52" s="68"/>
      <c r="G52" s="68"/>
      <c r="I52" s="41" t="str">
        <f>TEXT(G52,"#,###,###")</f>
        <v/>
      </c>
      <c r="K52" s="84"/>
      <c r="M52" s="41"/>
    </row>
    <row r="54" spans="1:13" ht="15.75" thickBot="1" x14ac:dyDescent="0.3">
      <c r="I54" s="36" t="s">
        <v>27</v>
      </c>
      <c r="K54" s="37" t="s">
        <v>28</v>
      </c>
      <c r="M54" s="37" t="s">
        <v>190</v>
      </c>
    </row>
    <row r="55" spans="1:13" x14ac:dyDescent="0.25">
      <c r="A55" s="82" t="s">
        <v>103</v>
      </c>
      <c r="B55" s="68">
        <v>178152</v>
      </c>
      <c r="C55" s="68">
        <v>191589</v>
      </c>
      <c r="D55" s="68">
        <v>186770</v>
      </c>
      <c r="E55" s="68">
        <v>198504</v>
      </c>
      <c r="F55" s="68">
        <v>184446</v>
      </c>
      <c r="G55" s="68">
        <v>199682</v>
      </c>
      <c r="I55" s="41" t="str">
        <f>TEXT(G55,"#,###,###")</f>
        <v>199,682</v>
      </c>
      <c r="K55" s="42">
        <f>G55/F55-1</f>
        <v>8.2604122615833386E-2</v>
      </c>
      <c r="M55" s="42">
        <f>G55/B55-1</f>
        <v>0.12085185684134903</v>
      </c>
    </row>
    <row r="56" spans="1:13" x14ac:dyDescent="0.25">
      <c r="A56" s="82" t="s">
        <v>104</v>
      </c>
      <c r="B56" s="68">
        <v>197819</v>
      </c>
      <c r="C56" s="68">
        <v>205726</v>
      </c>
      <c r="D56" s="68">
        <v>207659</v>
      </c>
      <c r="E56" s="68">
        <v>215467</v>
      </c>
      <c r="F56" s="68">
        <v>203070</v>
      </c>
      <c r="G56" s="68">
        <v>221323</v>
      </c>
      <c r="I56" s="41" t="str">
        <f>TEXT(G56,"#,###,###")</f>
        <v>221,323</v>
      </c>
      <c r="K56" s="42">
        <f>G56/F56-1</f>
        <v>8.9885261239966541E-2</v>
      </c>
      <c r="M56" s="42">
        <f>G56/B56-1</f>
        <v>0.11881568504542028</v>
      </c>
    </row>
    <row r="57" spans="1:13" ht="15.75" thickBot="1" x14ac:dyDescent="0.3">
      <c r="A57" s="86" t="s">
        <v>56</v>
      </c>
      <c r="B57" s="88">
        <v>375971</v>
      </c>
      <c r="C57" s="88">
        <v>397315</v>
      </c>
      <c r="D57" s="88">
        <v>394429</v>
      </c>
      <c r="E57" s="88">
        <v>413971</v>
      </c>
      <c r="F57" s="88">
        <v>387516</v>
      </c>
      <c r="G57" s="88">
        <v>421005</v>
      </c>
    </row>
    <row r="58" spans="1:13" ht="15.75" thickTop="1" x14ac:dyDescent="0.25"/>
  </sheetData>
  <mergeCells count="2">
    <mergeCell ref="I1:M1"/>
    <mergeCell ref="I2:M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70C0"/>
  </sheetPr>
  <dimension ref="A1:AF128"/>
  <sheetViews>
    <sheetView showGridLines="0" zoomScaleNormal="100" workbookViewId="0"/>
  </sheetViews>
  <sheetFormatPr defaultRowHeight="15" x14ac:dyDescent="0.25"/>
  <cols>
    <col min="1" max="1" width="9" style="113" customWidth="1"/>
    <col min="2" max="2" width="12.42578125" style="113" customWidth="1"/>
    <col min="3" max="3" width="11.7109375" style="113" customWidth="1"/>
    <col min="4" max="4" width="7.28515625" style="113" customWidth="1"/>
    <col min="5" max="5" width="5" style="113" customWidth="1"/>
    <col min="6" max="6" width="6.28515625" style="113" customWidth="1"/>
    <col min="7" max="8" width="4.28515625" style="113" customWidth="1"/>
    <col min="9" max="9" width="2.85546875" style="113" customWidth="1"/>
    <col min="10" max="10" width="5.28515625" style="113" bestFit="1" customWidth="1"/>
    <col min="11" max="11" width="3.7109375" style="113" customWidth="1"/>
    <col min="12" max="12" width="6" style="113" customWidth="1"/>
    <col min="13" max="13" width="3.85546875" style="113" customWidth="1"/>
    <col min="14" max="14" width="6" style="113" customWidth="1"/>
    <col min="15" max="15" width="4.7109375" style="113" customWidth="1"/>
    <col min="16" max="16" width="3.85546875" style="113" customWidth="1"/>
    <col min="17" max="18" width="6.140625" style="113" customWidth="1"/>
    <col min="19" max="19" width="43.140625" style="113" bestFit="1" customWidth="1"/>
    <col min="20" max="22" width="12.7109375" style="113" customWidth="1"/>
    <col min="23" max="25" width="12.7109375" style="113" bestFit="1" customWidth="1"/>
    <col min="26" max="26" width="4" style="113" customWidth="1"/>
    <col min="27" max="27" width="11.5703125" style="113" bestFit="1" customWidth="1"/>
    <col min="28" max="28" width="4.140625" style="113" customWidth="1"/>
    <col min="29" max="29" width="11.5703125" style="113" bestFit="1" customWidth="1"/>
    <col min="30" max="30" width="4.42578125" style="113" customWidth="1"/>
    <col min="31" max="31" width="10.28515625" style="113" bestFit="1" customWidth="1"/>
    <col min="32" max="32" width="4.85546875" style="113" customWidth="1"/>
    <col min="33" max="16384" width="9.140625" style="113"/>
  </cols>
  <sheetData>
    <row r="1" spans="1:32" ht="60" customHeight="1" x14ac:dyDescent="0.25">
      <c r="A1" s="6" t="s">
        <v>91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S1" s="115" t="str">
        <f>U3</f>
        <v>Brisbane</v>
      </c>
      <c r="T1" s="115"/>
      <c r="U1" s="115"/>
      <c r="V1" s="115"/>
      <c r="W1" s="115"/>
      <c r="X1" s="115"/>
      <c r="Y1" s="115" t="str">
        <f>Y3</f>
        <v>9.8</v>
      </c>
      <c r="Z1" s="115"/>
      <c r="AA1" s="115"/>
      <c r="AB1" s="115"/>
      <c r="AC1" s="115"/>
      <c r="AD1" s="115"/>
      <c r="AE1" s="115"/>
      <c r="AF1" s="115"/>
    </row>
    <row r="2" spans="1:32" ht="19.5" customHeight="1" x14ac:dyDescent="0.3">
      <c r="A2" s="33" t="str">
        <f>"6160.0 "&amp;'State data for spotlight'!$C$3&amp;" Jobs in Australia Spotlights by LGA"</f>
        <v>6160.0 Queensland Jobs in Australia Spotlights by LGA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S2" s="115"/>
      <c r="T2" s="115" t="s">
        <v>193</v>
      </c>
      <c r="U2" s="115" t="s">
        <v>68</v>
      </c>
      <c r="V2" s="115" t="s">
        <v>69</v>
      </c>
      <c r="W2" s="115" t="s">
        <v>70</v>
      </c>
      <c r="X2" s="115" t="s">
        <v>67</v>
      </c>
      <c r="Y2" s="115" t="s">
        <v>105</v>
      </c>
      <c r="Z2" s="115"/>
      <c r="AA2" s="127" t="s">
        <v>105</v>
      </c>
      <c r="AB2" s="127"/>
      <c r="AC2" s="127"/>
      <c r="AD2" s="127"/>
      <c r="AE2" s="127"/>
      <c r="AF2" s="115"/>
    </row>
    <row r="3" spans="1:32" ht="15" customHeight="1" x14ac:dyDescent="0.25">
      <c r="A3" s="35" t="s">
        <v>92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S3" s="115"/>
      <c r="T3" s="115"/>
      <c r="U3" s="115" t="s">
        <v>119</v>
      </c>
      <c r="V3" s="115"/>
      <c r="W3" s="115"/>
      <c r="X3" s="115"/>
      <c r="Y3" s="115" t="s">
        <v>222</v>
      </c>
      <c r="Z3" s="115"/>
      <c r="AA3" s="115" t="s">
        <v>27</v>
      </c>
      <c r="AB3" s="115"/>
      <c r="AC3" s="115" t="s">
        <v>28</v>
      </c>
      <c r="AD3" s="115"/>
      <c r="AE3" s="115" t="s">
        <v>190</v>
      </c>
      <c r="AF3" s="115"/>
    </row>
    <row r="4" spans="1:32" ht="15" customHeight="1" x14ac:dyDescent="0.25">
      <c r="A4" s="38" t="str">
        <f>"Table "&amp;'Table 9.8'!$Y$3&amp;" "&amp;'Table 9.8'!$U$3&amp;", "&amp;'State data for spotlight'!$C$3&amp;", "&amp;'Table 9.8'!$Y$2</f>
        <v>Table 9.8 Brisbane, Queensland, 2016-17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S4" s="115" t="s">
        <v>30</v>
      </c>
      <c r="T4" s="117">
        <v>939583</v>
      </c>
      <c r="U4" s="117">
        <v>944199</v>
      </c>
      <c r="V4" s="117">
        <v>940176</v>
      </c>
      <c r="W4" s="117">
        <v>961982</v>
      </c>
      <c r="X4" s="117">
        <v>963549</v>
      </c>
      <c r="Y4" s="117">
        <v>1002968</v>
      </c>
      <c r="Z4" s="115"/>
      <c r="AA4" s="115" t="str">
        <f>TEXT(Y4,"###,###")</f>
        <v>1,002,968</v>
      </c>
      <c r="AB4" s="115"/>
      <c r="AC4" s="115">
        <f t="shared" ref="AC4:AC9" si="0">Y4/X4-1</f>
        <v>4.091021836979758E-2</v>
      </c>
      <c r="AD4" s="115"/>
      <c r="AE4" s="115">
        <f>Y4/T4-1</f>
        <v>6.7460777813136197E-2</v>
      </c>
      <c r="AF4" s="115"/>
    </row>
    <row r="5" spans="1:32" ht="17.25" customHeight="1" x14ac:dyDescent="0.25">
      <c r="A5" s="43" t="s">
        <v>0</v>
      </c>
      <c r="B5" s="34"/>
      <c r="C5" s="34"/>
      <c r="D5" s="39"/>
      <c r="E5" s="39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S5" s="115" t="s">
        <v>93</v>
      </c>
      <c r="T5" s="117">
        <v>484412</v>
      </c>
      <c r="U5" s="117">
        <v>489155</v>
      </c>
      <c r="V5" s="117">
        <v>484425</v>
      </c>
      <c r="W5" s="117">
        <v>494445</v>
      </c>
      <c r="X5" s="117">
        <v>493136</v>
      </c>
      <c r="Y5" s="117">
        <v>512422</v>
      </c>
      <c r="Z5" s="115"/>
      <c r="AA5" s="115" t="str">
        <f>TEXT(Y5,"###,###")</f>
        <v>512,422</v>
      </c>
      <c r="AB5" s="115"/>
      <c r="AC5" s="115">
        <f t="shared" si="0"/>
        <v>3.9108886797962539E-2</v>
      </c>
      <c r="AD5" s="115"/>
      <c r="AE5" s="115">
        <f t="shared" ref="AE5:AE9" si="1">Y5/T5-1</f>
        <v>5.7822679867550741E-2</v>
      </c>
      <c r="AF5" s="115"/>
    </row>
    <row r="6" spans="1:32" ht="16.5" customHeight="1" x14ac:dyDescent="0.25">
      <c r="A6" s="45" t="s">
        <v>1</v>
      </c>
      <c r="B6" s="34"/>
      <c r="C6" s="34"/>
      <c r="D6" s="39"/>
      <c r="E6" s="39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S6" s="115" t="s">
        <v>94</v>
      </c>
      <c r="T6" s="117">
        <v>455171</v>
      </c>
      <c r="U6" s="117">
        <v>455039</v>
      </c>
      <c r="V6" s="117">
        <v>455751</v>
      </c>
      <c r="W6" s="117">
        <v>467536</v>
      </c>
      <c r="X6" s="117">
        <v>470411</v>
      </c>
      <c r="Y6" s="117">
        <v>490546</v>
      </c>
      <c r="Z6" s="115"/>
      <c r="AA6" s="115" t="str">
        <f>TEXT(Y6,"###,###")</f>
        <v>490,546</v>
      </c>
      <c r="AB6" s="115"/>
      <c r="AC6" s="115">
        <f t="shared" si="0"/>
        <v>4.2802995678247413E-2</v>
      </c>
      <c r="AD6" s="115"/>
      <c r="AE6" s="115">
        <f t="shared" si="1"/>
        <v>7.7718044427259159E-2</v>
      </c>
      <c r="AF6" s="115"/>
    </row>
    <row r="7" spans="1:32" ht="16.5" customHeight="1" thickBot="1" x14ac:dyDescent="0.3">
      <c r="A7" s="46" t="str">
        <f>"QUICK STATS for "&amp;'Table 9.8'!Y2&amp;" *"</f>
        <v>QUICK STATS for 2016-17 *</v>
      </c>
      <c r="B7" s="34"/>
      <c r="C7" s="34"/>
      <c r="D7" s="45"/>
      <c r="E7" s="39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S7" s="115" t="s">
        <v>8</v>
      </c>
      <c r="T7" s="117">
        <v>664843</v>
      </c>
      <c r="U7" s="117">
        <v>669317</v>
      </c>
      <c r="V7" s="117">
        <v>670145</v>
      </c>
      <c r="W7" s="117">
        <v>674123</v>
      </c>
      <c r="X7" s="117">
        <v>681373</v>
      </c>
      <c r="Y7" s="117">
        <v>702556</v>
      </c>
      <c r="Z7" s="115"/>
      <c r="AA7" s="115" t="str">
        <f>TEXT(Y7,"###,###")</f>
        <v>702,556</v>
      </c>
      <c r="AB7" s="115"/>
      <c r="AC7" s="115">
        <f t="shared" si="0"/>
        <v>3.108869884776766E-2</v>
      </c>
      <c r="AD7" s="115"/>
      <c r="AE7" s="115">
        <f t="shared" si="1"/>
        <v>5.6724670335703387E-2</v>
      </c>
      <c r="AF7" s="115"/>
    </row>
    <row r="8" spans="1:32" ht="17.25" customHeight="1" x14ac:dyDescent="0.25">
      <c r="A8" s="47" t="s">
        <v>15</v>
      </c>
      <c r="B8" s="48"/>
      <c r="C8" s="49"/>
      <c r="D8" s="50" t="str">
        <f>AA4</f>
        <v>1,002,968</v>
      </c>
      <c r="E8" s="51"/>
      <c r="F8" s="39"/>
      <c r="G8" s="47" t="s">
        <v>95</v>
      </c>
      <c r="H8" s="49"/>
      <c r="I8" s="48"/>
      <c r="J8" s="52"/>
      <c r="K8" s="48"/>
      <c r="L8" s="48"/>
      <c r="M8" s="53"/>
      <c r="N8" s="49"/>
      <c r="O8" s="54" t="str">
        <f>'Table 9.8'!AA7</f>
        <v>702,556</v>
      </c>
      <c r="P8" s="51"/>
      <c r="S8" s="115" t="s">
        <v>96</v>
      </c>
      <c r="T8" s="115">
        <v>41993.68</v>
      </c>
      <c r="U8" s="115">
        <v>43180</v>
      </c>
      <c r="V8" s="115">
        <v>43573.45</v>
      </c>
      <c r="W8" s="115">
        <v>44248.49</v>
      </c>
      <c r="X8" s="115">
        <v>45662</v>
      </c>
      <c r="Y8" s="115">
        <v>45816</v>
      </c>
      <c r="Z8" s="115"/>
      <c r="AA8" s="115" t="str">
        <f>TEXT(Y8,"$###,###")</f>
        <v>$45,816</v>
      </c>
      <c r="AB8" s="115"/>
      <c r="AC8" s="115">
        <f t="shared" si="0"/>
        <v>3.3726074197362177E-3</v>
      </c>
      <c r="AD8" s="115"/>
      <c r="AE8" s="115">
        <f t="shared" si="1"/>
        <v>9.1021315588440954E-2</v>
      </c>
      <c r="AF8" s="115"/>
    </row>
    <row r="9" spans="1:32" x14ac:dyDescent="0.25">
      <c r="A9" s="55" t="s">
        <v>17</v>
      </c>
      <c r="B9" s="56"/>
      <c r="C9" s="57"/>
      <c r="D9" s="58">
        <f>'Table 9.8'!AC104</f>
        <v>72.900830335564052</v>
      </c>
      <c r="E9" s="59" t="s">
        <v>97</v>
      </c>
      <c r="F9" s="39"/>
      <c r="G9" s="60" t="s">
        <v>93</v>
      </c>
      <c r="H9" s="57"/>
      <c r="I9" s="56"/>
      <c r="J9" s="57"/>
      <c r="K9" s="56"/>
      <c r="L9" s="56"/>
      <c r="M9" s="61"/>
      <c r="N9" s="57"/>
      <c r="O9" s="58">
        <f>AC127</f>
        <v>51.288865229248628</v>
      </c>
      <c r="P9" s="59" t="s">
        <v>97</v>
      </c>
      <c r="S9" s="115" t="s">
        <v>9</v>
      </c>
      <c r="T9" s="115">
        <v>39404082090</v>
      </c>
      <c r="U9" s="115">
        <v>40947029232</v>
      </c>
      <c r="V9" s="115">
        <v>41871058311</v>
      </c>
      <c r="W9" s="115">
        <v>43008057317</v>
      </c>
      <c r="X9" s="115">
        <v>44258609243</v>
      </c>
      <c r="Y9" s="115">
        <v>45939302158</v>
      </c>
      <c r="Z9" s="115"/>
      <c r="AA9" s="115" t="str">
        <f>TEXT(Y9/1000000,"$#,###.0")&amp;" mil"</f>
        <v>$45,939.3 mil</v>
      </c>
      <c r="AB9" s="115"/>
      <c r="AC9" s="115">
        <f t="shared" si="0"/>
        <v>3.7974372528793765E-2</v>
      </c>
      <c r="AD9" s="115"/>
      <c r="AE9" s="115">
        <f t="shared" si="1"/>
        <v>0.1658513463928275</v>
      </c>
      <c r="AF9" s="115"/>
    </row>
    <row r="10" spans="1:32" x14ac:dyDescent="0.25">
      <c r="A10" s="55" t="s">
        <v>20</v>
      </c>
      <c r="B10" s="56"/>
      <c r="C10" s="57"/>
      <c r="D10" s="58">
        <f>'Table 9.8'!AC105</f>
        <v>20.145807244099512</v>
      </c>
      <c r="E10" s="59" t="s">
        <v>97</v>
      </c>
      <c r="F10" s="39"/>
      <c r="G10" s="60" t="s">
        <v>94</v>
      </c>
      <c r="H10" s="57"/>
      <c r="I10" s="56"/>
      <c r="J10" s="57"/>
      <c r="K10" s="56"/>
      <c r="L10" s="56"/>
      <c r="M10" s="61"/>
      <c r="N10" s="57"/>
      <c r="O10" s="58">
        <f>AC128</f>
        <v>48.711134770751372</v>
      </c>
      <c r="P10" s="59" t="s">
        <v>97</v>
      </c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</row>
    <row r="11" spans="1:32" x14ac:dyDescent="0.25">
      <c r="A11" s="62" t="s">
        <v>21</v>
      </c>
      <c r="B11" s="56"/>
      <c r="C11" s="57"/>
      <c r="D11" s="63"/>
      <c r="E11" s="59"/>
      <c r="F11" s="39"/>
      <c r="G11" s="64" t="s">
        <v>98</v>
      </c>
      <c r="H11" s="65"/>
      <c r="I11" s="66"/>
      <c r="J11" s="66"/>
      <c r="K11" s="66"/>
      <c r="L11" s="66"/>
      <c r="M11" s="67"/>
      <c r="N11" s="57"/>
      <c r="O11" s="58">
        <f>AC124</f>
        <v>94.422935680572081</v>
      </c>
      <c r="P11" s="59" t="s">
        <v>97</v>
      </c>
      <c r="S11" s="115" t="s">
        <v>32</v>
      </c>
      <c r="T11" s="117">
        <v>856753</v>
      </c>
      <c r="U11" s="117">
        <v>862562</v>
      </c>
      <c r="V11" s="117">
        <v>858893</v>
      </c>
      <c r="W11" s="117">
        <v>881479</v>
      </c>
      <c r="X11" s="117">
        <v>879834</v>
      </c>
      <c r="Y11" s="117">
        <v>914540</v>
      </c>
      <c r="Z11" s="115"/>
      <c r="AA11" s="115"/>
      <c r="AB11" s="115"/>
      <c r="AC11" s="115"/>
      <c r="AD11" s="115"/>
      <c r="AE11" s="115"/>
      <c r="AF11" s="115"/>
    </row>
    <row r="12" spans="1:32" ht="28.5" customHeight="1" x14ac:dyDescent="0.25">
      <c r="A12" s="55" t="s">
        <v>22</v>
      </c>
      <c r="B12" s="57"/>
      <c r="C12" s="57"/>
      <c r="D12" s="58">
        <f>'Table 9.8'!AC108</f>
        <v>13.062231297508994</v>
      </c>
      <c r="E12" s="59" t="s">
        <v>97</v>
      </c>
      <c r="F12" s="39"/>
      <c r="G12" s="128" t="s">
        <v>99</v>
      </c>
      <c r="H12" s="129"/>
      <c r="I12" s="129"/>
      <c r="J12" s="129"/>
      <c r="K12" s="129"/>
      <c r="L12" s="129"/>
      <c r="M12" s="69"/>
      <c r="N12" s="57"/>
      <c r="O12" s="58">
        <f>AC125</f>
        <v>12.586612312755141</v>
      </c>
      <c r="P12" s="59" t="s">
        <v>97</v>
      </c>
      <c r="S12" s="115" t="s">
        <v>33</v>
      </c>
      <c r="T12" s="117">
        <v>82830</v>
      </c>
      <c r="U12" s="117">
        <v>81637</v>
      </c>
      <c r="V12" s="117">
        <v>81283</v>
      </c>
      <c r="W12" s="117">
        <v>80503</v>
      </c>
      <c r="X12" s="117">
        <v>83715</v>
      </c>
      <c r="Y12" s="117">
        <v>88428</v>
      </c>
      <c r="Z12" s="115"/>
      <c r="AA12" s="115"/>
      <c r="AB12" s="115"/>
      <c r="AC12" s="115"/>
      <c r="AD12" s="115"/>
      <c r="AE12" s="115"/>
      <c r="AF12" s="115"/>
    </row>
    <row r="13" spans="1:32" ht="15" customHeight="1" x14ac:dyDescent="0.25">
      <c r="A13" s="55" t="s">
        <v>23</v>
      </c>
      <c r="B13" s="57"/>
      <c r="C13" s="57"/>
      <c r="D13" s="58">
        <f>'Table 9.8'!AC109</f>
        <v>13.406708888020354</v>
      </c>
      <c r="E13" s="59" t="s">
        <v>97</v>
      </c>
      <c r="F13" s="39"/>
      <c r="G13" s="64" t="s">
        <v>191</v>
      </c>
      <c r="H13" s="56"/>
      <c r="I13" s="67"/>
      <c r="J13" s="67"/>
      <c r="K13" s="70"/>
      <c r="L13" s="57"/>
      <c r="M13" s="67"/>
      <c r="N13" s="57"/>
      <c r="O13" s="63" t="str">
        <f>'Table 9.8'!AA118</f>
        <v>39.0</v>
      </c>
      <c r="P13" s="59" t="s">
        <v>194</v>
      </c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</row>
    <row r="14" spans="1:32" ht="15" customHeight="1" x14ac:dyDescent="0.25">
      <c r="A14" s="55" t="s">
        <v>24</v>
      </c>
      <c r="B14" s="57"/>
      <c r="C14" s="57"/>
      <c r="D14" s="58">
        <f>'Table 9.8'!AC110</f>
        <v>21.423315599301272</v>
      </c>
      <c r="E14" s="59" t="s">
        <v>97</v>
      </c>
      <c r="F14" s="39"/>
      <c r="G14" s="71" t="s">
        <v>100</v>
      </c>
      <c r="H14" s="57"/>
      <c r="I14" s="57"/>
      <c r="J14" s="57"/>
      <c r="K14" s="72"/>
      <c r="L14" s="57"/>
      <c r="M14" s="57"/>
      <c r="N14" s="57"/>
      <c r="O14" s="58">
        <f>AC42</f>
        <v>15.970826524860652</v>
      </c>
      <c r="P14" s="59" t="s">
        <v>97</v>
      </c>
      <c r="S14" s="115" t="s">
        <v>34</v>
      </c>
      <c r="T14" s="115"/>
      <c r="U14" s="115"/>
      <c r="V14" s="115"/>
      <c r="W14" s="115"/>
      <c r="X14" s="115"/>
      <c r="Y14" s="115"/>
      <c r="Z14" s="115"/>
      <c r="AA14" s="115" t="s">
        <v>35</v>
      </c>
      <c r="AB14" s="115"/>
      <c r="AC14" s="115"/>
      <c r="AD14" s="115"/>
      <c r="AE14" s="115"/>
      <c r="AF14" s="115"/>
    </row>
    <row r="15" spans="1:32" ht="15" customHeight="1" thickBot="1" x14ac:dyDescent="0.3">
      <c r="A15" s="75" t="s">
        <v>25</v>
      </c>
      <c r="B15" s="76"/>
      <c r="C15" s="76"/>
      <c r="D15" s="77">
        <f>'Table 9.8'!AC111</f>
        <v>45.154481498911231</v>
      </c>
      <c r="E15" s="78" t="s">
        <v>97</v>
      </c>
      <c r="F15" s="39"/>
      <c r="G15" s="79" t="s">
        <v>101</v>
      </c>
      <c r="H15" s="76"/>
      <c r="I15" s="76"/>
      <c r="J15" s="76"/>
      <c r="K15" s="80"/>
      <c r="L15" s="76"/>
      <c r="M15" s="76"/>
      <c r="N15" s="76"/>
      <c r="O15" s="77">
        <f>AC41</f>
        <v>84.029173475139345</v>
      </c>
      <c r="P15" s="81" t="s">
        <v>97</v>
      </c>
      <c r="S15" s="115" t="s">
        <v>71</v>
      </c>
      <c r="T15" s="115"/>
      <c r="U15" s="115"/>
      <c r="V15" s="115"/>
      <c r="W15" s="115"/>
      <c r="X15" s="115"/>
      <c r="Y15" s="115">
        <v>8299</v>
      </c>
      <c r="Z15" s="115"/>
      <c r="AA15" s="118">
        <f t="shared" ref="AA15:AA34" si="2">IF(Y15="np",0,Y15/$Y$34)</f>
        <v>8.2744414577533877E-3</v>
      </c>
      <c r="AB15" s="115"/>
      <c r="AC15" s="115"/>
      <c r="AD15" s="115"/>
      <c r="AE15" s="115"/>
      <c r="AF15" s="115"/>
    </row>
    <row r="16" spans="1:32" x14ac:dyDescent="0.25">
      <c r="A16" s="34"/>
      <c r="B16" s="34"/>
      <c r="C16" s="34"/>
      <c r="D16" s="34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S16" s="115" t="s">
        <v>72</v>
      </c>
      <c r="T16" s="115"/>
      <c r="U16" s="115"/>
      <c r="V16" s="115"/>
      <c r="W16" s="115"/>
      <c r="X16" s="115"/>
      <c r="Y16" s="115">
        <v>8232</v>
      </c>
      <c r="Z16" s="115"/>
      <c r="AA16" s="118">
        <f t="shared" si="2"/>
        <v>8.207639725295323E-3</v>
      </c>
      <c r="AB16" s="115"/>
      <c r="AC16" s="115"/>
      <c r="AD16" s="115"/>
      <c r="AE16" s="115"/>
      <c r="AF16" s="115"/>
    </row>
    <row r="17" spans="1:32" x14ac:dyDescent="0.25">
      <c r="A17" s="85" t="s">
        <v>10</v>
      </c>
      <c r="B17" s="85"/>
      <c r="C17" s="85"/>
      <c r="D17" s="85"/>
      <c r="E17" s="85"/>
      <c r="F17" s="85"/>
      <c r="G17" s="85" t="s">
        <v>11</v>
      </c>
      <c r="H17" s="85"/>
      <c r="I17" s="85"/>
      <c r="J17" s="85"/>
      <c r="K17" s="85"/>
      <c r="L17" s="85"/>
      <c r="M17" s="85"/>
      <c r="N17" s="85"/>
      <c r="O17" s="85"/>
      <c r="P17" s="85"/>
      <c r="S17" s="115" t="s">
        <v>73</v>
      </c>
      <c r="T17" s="115"/>
      <c r="U17" s="115"/>
      <c r="V17" s="115"/>
      <c r="W17" s="115"/>
      <c r="X17" s="115"/>
      <c r="Y17" s="115">
        <v>44114</v>
      </c>
      <c r="Z17" s="115"/>
      <c r="AA17" s="118">
        <f t="shared" si="2"/>
        <v>4.3983457099329194E-2</v>
      </c>
      <c r="AB17" s="115"/>
      <c r="AC17" s="115"/>
      <c r="AD17" s="115"/>
      <c r="AE17" s="115"/>
      <c r="AF17" s="115"/>
    </row>
    <row r="18" spans="1:32" x14ac:dyDescent="0.25">
      <c r="A18" s="85" t="str">
        <f>'Table 9.8'!$S$1&amp;" ("&amp;'Table 9.8'!$T$2&amp;" to "&amp;'Table 9.8'!$Y$2&amp;")"</f>
        <v>Brisbane (2011-12 to 2016-17)</v>
      </c>
      <c r="B18" s="85"/>
      <c r="C18" s="85"/>
      <c r="D18" s="85"/>
      <c r="E18" s="85"/>
      <c r="F18" s="85"/>
      <c r="G18" s="85" t="str">
        <f>'Table 9.8'!$S$1&amp;" ("&amp;'Table 9.8'!$T$2&amp;" to "&amp;'Table 9.8'!$Y$2&amp;")"</f>
        <v>Brisbane (2011-12 to 2016-17)</v>
      </c>
      <c r="H18" s="85"/>
      <c r="I18" s="85"/>
      <c r="J18" s="85"/>
      <c r="K18" s="85"/>
      <c r="L18" s="85"/>
      <c r="M18" s="85"/>
      <c r="N18" s="85"/>
      <c r="O18" s="85"/>
      <c r="P18" s="85"/>
      <c r="S18" s="115" t="s">
        <v>74</v>
      </c>
      <c r="T18" s="115"/>
      <c r="U18" s="115"/>
      <c r="V18" s="115"/>
      <c r="W18" s="115"/>
      <c r="X18" s="115"/>
      <c r="Y18" s="115">
        <v>6799</v>
      </c>
      <c r="Z18" s="115"/>
      <c r="AA18" s="118">
        <f t="shared" si="2"/>
        <v>6.7788802833191088E-3</v>
      </c>
      <c r="AB18" s="115"/>
      <c r="AC18" s="115"/>
      <c r="AD18" s="115"/>
      <c r="AE18" s="115"/>
      <c r="AF18" s="115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S19" s="115" t="s">
        <v>75</v>
      </c>
      <c r="T19" s="115"/>
      <c r="U19" s="115"/>
      <c r="V19" s="115"/>
      <c r="W19" s="115"/>
      <c r="X19" s="115"/>
      <c r="Y19" s="115">
        <v>54687</v>
      </c>
      <c r="Z19" s="115"/>
      <c r="AA19" s="118">
        <f t="shared" si="2"/>
        <v>5.4525169297524947E-2</v>
      </c>
      <c r="AB19" s="115"/>
      <c r="AC19" s="115"/>
      <c r="AD19" s="115"/>
      <c r="AE19" s="115"/>
      <c r="AF19" s="115"/>
    </row>
    <row r="20" spans="1:32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S20" s="115" t="s">
        <v>76</v>
      </c>
      <c r="T20" s="115"/>
      <c r="U20" s="115"/>
      <c r="V20" s="115"/>
      <c r="W20" s="115"/>
      <c r="X20" s="115"/>
      <c r="Y20" s="115">
        <v>34776</v>
      </c>
      <c r="Z20" s="115"/>
      <c r="AA20" s="118">
        <f t="shared" si="2"/>
        <v>3.4673090268084322E-2</v>
      </c>
      <c r="AB20" s="115"/>
      <c r="AC20" s="115"/>
      <c r="AD20" s="115"/>
      <c r="AE20" s="115"/>
      <c r="AF20" s="115"/>
    </row>
    <row r="21" spans="1:32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S21" s="115" t="s">
        <v>77</v>
      </c>
      <c r="T21" s="115"/>
      <c r="U21" s="115"/>
      <c r="V21" s="115"/>
      <c r="W21" s="115"/>
      <c r="X21" s="115"/>
      <c r="Y21" s="115">
        <v>77706</v>
      </c>
      <c r="Z21" s="115"/>
      <c r="AA21" s="118">
        <f t="shared" si="2"/>
        <v>7.7476051080393391E-2</v>
      </c>
      <c r="AB21" s="115"/>
      <c r="AC21" s="115"/>
      <c r="AD21" s="115"/>
      <c r="AE21" s="115"/>
      <c r="AF21" s="115"/>
    </row>
    <row r="22" spans="1:32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S22" s="115" t="s">
        <v>78</v>
      </c>
      <c r="T22" s="115"/>
      <c r="U22" s="115"/>
      <c r="V22" s="115"/>
      <c r="W22" s="115"/>
      <c r="X22" s="115"/>
      <c r="Y22" s="115">
        <v>82464</v>
      </c>
      <c r="Z22" s="115"/>
      <c r="AA22" s="118">
        <f t="shared" si="2"/>
        <v>8.2219971125698926E-2</v>
      </c>
      <c r="AB22" s="115"/>
      <c r="AC22" s="115"/>
      <c r="AD22" s="115"/>
      <c r="AE22" s="115"/>
      <c r="AF22" s="115"/>
    </row>
    <row r="23" spans="1:32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S23" s="115" t="s">
        <v>79</v>
      </c>
      <c r="T23" s="115"/>
      <c r="U23" s="115"/>
      <c r="V23" s="115"/>
      <c r="W23" s="115"/>
      <c r="X23" s="115"/>
      <c r="Y23" s="115">
        <v>32860</v>
      </c>
      <c r="Z23" s="115"/>
      <c r="AA23" s="118">
        <f t="shared" si="2"/>
        <v>3.2762760127940271E-2</v>
      </c>
      <c r="AB23" s="115"/>
      <c r="AC23" s="115"/>
      <c r="AD23" s="115"/>
      <c r="AE23" s="115"/>
      <c r="AF23" s="115"/>
    </row>
    <row r="24" spans="1:32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S24" s="115" t="s">
        <v>80</v>
      </c>
      <c r="T24" s="115"/>
      <c r="U24" s="115"/>
      <c r="V24" s="115"/>
      <c r="W24" s="115"/>
      <c r="X24" s="115"/>
      <c r="Y24" s="115">
        <v>13866</v>
      </c>
      <c r="Z24" s="115"/>
      <c r="AA24" s="118">
        <f t="shared" si="2"/>
        <v>1.3824967496470476E-2</v>
      </c>
      <c r="AB24" s="115"/>
      <c r="AC24" s="115"/>
      <c r="AD24" s="115"/>
      <c r="AE24" s="115"/>
      <c r="AF24" s="115"/>
    </row>
    <row r="25" spans="1:32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S25" s="115" t="s">
        <v>81</v>
      </c>
      <c r="T25" s="115"/>
      <c r="U25" s="115"/>
      <c r="V25" s="115"/>
      <c r="W25" s="115"/>
      <c r="X25" s="115"/>
      <c r="Y25" s="115">
        <v>38862</v>
      </c>
      <c r="Z25" s="115"/>
      <c r="AA25" s="118">
        <f t="shared" si="2"/>
        <v>3.8746998907243299E-2</v>
      </c>
      <c r="AB25" s="115"/>
      <c r="AC25" s="115"/>
      <c r="AD25" s="115"/>
      <c r="AE25" s="115"/>
      <c r="AF25" s="115"/>
    </row>
    <row r="26" spans="1:32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S26" s="115" t="s">
        <v>82</v>
      </c>
      <c r="T26" s="115"/>
      <c r="U26" s="115"/>
      <c r="V26" s="115"/>
      <c r="W26" s="115"/>
      <c r="X26" s="115"/>
      <c r="Y26" s="115">
        <v>20877</v>
      </c>
      <c r="Z26" s="115"/>
      <c r="AA26" s="118">
        <f t="shared" si="2"/>
        <v>2.0815220425776295E-2</v>
      </c>
      <c r="AB26" s="115"/>
      <c r="AC26" s="115"/>
      <c r="AD26" s="115"/>
      <c r="AE26" s="115"/>
      <c r="AF26" s="115"/>
    </row>
    <row r="27" spans="1:32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S27" s="115" t="s">
        <v>83</v>
      </c>
      <c r="T27" s="115"/>
      <c r="U27" s="115"/>
      <c r="V27" s="115"/>
      <c r="W27" s="115"/>
      <c r="X27" s="115"/>
      <c r="Y27" s="115">
        <v>99561</v>
      </c>
      <c r="Z27" s="115"/>
      <c r="AA27" s="118">
        <f t="shared" si="2"/>
        <v>9.9266377391900834E-2</v>
      </c>
      <c r="AB27" s="115"/>
      <c r="AC27" s="115"/>
      <c r="AD27" s="115"/>
      <c r="AE27" s="115"/>
      <c r="AF27" s="115"/>
    </row>
    <row r="28" spans="1:32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S28" s="115" t="s">
        <v>84</v>
      </c>
      <c r="T28" s="115"/>
      <c r="U28" s="115"/>
      <c r="V28" s="115"/>
      <c r="W28" s="115"/>
      <c r="X28" s="115"/>
      <c r="Y28" s="115">
        <v>93195</v>
      </c>
      <c r="Z28" s="115"/>
      <c r="AA28" s="118">
        <f t="shared" si="2"/>
        <v>9.2919215767601759E-2</v>
      </c>
      <c r="AB28" s="115"/>
      <c r="AC28" s="115"/>
      <c r="AD28" s="115"/>
      <c r="AE28" s="115"/>
      <c r="AF28" s="115"/>
    </row>
    <row r="29" spans="1:3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S29" s="115" t="s">
        <v>85</v>
      </c>
      <c r="T29" s="115"/>
      <c r="U29" s="115"/>
      <c r="V29" s="115"/>
      <c r="W29" s="115"/>
      <c r="X29" s="115"/>
      <c r="Y29" s="115">
        <v>53611</v>
      </c>
      <c r="Z29" s="115"/>
      <c r="AA29" s="118">
        <f t="shared" si="2"/>
        <v>5.3452353415064088E-2</v>
      </c>
      <c r="AB29" s="115"/>
      <c r="AC29" s="115"/>
      <c r="AD29" s="115"/>
      <c r="AE29" s="115"/>
      <c r="AF29" s="115"/>
    </row>
    <row r="30" spans="1:3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S30" s="115" t="s">
        <v>86</v>
      </c>
      <c r="T30" s="115"/>
      <c r="U30" s="115"/>
      <c r="V30" s="115"/>
      <c r="W30" s="115"/>
      <c r="X30" s="115"/>
      <c r="Y30" s="115">
        <v>92916</v>
      </c>
      <c r="Z30" s="115"/>
      <c r="AA30" s="118">
        <f t="shared" si="2"/>
        <v>9.2641041389156978E-2</v>
      </c>
      <c r="AB30" s="115"/>
      <c r="AC30" s="115"/>
      <c r="AD30" s="115"/>
      <c r="AE30" s="115"/>
      <c r="AF30" s="115"/>
    </row>
    <row r="31" spans="1:32" ht="15.75" customHeight="1" x14ac:dyDescent="0.25">
      <c r="A31" s="85" t="str">
        <f>"Distribution of employee jobs per industry "&amp;"("&amp;'Table 9.8'!Y2&amp;") *"</f>
        <v>Distribution of employee jobs per industry (2016-17) *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S31" s="115" t="s">
        <v>87</v>
      </c>
      <c r="T31" s="115"/>
      <c r="U31" s="115"/>
      <c r="V31" s="115"/>
      <c r="W31" s="115"/>
      <c r="X31" s="115"/>
      <c r="Y31" s="115">
        <v>113072</v>
      </c>
      <c r="Z31" s="115"/>
      <c r="AA31" s="118">
        <f t="shared" si="2"/>
        <v>0.11273739541042187</v>
      </c>
      <c r="AB31" s="115"/>
      <c r="AC31" s="115"/>
      <c r="AD31" s="115"/>
      <c r="AE31" s="115"/>
      <c r="AF31" s="115"/>
    </row>
    <row r="32" spans="1:3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S32" s="115" t="s">
        <v>88</v>
      </c>
      <c r="T32" s="115"/>
      <c r="U32" s="115"/>
      <c r="V32" s="115"/>
      <c r="W32" s="115"/>
      <c r="X32" s="115"/>
      <c r="Y32" s="115">
        <v>19456</v>
      </c>
      <c r="Z32" s="115"/>
      <c r="AA32" s="118">
        <f t="shared" si="2"/>
        <v>1.9398425473195556E-2</v>
      </c>
      <c r="AB32" s="115"/>
      <c r="AC32" s="115"/>
      <c r="AD32" s="115"/>
      <c r="AE32" s="115"/>
      <c r="AF32" s="115"/>
    </row>
    <row r="33" spans="1:3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S33" s="115" t="s">
        <v>89</v>
      </c>
      <c r="T33" s="115"/>
      <c r="U33" s="115"/>
      <c r="V33" s="115"/>
      <c r="W33" s="115"/>
      <c r="X33" s="115"/>
      <c r="Y33" s="115">
        <v>34144</v>
      </c>
      <c r="Z33" s="115"/>
      <c r="AA33" s="118">
        <f t="shared" si="2"/>
        <v>3.4042960493256016E-2</v>
      </c>
      <c r="AB33" s="115"/>
      <c r="AC33" s="115"/>
      <c r="AD33" s="115"/>
      <c r="AE33" s="115"/>
      <c r="AF33" s="115"/>
    </row>
    <row r="34" spans="1:32" ht="15.75" thickBo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S34" s="115" t="s">
        <v>90</v>
      </c>
      <c r="T34" s="115"/>
      <c r="U34" s="115"/>
      <c r="V34" s="115"/>
      <c r="W34" s="115"/>
      <c r="X34" s="115"/>
      <c r="Y34" s="115">
        <v>1002968</v>
      </c>
      <c r="Z34" s="115"/>
      <c r="AA34" s="119">
        <f t="shared" si="2"/>
        <v>1</v>
      </c>
      <c r="AB34" s="115"/>
      <c r="AC34" s="115"/>
      <c r="AD34" s="115"/>
      <c r="AE34" s="115"/>
      <c r="AF34" s="115"/>
    </row>
    <row r="35" spans="1:32" ht="15.75" thickTop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</row>
    <row r="36" spans="1:3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S36" s="115" t="s">
        <v>102</v>
      </c>
      <c r="T36" s="115"/>
      <c r="U36" s="115"/>
      <c r="V36" s="115"/>
      <c r="W36" s="115"/>
      <c r="X36" s="115"/>
      <c r="Y36" s="115"/>
      <c r="Z36" s="115"/>
      <c r="AA36" s="115" t="s">
        <v>27</v>
      </c>
      <c r="AB36" s="115"/>
      <c r="AC36" s="115" t="s">
        <v>28</v>
      </c>
      <c r="AD36" s="115"/>
      <c r="AE36" s="115" t="s">
        <v>29</v>
      </c>
      <c r="AF36" s="115"/>
    </row>
    <row r="37" spans="1:3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S37" s="115" t="s">
        <v>12</v>
      </c>
      <c r="T37" s="115">
        <v>566556</v>
      </c>
      <c r="U37" s="115">
        <v>565659</v>
      </c>
      <c r="V37" s="115">
        <v>567769</v>
      </c>
      <c r="W37" s="115">
        <v>561057</v>
      </c>
      <c r="X37" s="115">
        <v>577766</v>
      </c>
      <c r="Y37" s="115">
        <v>590352</v>
      </c>
      <c r="Z37" s="115"/>
      <c r="AA37" s="115" t="str">
        <f>TEXT(Y37,"###,###")</f>
        <v>590,352</v>
      </c>
      <c r="AB37" s="115"/>
      <c r="AC37" s="115">
        <f>Y37/X37-1</f>
        <v>2.1783905594998654E-2</v>
      </c>
      <c r="AD37" s="115"/>
      <c r="AE37" s="115">
        <f>Y37/T37-1</f>
        <v>4.2001143752779857E-2</v>
      </c>
      <c r="AF37" s="115"/>
    </row>
    <row r="38" spans="1:3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S38" s="115" t="s">
        <v>13</v>
      </c>
      <c r="T38" s="115">
        <v>98287</v>
      </c>
      <c r="U38" s="115">
        <v>103658</v>
      </c>
      <c r="V38" s="115">
        <v>102376</v>
      </c>
      <c r="W38" s="115">
        <v>113066</v>
      </c>
      <c r="X38" s="115">
        <v>103607</v>
      </c>
      <c r="Y38" s="115">
        <v>112204</v>
      </c>
      <c r="Z38" s="115"/>
      <c r="AA38" s="115" t="str">
        <f>TEXT(Y38,"###,###")</f>
        <v>112,204</v>
      </c>
      <c r="AB38" s="115"/>
      <c r="AC38" s="115">
        <f>Y38/X38-1</f>
        <v>8.2977018927292479E-2</v>
      </c>
      <c r="AD38" s="115"/>
      <c r="AE38" s="115">
        <f>Y38/T38-1</f>
        <v>0.14159553145380355</v>
      </c>
      <c r="AF38" s="115"/>
    </row>
    <row r="39" spans="1:3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S39" s="115" t="s">
        <v>14</v>
      </c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</row>
    <row r="40" spans="1:3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S40" s="115" t="s">
        <v>36</v>
      </c>
      <c r="T40" s="115">
        <v>664843</v>
      </c>
      <c r="U40" s="115">
        <v>669317</v>
      </c>
      <c r="V40" s="115">
        <v>670145</v>
      </c>
      <c r="W40" s="115">
        <v>674123</v>
      </c>
      <c r="X40" s="115">
        <v>681373</v>
      </c>
      <c r="Y40" s="115">
        <v>702556</v>
      </c>
      <c r="Z40" s="115"/>
      <c r="AA40" s="115"/>
      <c r="AB40" s="115"/>
      <c r="AC40" s="115" t="s">
        <v>35</v>
      </c>
      <c r="AD40" s="115"/>
      <c r="AE40" s="115" t="s">
        <v>27</v>
      </c>
      <c r="AF40" s="115"/>
    </row>
    <row r="41" spans="1:3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S41" s="115"/>
      <c r="T41" s="115"/>
      <c r="U41" s="115"/>
      <c r="V41" s="115"/>
      <c r="W41" s="115"/>
      <c r="X41" s="115"/>
      <c r="Y41" s="115"/>
      <c r="Z41" s="115"/>
      <c r="AA41" s="115" t="s">
        <v>205</v>
      </c>
      <c r="AB41" s="115"/>
      <c r="AC41" s="115">
        <f>Y37/($Y$37+$Y$38)*100</f>
        <v>84.029173475139345</v>
      </c>
      <c r="AD41" s="115"/>
      <c r="AE41" s="115"/>
      <c r="AF41" s="115"/>
    </row>
    <row r="42" spans="1:3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S42" s="115" t="s">
        <v>37</v>
      </c>
      <c r="T42" s="115"/>
      <c r="U42" s="115"/>
      <c r="V42" s="115"/>
      <c r="W42" s="115"/>
      <c r="X42" s="115"/>
      <c r="Y42" s="115"/>
      <c r="Z42" s="115"/>
      <c r="AA42" s="115" t="s">
        <v>206</v>
      </c>
      <c r="AB42" s="115"/>
      <c r="AC42" s="115">
        <f>Y38/($Y$37+$Y$38)*100</f>
        <v>15.970826524860652</v>
      </c>
      <c r="AD42" s="115"/>
      <c r="AE42" s="115"/>
      <c r="AF42" s="115"/>
    </row>
    <row r="43" spans="1:3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S43" s="115" t="s">
        <v>38</v>
      </c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</row>
    <row r="44" spans="1:3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S44" s="115" t="s">
        <v>39</v>
      </c>
      <c r="T44" s="115"/>
      <c r="U44" s="117">
        <v>0</v>
      </c>
      <c r="V44" s="117">
        <v>0</v>
      </c>
      <c r="W44" s="117">
        <v>0</v>
      </c>
      <c r="X44" s="117">
        <v>369</v>
      </c>
      <c r="Y44" s="117">
        <v>372</v>
      </c>
      <c r="Z44" s="115"/>
      <c r="AA44" s="115"/>
      <c r="AB44" s="115"/>
      <c r="AC44" s="115"/>
      <c r="AD44" s="115"/>
      <c r="AE44" s="115"/>
      <c r="AF44" s="115"/>
    </row>
    <row r="45" spans="1:3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S45" s="115" t="s">
        <v>40</v>
      </c>
      <c r="T45" s="115"/>
      <c r="U45" s="117">
        <v>0</v>
      </c>
      <c r="V45" s="117">
        <v>0</v>
      </c>
      <c r="W45" s="117">
        <v>0</v>
      </c>
      <c r="X45" s="117">
        <v>6880</v>
      </c>
      <c r="Y45" s="117">
        <v>7255</v>
      </c>
      <c r="Z45" s="115"/>
      <c r="AA45" s="115"/>
      <c r="AB45" s="115"/>
      <c r="AC45" s="115"/>
      <c r="AD45" s="115"/>
      <c r="AE45" s="115"/>
      <c r="AF45" s="115"/>
    </row>
    <row r="46" spans="1:3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S46" s="115" t="s">
        <v>41</v>
      </c>
      <c r="T46" s="115"/>
      <c r="U46" s="117">
        <v>0</v>
      </c>
      <c r="V46" s="117">
        <v>0</v>
      </c>
      <c r="W46" s="117">
        <v>0</v>
      </c>
      <c r="X46" s="117">
        <v>26947</v>
      </c>
      <c r="Y46" s="117">
        <v>28668</v>
      </c>
      <c r="Z46" s="115"/>
      <c r="AA46" s="115"/>
      <c r="AB46" s="115"/>
      <c r="AC46" s="115"/>
      <c r="AD46" s="115"/>
      <c r="AE46" s="115"/>
      <c r="AF46" s="115"/>
    </row>
    <row r="47" spans="1:3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S47" s="115" t="s">
        <v>42</v>
      </c>
      <c r="T47" s="115"/>
      <c r="U47" s="117">
        <v>0</v>
      </c>
      <c r="V47" s="117">
        <v>0</v>
      </c>
      <c r="W47" s="117">
        <v>0</v>
      </c>
      <c r="X47" s="117">
        <v>55492</v>
      </c>
      <c r="Y47" s="117">
        <v>57061</v>
      </c>
      <c r="Z47" s="115"/>
      <c r="AA47" s="115"/>
      <c r="AB47" s="115"/>
      <c r="AC47" s="115"/>
      <c r="AD47" s="115"/>
      <c r="AE47" s="115"/>
      <c r="AF47" s="115"/>
    </row>
    <row r="48" spans="1:32" ht="16.5" customHeight="1" x14ac:dyDescent="0.25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S48" s="115" t="s">
        <v>43</v>
      </c>
      <c r="T48" s="115"/>
      <c r="U48" s="117">
        <v>0</v>
      </c>
      <c r="V48" s="117">
        <v>0</v>
      </c>
      <c r="W48" s="117">
        <v>0</v>
      </c>
      <c r="X48" s="117">
        <v>76987</v>
      </c>
      <c r="Y48" s="117">
        <v>79578</v>
      </c>
      <c r="Z48" s="115"/>
      <c r="AA48" s="115"/>
      <c r="AB48" s="115"/>
      <c r="AC48" s="115"/>
      <c r="AD48" s="115"/>
      <c r="AE48" s="115"/>
      <c r="AF48" s="115"/>
    </row>
    <row r="49" spans="1:32" ht="15" customHeight="1" x14ac:dyDescent="0.25">
      <c r="A49" s="92" t="str">
        <f>"Number of jobs by age and sex of job holders in "&amp;'Table 9.8'!S1&amp;" ("&amp;'Table 9.8'!Y2&amp;") *"</f>
        <v>Number of jobs by age and sex of job holders in Brisbane (2016-17) *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S49" s="115" t="s">
        <v>44</v>
      </c>
      <c r="T49" s="115"/>
      <c r="U49" s="117">
        <v>0</v>
      </c>
      <c r="V49" s="117">
        <v>0</v>
      </c>
      <c r="W49" s="117">
        <v>0</v>
      </c>
      <c r="X49" s="117">
        <v>68720</v>
      </c>
      <c r="Y49" s="117">
        <v>71419</v>
      </c>
      <c r="Z49" s="115"/>
      <c r="AA49" s="115"/>
      <c r="AB49" s="115"/>
      <c r="AC49" s="115"/>
      <c r="AD49" s="115"/>
      <c r="AE49" s="115"/>
      <c r="AF49" s="115"/>
    </row>
    <row r="50" spans="1:32" ht="15" customHeight="1" x14ac:dyDescent="0.25">
      <c r="A50" s="5"/>
      <c r="S50" s="115" t="s">
        <v>45</v>
      </c>
      <c r="T50" s="115"/>
      <c r="U50" s="117">
        <v>0</v>
      </c>
      <c r="V50" s="117">
        <v>0</v>
      </c>
      <c r="W50" s="117">
        <v>0</v>
      </c>
      <c r="X50" s="117">
        <v>54735</v>
      </c>
      <c r="Y50" s="117">
        <v>58109</v>
      </c>
      <c r="Z50" s="115"/>
      <c r="AA50" s="115"/>
      <c r="AB50" s="115"/>
      <c r="AC50" s="115"/>
      <c r="AD50" s="115"/>
      <c r="AE50" s="115"/>
      <c r="AF50" s="115"/>
    </row>
    <row r="51" spans="1:32" ht="15" customHeight="1" x14ac:dyDescent="0.25">
      <c r="S51" s="115" t="s">
        <v>46</v>
      </c>
      <c r="T51" s="115"/>
      <c r="U51" s="117">
        <v>0</v>
      </c>
      <c r="V51" s="117">
        <v>0</v>
      </c>
      <c r="W51" s="117">
        <v>0</v>
      </c>
      <c r="X51" s="117">
        <v>50143</v>
      </c>
      <c r="Y51" s="117">
        <v>50569</v>
      </c>
      <c r="Z51" s="115"/>
      <c r="AA51" s="115"/>
      <c r="AB51" s="115"/>
      <c r="AC51" s="115"/>
      <c r="AD51" s="115"/>
      <c r="AE51" s="115"/>
      <c r="AF51" s="115"/>
    </row>
    <row r="52" spans="1:32" ht="15" customHeight="1" x14ac:dyDescent="0.25">
      <c r="A52" s="3"/>
      <c r="B52" s="3"/>
      <c r="C52" s="3"/>
      <c r="D52" s="4"/>
      <c r="E52" s="8"/>
      <c r="S52" s="115" t="s">
        <v>47</v>
      </c>
      <c r="T52" s="115"/>
      <c r="U52" s="117">
        <v>0</v>
      </c>
      <c r="V52" s="117">
        <v>0</v>
      </c>
      <c r="W52" s="117">
        <v>0</v>
      </c>
      <c r="X52" s="117">
        <v>44386</v>
      </c>
      <c r="Y52" s="117">
        <v>46714</v>
      </c>
      <c r="Z52" s="115"/>
      <c r="AA52" s="115"/>
      <c r="AB52" s="115"/>
      <c r="AC52" s="115"/>
      <c r="AD52" s="115"/>
      <c r="AE52" s="115"/>
      <c r="AF52" s="115"/>
    </row>
    <row r="53" spans="1:32" ht="15" customHeight="1" x14ac:dyDescent="0.25">
      <c r="A53" s="3"/>
      <c r="B53" s="3"/>
      <c r="C53" s="3"/>
      <c r="D53" s="4"/>
      <c r="E53" s="8"/>
      <c r="S53" s="115" t="s">
        <v>48</v>
      </c>
      <c r="T53" s="115"/>
      <c r="U53" s="117">
        <v>0</v>
      </c>
      <c r="V53" s="117">
        <v>0</v>
      </c>
      <c r="W53" s="117">
        <v>0</v>
      </c>
      <c r="X53" s="117">
        <v>37898</v>
      </c>
      <c r="Y53" s="117">
        <v>38878</v>
      </c>
      <c r="Z53" s="115"/>
      <c r="AA53" s="115"/>
      <c r="AB53" s="115"/>
      <c r="AC53" s="115"/>
      <c r="AD53" s="115"/>
      <c r="AE53" s="115"/>
      <c r="AF53" s="115"/>
    </row>
    <row r="54" spans="1:32" ht="15" customHeight="1" x14ac:dyDescent="0.25">
      <c r="A54" s="3"/>
      <c r="B54" s="3"/>
      <c r="C54" s="3"/>
      <c r="D54" s="4"/>
      <c r="E54" s="8"/>
      <c r="S54" s="115" t="s">
        <v>49</v>
      </c>
      <c r="T54" s="115"/>
      <c r="U54" s="117">
        <v>0</v>
      </c>
      <c r="V54" s="117">
        <v>0</v>
      </c>
      <c r="W54" s="117">
        <v>0</v>
      </c>
      <c r="X54" s="117">
        <v>30442</v>
      </c>
      <c r="Y54" s="117">
        <v>31866</v>
      </c>
      <c r="Z54" s="115"/>
      <c r="AA54" s="115"/>
      <c r="AB54" s="115"/>
      <c r="AC54" s="115"/>
      <c r="AD54" s="115"/>
      <c r="AE54" s="115"/>
      <c r="AF54" s="115"/>
    </row>
    <row r="55" spans="1:32" ht="15" customHeight="1" x14ac:dyDescent="0.25">
      <c r="A55" s="1"/>
      <c r="B55" s="1"/>
      <c r="C55" s="1"/>
      <c r="D55" s="1"/>
      <c r="E55" s="1"/>
      <c r="S55" s="115" t="s">
        <v>50</v>
      </c>
      <c r="T55" s="115"/>
      <c r="U55" s="117">
        <v>0</v>
      </c>
      <c r="V55" s="117">
        <v>0</v>
      </c>
      <c r="W55" s="117">
        <v>0</v>
      </c>
      <c r="X55" s="117">
        <v>21141</v>
      </c>
      <c r="Y55" s="117">
        <v>22126</v>
      </c>
      <c r="Z55" s="115"/>
      <c r="AA55" s="115"/>
      <c r="AB55" s="115"/>
      <c r="AC55" s="115"/>
      <c r="AD55" s="115"/>
      <c r="AE55" s="115"/>
      <c r="AF55" s="115"/>
    </row>
    <row r="56" spans="1:32" ht="15" customHeight="1" x14ac:dyDescent="0.25">
      <c r="A56" s="9"/>
      <c r="B56" s="3"/>
      <c r="C56" s="3"/>
      <c r="D56" s="3"/>
      <c r="E56" s="3"/>
      <c r="S56" s="115" t="s">
        <v>51</v>
      </c>
      <c r="T56" s="115"/>
      <c r="U56" s="117">
        <v>0</v>
      </c>
      <c r="V56" s="117">
        <v>0</v>
      </c>
      <c r="W56" s="117">
        <v>0</v>
      </c>
      <c r="X56" s="117">
        <v>11465</v>
      </c>
      <c r="Y56" s="117">
        <v>11648</v>
      </c>
      <c r="Z56" s="115"/>
      <c r="AA56" s="115"/>
      <c r="AB56" s="115"/>
      <c r="AC56" s="115"/>
      <c r="AD56" s="115"/>
      <c r="AE56" s="115"/>
      <c r="AF56" s="115"/>
    </row>
    <row r="57" spans="1:32" ht="15" customHeight="1" x14ac:dyDescent="0.25">
      <c r="A57" s="3"/>
      <c r="B57" s="3"/>
      <c r="C57" s="3"/>
      <c r="D57" s="3"/>
      <c r="E57" s="3"/>
      <c r="S57" s="115" t="s">
        <v>52</v>
      </c>
      <c r="T57" s="115"/>
      <c r="U57" s="117">
        <v>0</v>
      </c>
      <c r="V57" s="117">
        <v>0</v>
      </c>
      <c r="W57" s="117">
        <v>0</v>
      </c>
      <c r="X57" s="117">
        <v>4345</v>
      </c>
      <c r="Y57" s="117">
        <v>4873</v>
      </c>
      <c r="Z57" s="115"/>
      <c r="AA57" s="115"/>
      <c r="AB57" s="115"/>
      <c r="AC57" s="115"/>
      <c r="AD57" s="115"/>
      <c r="AE57" s="115"/>
      <c r="AF57" s="115"/>
    </row>
    <row r="58" spans="1:32" ht="15" customHeight="1" x14ac:dyDescent="0.25">
      <c r="A58" s="3"/>
      <c r="B58" s="3"/>
      <c r="C58" s="3"/>
      <c r="D58" s="10"/>
      <c r="E58" s="8"/>
      <c r="S58" s="115" t="s">
        <v>53</v>
      </c>
      <c r="T58" s="115"/>
      <c r="U58" s="117">
        <v>0</v>
      </c>
      <c r="V58" s="117">
        <v>0</v>
      </c>
      <c r="W58" s="117">
        <v>0</v>
      </c>
      <c r="X58" s="117">
        <v>1851</v>
      </c>
      <c r="Y58" s="117">
        <v>1916</v>
      </c>
      <c r="Z58" s="115"/>
      <c r="AA58" s="115"/>
      <c r="AB58" s="115"/>
      <c r="AC58" s="115"/>
      <c r="AD58" s="115"/>
      <c r="AE58" s="115"/>
      <c r="AF58" s="115"/>
    </row>
    <row r="59" spans="1:32" ht="15" customHeight="1" x14ac:dyDescent="0.25">
      <c r="A59" s="3"/>
      <c r="B59" s="3"/>
      <c r="C59" s="3"/>
      <c r="D59" s="10"/>
      <c r="E59" s="8"/>
      <c r="S59" s="115" t="s">
        <v>54</v>
      </c>
      <c r="T59" s="115"/>
      <c r="U59" s="117">
        <v>0</v>
      </c>
      <c r="V59" s="117">
        <v>0</v>
      </c>
      <c r="W59" s="117">
        <v>0</v>
      </c>
      <c r="X59" s="117">
        <v>822</v>
      </c>
      <c r="Y59" s="117">
        <v>853</v>
      </c>
      <c r="Z59" s="115"/>
      <c r="AA59" s="115"/>
      <c r="AB59" s="115"/>
      <c r="AC59" s="115"/>
      <c r="AD59" s="115"/>
      <c r="AE59" s="115"/>
      <c r="AF59" s="115"/>
    </row>
    <row r="60" spans="1:32" ht="15" customHeight="1" x14ac:dyDescent="0.25">
      <c r="A60" s="3"/>
      <c r="B60" s="3"/>
      <c r="C60" s="3"/>
      <c r="D60" s="10"/>
      <c r="E60" s="8"/>
      <c r="S60" s="115" t="s">
        <v>55</v>
      </c>
      <c r="T60" s="115"/>
      <c r="U60" s="117">
        <v>0</v>
      </c>
      <c r="V60" s="117">
        <v>0</v>
      </c>
      <c r="W60" s="117">
        <v>0</v>
      </c>
      <c r="X60" s="117">
        <v>506</v>
      </c>
      <c r="Y60" s="117">
        <v>495</v>
      </c>
      <c r="Z60" s="115"/>
      <c r="AA60" s="115"/>
      <c r="AB60" s="115"/>
      <c r="AC60" s="115"/>
      <c r="AD60" s="115"/>
      <c r="AE60" s="115"/>
      <c r="AF60" s="115"/>
    </row>
    <row r="61" spans="1:32" ht="15" customHeight="1" x14ac:dyDescent="0.25">
      <c r="S61" s="115" t="s">
        <v>56</v>
      </c>
      <c r="T61" s="115"/>
      <c r="U61" s="117">
        <v>0</v>
      </c>
      <c r="V61" s="117">
        <v>0</v>
      </c>
      <c r="W61" s="117">
        <v>0</v>
      </c>
      <c r="X61" s="117">
        <v>493136</v>
      </c>
      <c r="Y61" s="117">
        <v>512422</v>
      </c>
      <c r="Z61" s="115"/>
      <c r="AA61" s="115"/>
      <c r="AB61" s="115"/>
      <c r="AC61" s="115"/>
      <c r="AD61" s="115"/>
      <c r="AE61" s="115"/>
      <c r="AF61" s="115"/>
    </row>
    <row r="62" spans="1:32" x14ac:dyDescent="0.25">
      <c r="S62" s="115" t="s">
        <v>57</v>
      </c>
      <c r="T62" s="115"/>
      <c r="U62" s="117"/>
      <c r="V62" s="117"/>
      <c r="W62" s="117"/>
      <c r="X62" s="117"/>
      <c r="Y62" s="117"/>
      <c r="Z62" s="115"/>
      <c r="AA62" s="115"/>
      <c r="AB62" s="115"/>
      <c r="AC62" s="115"/>
      <c r="AD62" s="115"/>
      <c r="AE62" s="115"/>
      <c r="AF62" s="115"/>
    </row>
    <row r="63" spans="1:32" ht="15.75" customHeight="1" x14ac:dyDescent="0.25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S63" s="115" t="s">
        <v>39</v>
      </c>
      <c r="T63" s="115"/>
      <c r="U63" s="117">
        <v>0</v>
      </c>
      <c r="V63" s="117">
        <v>0</v>
      </c>
      <c r="W63" s="117">
        <v>0</v>
      </c>
      <c r="X63" s="117">
        <v>569</v>
      </c>
      <c r="Y63" s="117">
        <v>527</v>
      </c>
      <c r="Z63" s="115"/>
      <c r="AA63" s="115"/>
      <c r="AB63" s="115"/>
      <c r="AC63" s="115"/>
      <c r="AD63" s="115"/>
      <c r="AE63" s="115"/>
      <c r="AF63" s="115"/>
    </row>
    <row r="64" spans="1:32" ht="15.75" customHeight="1" x14ac:dyDescent="0.25">
      <c r="A64" s="92" t="str">
        <f>"Number of employed persons per occupation of main job by sex in "&amp;'Table 9.8'!S1&amp;" ("&amp;'Table 9.8'!Y2&amp;") *"</f>
        <v>Number of employed persons per occupation of main job by sex in Brisbane (2016-17) *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S64" s="115" t="s">
        <v>40</v>
      </c>
      <c r="T64" s="115"/>
      <c r="U64" s="117">
        <v>0</v>
      </c>
      <c r="V64" s="117">
        <v>0</v>
      </c>
      <c r="W64" s="117">
        <v>0</v>
      </c>
      <c r="X64" s="117">
        <v>9352</v>
      </c>
      <c r="Y64" s="117">
        <v>9995</v>
      </c>
      <c r="Z64" s="115"/>
      <c r="AA64" s="115"/>
      <c r="AB64" s="115"/>
      <c r="AC64" s="115"/>
      <c r="AD64" s="115"/>
      <c r="AE64" s="115"/>
      <c r="AF64" s="115"/>
    </row>
    <row r="65" spans="19:32" x14ac:dyDescent="0.25">
      <c r="S65" s="115" t="s">
        <v>41</v>
      </c>
      <c r="T65" s="115"/>
      <c r="U65" s="117">
        <v>0</v>
      </c>
      <c r="V65" s="117">
        <v>0</v>
      </c>
      <c r="W65" s="117">
        <v>0</v>
      </c>
      <c r="X65" s="117">
        <v>30731</v>
      </c>
      <c r="Y65" s="117">
        <v>32039</v>
      </c>
      <c r="Z65" s="115"/>
      <c r="AA65" s="115"/>
      <c r="AB65" s="115"/>
      <c r="AC65" s="115"/>
      <c r="AD65" s="115"/>
      <c r="AE65" s="115"/>
      <c r="AF65" s="115"/>
    </row>
    <row r="66" spans="19:32" x14ac:dyDescent="0.25">
      <c r="S66" s="115" t="s">
        <v>42</v>
      </c>
      <c r="T66" s="115"/>
      <c r="U66" s="117">
        <v>0</v>
      </c>
      <c r="V66" s="117">
        <v>0</v>
      </c>
      <c r="W66" s="117">
        <v>0</v>
      </c>
      <c r="X66" s="117">
        <v>56591</v>
      </c>
      <c r="Y66" s="117">
        <v>58439</v>
      </c>
      <c r="Z66" s="115"/>
      <c r="AA66" s="115"/>
      <c r="AB66" s="115"/>
      <c r="AC66" s="115"/>
      <c r="AD66" s="115"/>
      <c r="AE66" s="115"/>
      <c r="AF66" s="115"/>
    </row>
    <row r="67" spans="19:32" x14ac:dyDescent="0.25">
      <c r="S67" s="115" t="s">
        <v>43</v>
      </c>
      <c r="T67" s="115"/>
      <c r="U67" s="117">
        <v>0</v>
      </c>
      <c r="V67" s="117">
        <v>0</v>
      </c>
      <c r="W67" s="117">
        <v>0</v>
      </c>
      <c r="X67" s="117">
        <v>72017</v>
      </c>
      <c r="Y67" s="117">
        <v>75495</v>
      </c>
      <c r="Z67" s="115"/>
      <c r="AA67" s="115"/>
      <c r="AB67" s="115"/>
      <c r="AC67" s="115"/>
      <c r="AD67" s="115"/>
      <c r="AE67" s="115"/>
      <c r="AF67" s="115"/>
    </row>
    <row r="68" spans="19:32" x14ac:dyDescent="0.25">
      <c r="S68" s="115" t="s">
        <v>44</v>
      </c>
      <c r="T68" s="115"/>
      <c r="U68" s="117">
        <v>0</v>
      </c>
      <c r="V68" s="117">
        <v>0</v>
      </c>
      <c r="W68" s="117">
        <v>0</v>
      </c>
      <c r="X68" s="117">
        <v>60538</v>
      </c>
      <c r="Y68" s="117">
        <v>63669</v>
      </c>
      <c r="Z68" s="115"/>
      <c r="AA68" s="115"/>
      <c r="AB68" s="115"/>
      <c r="AC68" s="115"/>
      <c r="AD68" s="115"/>
      <c r="AE68" s="115"/>
      <c r="AF68" s="115"/>
    </row>
    <row r="69" spans="19:32" x14ac:dyDescent="0.25">
      <c r="S69" s="115" t="s">
        <v>45</v>
      </c>
      <c r="T69" s="115"/>
      <c r="U69" s="117">
        <v>0</v>
      </c>
      <c r="V69" s="117">
        <v>0</v>
      </c>
      <c r="W69" s="117">
        <v>0</v>
      </c>
      <c r="X69" s="117">
        <v>48175</v>
      </c>
      <c r="Y69" s="117">
        <v>50512</v>
      </c>
      <c r="Z69" s="115"/>
      <c r="AA69" s="115"/>
      <c r="AB69" s="115"/>
      <c r="AC69" s="115"/>
      <c r="AD69" s="115"/>
      <c r="AE69" s="115"/>
      <c r="AF69" s="115"/>
    </row>
    <row r="70" spans="19:32" x14ac:dyDescent="0.25">
      <c r="S70" s="115" t="s">
        <v>46</v>
      </c>
      <c r="T70" s="115"/>
      <c r="U70" s="117">
        <v>0</v>
      </c>
      <c r="V70" s="117">
        <v>0</v>
      </c>
      <c r="W70" s="117">
        <v>0</v>
      </c>
      <c r="X70" s="117">
        <v>46189</v>
      </c>
      <c r="Y70" s="117">
        <v>46950</v>
      </c>
      <c r="Z70" s="115"/>
      <c r="AA70" s="115"/>
      <c r="AB70" s="115"/>
      <c r="AC70" s="115"/>
      <c r="AD70" s="115"/>
      <c r="AE70" s="115"/>
      <c r="AF70" s="115"/>
    </row>
    <row r="71" spans="19:32" x14ac:dyDescent="0.25">
      <c r="S71" s="115" t="s">
        <v>47</v>
      </c>
      <c r="T71" s="115"/>
      <c r="U71" s="117">
        <v>0</v>
      </c>
      <c r="V71" s="117">
        <v>0</v>
      </c>
      <c r="W71" s="117">
        <v>0</v>
      </c>
      <c r="X71" s="117">
        <v>43415</v>
      </c>
      <c r="Y71" s="117">
        <v>46208</v>
      </c>
      <c r="Z71" s="115"/>
      <c r="AA71" s="115"/>
      <c r="AB71" s="115"/>
      <c r="AC71" s="115"/>
      <c r="AD71" s="115"/>
      <c r="AE71" s="115"/>
      <c r="AF71" s="115"/>
    </row>
    <row r="72" spans="19:32" x14ac:dyDescent="0.25">
      <c r="S72" s="115" t="s">
        <v>48</v>
      </c>
      <c r="T72" s="115"/>
      <c r="U72" s="117">
        <v>0</v>
      </c>
      <c r="V72" s="117">
        <v>0</v>
      </c>
      <c r="W72" s="117">
        <v>0</v>
      </c>
      <c r="X72" s="117">
        <v>37672</v>
      </c>
      <c r="Y72" s="117">
        <v>38421</v>
      </c>
      <c r="Z72" s="115"/>
      <c r="AA72" s="115"/>
      <c r="AB72" s="115"/>
      <c r="AC72" s="115"/>
      <c r="AD72" s="115"/>
      <c r="AE72" s="115"/>
      <c r="AF72" s="115"/>
    </row>
    <row r="73" spans="19:32" x14ac:dyDescent="0.25">
      <c r="S73" s="115" t="s">
        <v>49</v>
      </c>
      <c r="T73" s="115"/>
      <c r="U73" s="117">
        <v>0</v>
      </c>
      <c r="V73" s="117">
        <v>0</v>
      </c>
      <c r="W73" s="117">
        <v>0</v>
      </c>
      <c r="X73" s="117">
        <v>30280</v>
      </c>
      <c r="Y73" s="117">
        <v>31638</v>
      </c>
      <c r="Z73" s="115"/>
      <c r="AA73" s="115"/>
      <c r="AB73" s="115"/>
      <c r="AC73" s="115"/>
      <c r="AD73" s="115"/>
      <c r="AE73" s="115"/>
      <c r="AF73" s="115"/>
    </row>
    <row r="74" spans="19:32" x14ac:dyDescent="0.25">
      <c r="S74" s="115" t="s">
        <v>50</v>
      </c>
      <c r="T74" s="115"/>
      <c r="U74" s="117">
        <v>0</v>
      </c>
      <c r="V74" s="117">
        <v>0</v>
      </c>
      <c r="W74" s="117">
        <v>0</v>
      </c>
      <c r="X74" s="117">
        <v>19499</v>
      </c>
      <c r="Y74" s="117">
        <v>20388</v>
      </c>
      <c r="Z74" s="115"/>
      <c r="AA74" s="115"/>
      <c r="AB74" s="115"/>
      <c r="AC74" s="115"/>
      <c r="AD74" s="115"/>
      <c r="AE74" s="115"/>
      <c r="AF74" s="115"/>
    </row>
    <row r="75" spans="19:32" x14ac:dyDescent="0.25">
      <c r="S75" s="115" t="s">
        <v>51</v>
      </c>
      <c r="T75" s="115"/>
      <c r="U75" s="117">
        <v>0</v>
      </c>
      <c r="V75" s="117">
        <v>0</v>
      </c>
      <c r="W75" s="117">
        <v>0</v>
      </c>
      <c r="X75" s="117">
        <v>9115</v>
      </c>
      <c r="Y75" s="117">
        <v>9554</v>
      </c>
      <c r="Z75" s="115"/>
      <c r="AA75" s="115"/>
      <c r="AB75" s="115"/>
      <c r="AC75" s="115"/>
      <c r="AD75" s="115"/>
      <c r="AE75" s="115"/>
      <c r="AF75" s="115"/>
    </row>
    <row r="76" spans="19:32" x14ac:dyDescent="0.25">
      <c r="S76" s="115" t="s">
        <v>52</v>
      </c>
      <c r="T76" s="115"/>
      <c r="U76" s="117">
        <v>0</v>
      </c>
      <c r="V76" s="117">
        <v>0</v>
      </c>
      <c r="W76" s="117">
        <v>0</v>
      </c>
      <c r="X76" s="117">
        <v>3141</v>
      </c>
      <c r="Y76" s="117">
        <v>3553</v>
      </c>
      <c r="Z76" s="115"/>
      <c r="AA76" s="115"/>
      <c r="AB76" s="115"/>
      <c r="AC76" s="115"/>
      <c r="AD76" s="115"/>
      <c r="AE76" s="115"/>
      <c r="AF76" s="115"/>
    </row>
    <row r="77" spans="19:32" x14ac:dyDescent="0.25">
      <c r="S77" s="115" t="s">
        <v>53</v>
      </c>
      <c r="T77" s="115"/>
      <c r="U77" s="117">
        <v>0</v>
      </c>
      <c r="V77" s="117">
        <v>0</v>
      </c>
      <c r="W77" s="117">
        <v>0</v>
      </c>
      <c r="X77" s="117">
        <v>1547</v>
      </c>
      <c r="Y77" s="117">
        <v>1585</v>
      </c>
      <c r="Z77" s="115"/>
      <c r="AA77" s="115"/>
      <c r="AB77" s="115"/>
      <c r="AC77" s="115"/>
      <c r="AD77" s="115"/>
      <c r="AE77" s="115"/>
      <c r="AF77" s="115"/>
    </row>
    <row r="78" spans="19:32" x14ac:dyDescent="0.25">
      <c r="S78" s="115" t="s">
        <v>54</v>
      </c>
      <c r="T78" s="115"/>
      <c r="U78" s="117">
        <v>0</v>
      </c>
      <c r="V78" s="117">
        <v>0</v>
      </c>
      <c r="W78" s="117">
        <v>0</v>
      </c>
      <c r="X78" s="117">
        <v>754</v>
      </c>
      <c r="Y78" s="117">
        <v>757</v>
      </c>
      <c r="Z78" s="115"/>
      <c r="AA78" s="115"/>
      <c r="AB78" s="115"/>
      <c r="AC78" s="115"/>
      <c r="AD78" s="115"/>
      <c r="AE78" s="115"/>
      <c r="AF78" s="115"/>
    </row>
    <row r="79" spans="19:32" x14ac:dyDescent="0.25">
      <c r="S79" s="115" t="s">
        <v>55</v>
      </c>
      <c r="T79" s="115"/>
      <c r="U79" s="117">
        <v>0</v>
      </c>
      <c r="V79" s="117">
        <v>0</v>
      </c>
      <c r="W79" s="117">
        <v>0</v>
      </c>
      <c r="X79" s="117">
        <v>821</v>
      </c>
      <c r="Y79" s="117">
        <v>816</v>
      </c>
      <c r="Z79" s="115"/>
      <c r="AA79" s="115"/>
      <c r="AB79" s="115"/>
      <c r="AC79" s="115"/>
      <c r="AD79" s="115"/>
      <c r="AE79" s="115"/>
      <c r="AF79" s="115"/>
    </row>
    <row r="80" spans="19:32" x14ac:dyDescent="0.25">
      <c r="S80" s="115" t="s">
        <v>56</v>
      </c>
      <c r="T80" s="115"/>
      <c r="U80" s="117">
        <v>0</v>
      </c>
      <c r="V80" s="117">
        <v>0</v>
      </c>
      <c r="W80" s="117">
        <v>0</v>
      </c>
      <c r="X80" s="117">
        <v>470411</v>
      </c>
      <c r="Y80" s="117">
        <v>490546</v>
      </c>
      <c r="Z80" s="115"/>
      <c r="AA80" s="115"/>
      <c r="AB80" s="115"/>
      <c r="AC80" s="115"/>
      <c r="AD80" s="115"/>
      <c r="AE80" s="115"/>
      <c r="AF80" s="115"/>
    </row>
    <row r="81" spans="1:32" x14ac:dyDescent="0.25">
      <c r="S81" s="115" t="s">
        <v>58</v>
      </c>
      <c r="T81" s="115"/>
      <c r="U81" s="117"/>
      <c r="V81" s="117"/>
      <c r="W81" s="117"/>
      <c r="X81" s="117"/>
      <c r="Y81" s="117"/>
      <c r="Z81" s="115"/>
      <c r="AA81" s="115"/>
      <c r="AB81" s="115"/>
      <c r="AC81" s="115"/>
      <c r="AD81" s="115"/>
      <c r="AE81" s="115"/>
      <c r="AF81" s="115"/>
    </row>
    <row r="82" spans="1:32" ht="15.75" customHeight="1" x14ac:dyDescent="0.25">
      <c r="A82" s="95"/>
      <c r="B82" s="95"/>
      <c r="C82" s="130" t="str">
        <f>'Table 9.8'!S1</f>
        <v>Brisbane</v>
      </c>
      <c r="D82" s="130"/>
      <c r="E82" s="130"/>
      <c r="F82" s="130"/>
      <c r="G82" s="130"/>
      <c r="H82" s="96"/>
      <c r="I82" s="96"/>
      <c r="J82" s="131" t="str">
        <f>'State data for spotlight'!A1</f>
        <v>Queensland</v>
      </c>
      <c r="K82" s="131"/>
      <c r="L82" s="131"/>
      <c r="M82" s="131"/>
      <c r="N82" s="131"/>
      <c r="O82" s="131"/>
      <c r="S82" s="115" t="s">
        <v>38</v>
      </c>
      <c r="T82" s="115"/>
      <c r="U82" s="117"/>
      <c r="V82" s="117"/>
      <c r="W82" s="117"/>
      <c r="X82" s="117"/>
      <c r="Y82" s="117"/>
      <c r="Z82" s="115"/>
      <c r="AA82" s="115"/>
      <c r="AB82" s="115"/>
      <c r="AC82" s="115"/>
      <c r="AD82" s="115"/>
      <c r="AE82" s="115"/>
      <c r="AF82" s="115"/>
    </row>
    <row r="83" spans="1:32" ht="15" customHeight="1" x14ac:dyDescent="0.25">
      <c r="A83" s="95"/>
      <c r="B83" s="95"/>
      <c r="C83" s="97"/>
      <c r="D83" s="124" t="s">
        <v>2</v>
      </c>
      <c r="E83" s="124"/>
      <c r="F83" s="124" t="s">
        <v>2</v>
      </c>
      <c r="G83" s="124"/>
      <c r="H83" s="97"/>
      <c r="I83" s="97"/>
      <c r="J83" s="97"/>
      <c r="K83" s="97"/>
      <c r="L83" s="124" t="s">
        <v>2</v>
      </c>
      <c r="M83" s="124"/>
      <c r="N83" s="124" t="s">
        <v>2</v>
      </c>
      <c r="O83" s="124"/>
      <c r="S83" s="115" t="s">
        <v>59</v>
      </c>
      <c r="T83" s="115"/>
      <c r="U83" s="117">
        <v>0</v>
      </c>
      <c r="V83" s="117">
        <v>0</v>
      </c>
      <c r="W83" s="117">
        <v>0</v>
      </c>
      <c r="X83" s="117">
        <v>45693</v>
      </c>
      <c r="Y83" s="117">
        <v>47775</v>
      </c>
      <c r="Z83" s="115"/>
      <c r="AA83" s="115"/>
      <c r="AB83" s="115"/>
      <c r="AC83" s="115"/>
      <c r="AD83" s="115"/>
      <c r="AE83" s="115"/>
      <c r="AF83" s="115"/>
    </row>
    <row r="84" spans="1:32" ht="15" customHeight="1" x14ac:dyDescent="0.25">
      <c r="A84" s="95"/>
      <c r="B84" s="95"/>
      <c r="C84" s="112" t="s">
        <v>3</v>
      </c>
      <c r="D84" s="124" t="s">
        <v>4</v>
      </c>
      <c r="E84" s="124"/>
      <c r="F84" s="124" t="s">
        <v>192</v>
      </c>
      <c r="G84" s="124"/>
      <c r="H84" s="97"/>
      <c r="I84" s="97"/>
      <c r="J84" s="97"/>
      <c r="K84" s="112" t="s">
        <v>3</v>
      </c>
      <c r="L84" s="124" t="s">
        <v>4</v>
      </c>
      <c r="M84" s="124"/>
      <c r="N84" s="124" t="s">
        <v>192</v>
      </c>
      <c r="O84" s="124"/>
      <c r="S84" s="115" t="s">
        <v>60</v>
      </c>
      <c r="T84" s="115"/>
      <c r="U84" s="117">
        <v>0</v>
      </c>
      <c r="V84" s="117">
        <v>0</v>
      </c>
      <c r="W84" s="117">
        <v>0</v>
      </c>
      <c r="X84" s="117">
        <v>77532</v>
      </c>
      <c r="Y84" s="117">
        <v>80373</v>
      </c>
      <c r="Z84" s="115"/>
      <c r="AA84" s="115"/>
      <c r="AB84" s="115"/>
      <c r="AC84" s="115"/>
      <c r="AD84" s="115"/>
      <c r="AE84" s="115"/>
      <c r="AF84" s="115"/>
    </row>
    <row r="85" spans="1:32" ht="15" customHeight="1" x14ac:dyDescent="0.25">
      <c r="A85" s="98" t="s">
        <v>5</v>
      </c>
      <c r="B85" s="98"/>
      <c r="C85" s="110" t="str">
        <f>'Table 9.8'!AA4</f>
        <v>1,002,968</v>
      </c>
      <c r="D85" s="99">
        <f>'Table 9.8'!AC4</f>
        <v>4.091021836979758E-2</v>
      </c>
      <c r="E85" s="100">
        <f>'Table 9.8'!AC4</f>
        <v>4.091021836979758E-2</v>
      </c>
      <c r="F85" s="99">
        <f>'Table 9.8'!AE4</f>
        <v>6.7460777813136197E-2</v>
      </c>
      <c r="G85" s="100">
        <f>'Table 9.8'!AE4</f>
        <v>6.7460777813136197E-2</v>
      </c>
      <c r="H85" s="111"/>
      <c r="I85" s="111"/>
      <c r="J85" s="125" t="str">
        <f>'State data for spotlight'!I4</f>
        <v>3,870,473</v>
      </c>
      <c r="K85" s="125"/>
      <c r="L85" s="99">
        <f>'State data for spotlight'!K4</f>
        <v>3.3374173768799809E-2</v>
      </c>
      <c r="M85" s="100">
        <f>'State data for spotlight'!K4</f>
        <v>3.3374173768799809E-2</v>
      </c>
      <c r="N85" s="99">
        <f>'State data for spotlight'!M4</f>
        <v>3.7182605973977711E-2</v>
      </c>
      <c r="O85" s="100">
        <f>'State data for spotlight'!M4</f>
        <v>3.7182605973977711E-2</v>
      </c>
      <c r="S85" s="115" t="s">
        <v>61</v>
      </c>
      <c r="T85" s="115"/>
      <c r="U85" s="117">
        <v>0</v>
      </c>
      <c r="V85" s="117">
        <v>0</v>
      </c>
      <c r="W85" s="117">
        <v>0</v>
      </c>
      <c r="X85" s="117">
        <v>46146</v>
      </c>
      <c r="Y85" s="117">
        <v>47743</v>
      </c>
      <c r="Z85" s="115"/>
      <c r="AA85" s="115"/>
      <c r="AB85" s="115"/>
      <c r="AC85" s="115"/>
      <c r="AD85" s="115"/>
      <c r="AE85" s="115"/>
      <c r="AF85" s="115"/>
    </row>
    <row r="86" spans="1:32" ht="15" customHeight="1" x14ac:dyDescent="0.25">
      <c r="A86" s="101" t="s">
        <v>6</v>
      </c>
      <c r="B86" s="98"/>
      <c r="C86" s="110" t="str">
        <f>'Table 9.8'!AA5</f>
        <v>512,422</v>
      </c>
      <c r="D86" s="99">
        <f>'Table 9.8'!AC5</f>
        <v>3.9108886797962539E-2</v>
      </c>
      <c r="E86" s="100">
        <f>'Table 9.8'!AC5</f>
        <v>3.9108886797962539E-2</v>
      </c>
      <c r="F86" s="99">
        <f>'Table 9.8'!AE5</f>
        <v>5.7822679867550741E-2</v>
      </c>
      <c r="G86" s="100">
        <f>'Table 9.8'!AE5</f>
        <v>5.7822679867550741E-2</v>
      </c>
      <c r="H86" s="111"/>
      <c r="I86" s="111"/>
      <c r="J86" s="125" t="str">
        <f>'State data for spotlight'!I5</f>
        <v>2,021,647</v>
      </c>
      <c r="K86" s="125"/>
      <c r="L86" s="99">
        <f>'State data for spotlight'!K5</f>
        <v>3.1472022686142465E-2</v>
      </c>
      <c r="M86" s="100">
        <f>'State data for spotlight'!K5</f>
        <v>3.1472022686142465E-2</v>
      </c>
      <c r="N86" s="99">
        <f>'State data for spotlight'!M5</f>
        <v>2.3886759217476072E-2</v>
      </c>
      <c r="O86" s="100">
        <f>'State data for spotlight'!M5</f>
        <v>2.3886759217476072E-2</v>
      </c>
      <c r="S86" s="115" t="s">
        <v>62</v>
      </c>
      <c r="T86" s="115"/>
      <c r="U86" s="117">
        <v>0</v>
      </c>
      <c r="V86" s="117">
        <v>0</v>
      </c>
      <c r="W86" s="117">
        <v>0</v>
      </c>
      <c r="X86" s="117">
        <v>20225</v>
      </c>
      <c r="Y86" s="117">
        <v>21485</v>
      </c>
      <c r="Z86" s="115"/>
      <c r="AA86" s="115"/>
      <c r="AB86" s="115"/>
      <c r="AC86" s="115"/>
      <c r="AD86" s="115"/>
      <c r="AE86" s="115"/>
      <c r="AF86" s="115"/>
    </row>
    <row r="87" spans="1:32" ht="15" customHeight="1" x14ac:dyDescent="0.25">
      <c r="A87" s="101" t="s">
        <v>7</v>
      </c>
      <c r="B87" s="98"/>
      <c r="C87" s="110" t="str">
        <f>'Table 9.8'!AA6</f>
        <v>490,546</v>
      </c>
      <c r="D87" s="99">
        <f>'Table 9.8'!AC6</f>
        <v>4.2802995678247413E-2</v>
      </c>
      <c r="E87" s="100">
        <f>'Table 9.8'!AC6</f>
        <v>4.2802995678247413E-2</v>
      </c>
      <c r="F87" s="99">
        <f>'Table 9.8'!AE6</f>
        <v>7.7718044427259159E-2</v>
      </c>
      <c r="G87" s="100">
        <f>'Table 9.8'!AE6</f>
        <v>7.7718044427259159E-2</v>
      </c>
      <c r="H87" s="111"/>
      <c r="I87" s="111"/>
      <c r="J87" s="125" t="str">
        <f>'State data for spotlight'!I6</f>
        <v>1,848,826</v>
      </c>
      <c r="K87" s="125"/>
      <c r="L87" s="99">
        <f>'State data for spotlight'!K6</f>
        <v>3.5467395949255742E-2</v>
      </c>
      <c r="M87" s="100">
        <f>'State data for spotlight'!K6</f>
        <v>3.5467395949255742E-2</v>
      </c>
      <c r="N87" s="99">
        <f>'State data for spotlight'!M6</f>
        <v>5.2122226110907111E-2</v>
      </c>
      <c r="O87" s="100">
        <f>'State data for spotlight'!M6</f>
        <v>5.2122226110907111E-2</v>
      </c>
      <c r="S87" s="115" t="s">
        <v>63</v>
      </c>
      <c r="T87" s="115"/>
      <c r="U87" s="117">
        <v>0</v>
      </c>
      <c r="V87" s="117">
        <v>0</v>
      </c>
      <c r="W87" s="117">
        <v>0</v>
      </c>
      <c r="X87" s="117">
        <v>22382</v>
      </c>
      <c r="Y87" s="117">
        <v>23977</v>
      </c>
      <c r="Z87" s="115"/>
      <c r="AA87" s="115"/>
      <c r="AB87" s="115"/>
      <c r="AC87" s="115"/>
      <c r="AD87" s="115"/>
      <c r="AE87" s="115"/>
      <c r="AF87" s="115"/>
    </row>
    <row r="88" spans="1:32" ht="15" customHeight="1" x14ac:dyDescent="0.25">
      <c r="A88" s="98" t="s">
        <v>8</v>
      </c>
      <c r="B88" s="98"/>
      <c r="C88" s="110" t="str">
        <f>'Table 9.8'!AA7</f>
        <v>702,556</v>
      </c>
      <c r="D88" s="99">
        <f>'Table 9.8'!AC7</f>
        <v>3.108869884776766E-2</v>
      </c>
      <c r="E88" s="100">
        <f>'Table 9.8'!AC7</f>
        <v>3.108869884776766E-2</v>
      </c>
      <c r="F88" s="99">
        <f>'Table 9.8'!AE7</f>
        <v>5.6724670335703387E-2</v>
      </c>
      <c r="G88" s="100">
        <f>'Table 9.8'!AE7</f>
        <v>5.6724670335703387E-2</v>
      </c>
      <c r="H88" s="111"/>
      <c r="I88" s="111"/>
      <c r="J88" s="125" t="str">
        <f>'State data for spotlight'!I7</f>
        <v>2,710,238</v>
      </c>
      <c r="K88" s="125"/>
      <c r="L88" s="99">
        <f>'State data for spotlight'!K7</f>
        <v>2.1017552425212305E-2</v>
      </c>
      <c r="M88" s="100">
        <f>'State data for spotlight'!K7</f>
        <v>2.1017552425212305E-2</v>
      </c>
      <c r="N88" s="99">
        <f>'State data for spotlight'!M7</f>
        <v>3.8785854128945418E-2</v>
      </c>
      <c r="O88" s="100">
        <f>'State data for spotlight'!M7</f>
        <v>3.8785854128945418E-2</v>
      </c>
      <c r="S88" s="115" t="s">
        <v>64</v>
      </c>
      <c r="T88" s="115"/>
      <c r="U88" s="117">
        <v>0</v>
      </c>
      <c r="V88" s="117">
        <v>0</v>
      </c>
      <c r="W88" s="117">
        <v>0</v>
      </c>
      <c r="X88" s="117">
        <v>19280</v>
      </c>
      <c r="Y88" s="117">
        <v>20262</v>
      </c>
      <c r="Z88" s="115"/>
      <c r="AA88" s="115"/>
      <c r="AB88" s="115"/>
      <c r="AC88" s="115"/>
      <c r="AD88" s="115"/>
      <c r="AE88" s="115"/>
      <c r="AF88" s="115"/>
    </row>
    <row r="89" spans="1:32" ht="15" customHeight="1" x14ac:dyDescent="0.25">
      <c r="A89" s="98" t="s">
        <v>12</v>
      </c>
      <c r="B89" s="102"/>
      <c r="C89" s="110" t="str">
        <f>'Table 9.8'!AA37</f>
        <v>590,352</v>
      </c>
      <c r="D89" s="99">
        <f>'Table 9.8'!AC37</f>
        <v>2.1783905594998654E-2</v>
      </c>
      <c r="E89" s="100">
        <f>'Table 9.8'!AC37</f>
        <v>2.1783905594998654E-2</v>
      </c>
      <c r="F89" s="99">
        <f>'Table 9.8'!AE37</f>
        <v>4.2001143752779857E-2</v>
      </c>
      <c r="G89" s="100">
        <f>'Table 9.8'!AE37</f>
        <v>4.2001143752779857E-2</v>
      </c>
      <c r="H89" s="111"/>
      <c r="I89" s="111"/>
      <c r="J89" s="126" t="str">
        <f>'State data for spotlight'!I37</f>
        <v>2,289,233</v>
      </c>
      <c r="K89" s="126"/>
      <c r="L89" s="99">
        <f>'State data for spotlight'!K37</f>
        <v>9.837524901496808E-3</v>
      </c>
      <c r="M89" s="100">
        <f>'State data for spotlight'!K37</f>
        <v>9.837524901496808E-3</v>
      </c>
      <c r="N89" s="99">
        <f>'State data for spotlight'!M37</f>
        <v>2.5149200227668311E-2</v>
      </c>
      <c r="O89" s="100">
        <f>'State data for spotlight'!M37</f>
        <v>2.5149200227668311E-2</v>
      </c>
      <c r="S89" s="115" t="s">
        <v>65</v>
      </c>
      <c r="T89" s="115"/>
      <c r="U89" s="117">
        <v>0</v>
      </c>
      <c r="V89" s="117">
        <v>0</v>
      </c>
      <c r="W89" s="117">
        <v>0</v>
      </c>
      <c r="X89" s="117">
        <v>18248</v>
      </c>
      <c r="Y89" s="117">
        <v>19068</v>
      </c>
      <c r="Z89" s="115"/>
      <c r="AA89" s="115"/>
      <c r="AB89" s="115"/>
      <c r="AC89" s="115"/>
      <c r="AD89" s="115"/>
      <c r="AE89" s="115"/>
      <c r="AF89" s="115"/>
    </row>
    <row r="90" spans="1:32" ht="15" customHeight="1" x14ac:dyDescent="0.25">
      <c r="A90" s="103" t="s">
        <v>13</v>
      </c>
      <c r="B90" s="102"/>
      <c r="C90" s="110" t="str">
        <f>'Table 9.8'!AA38</f>
        <v>112,204</v>
      </c>
      <c r="D90" s="99">
        <f>'Table 9.8'!AC38</f>
        <v>8.2977018927292479E-2</v>
      </c>
      <c r="E90" s="100">
        <f>'Table 9.8'!AC38</f>
        <v>8.2977018927292479E-2</v>
      </c>
      <c r="F90" s="99">
        <f>'Table 9.8'!AE38</f>
        <v>0.14159553145380355</v>
      </c>
      <c r="G90" s="100">
        <f>'Table 9.8'!AE38</f>
        <v>0.14159553145380355</v>
      </c>
      <c r="H90" s="111"/>
      <c r="I90" s="111"/>
      <c r="J90" s="126" t="str">
        <f>'State data for spotlight'!I38</f>
        <v>421,005</v>
      </c>
      <c r="K90" s="126"/>
      <c r="L90" s="99">
        <f>'State data for spotlight'!K38</f>
        <v>8.6419657510915737E-2</v>
      </c>
      <c r="M90" s="100">
        <f>'State data for spotlight'!K38</f>
        <v>8.6419657510915737E-2</v>
      </c>
      <c r="N90" s="99">
        <f>'State data for spotlight'!M38</f>
        <v>0.11978051498652831</v>
      </c>
      <c r="O90" s="100">
        <f>'State data for spotlight'!M38</f>
        <v>0.11978051498652831</v>
      </c>
      <c r="S90" s="115" t="s">
        <v>66</v>
      </c>
      <c r="T90" s="115"/>
      <c r="U90" s="117">
        <v>0</v>
      </c>
      <c r="V90" s="117">
        <v>0</v>
      </c>
      <c r="W90" s="117">
        <v>0</v>
      </c>
      <c r="X90" s="117">
        <v>30703</v>
      </c>
      <c r="Y90" s="117">
        <v>31880</v>
      </c>
      <c r="Z90" s="115"/>
      <c r="AA90" s="115"/>
      <c r="AB90" s="115"/>
      <c r="AC90" s="115"/>
      <c r="AD90" s="115"/>
      <c r="AE90" s="115"/>
      <c r="AF90" s="115"/>
    </row>
    <row r="91" spans="1:32" ht="15" customHeight="1" x14ac:dyDescent="0.25">
      <c r="A91" s="101" t="s">
        <v>93</v>
      </c>
      <c r="B91" s="102"/>
      <c r="C91" s="110" t="str">
        <f>'Table 9.8'!AA114</f>
        <v>51,561</v>
      </c>
      <c r="D91" s="99">
        <f>'Table 9.8'!AC114</f>
        <v>8.1306098481670919E-2</v>
      </c>
      <c r="E91" s="100">
        <f>'Table 9.8'!AC114</f>
        <v>8.1306098481670919E-2</v>
      </c>
      <c r="F91" s="99">
        <f>'Table 9.8'!AE114</f>
        <v>0.14727871478794885</v>
      </c>
      <c r="G91" s="100">
        <f>'Table 9.8'!AE114</f>
        <v>0.14727871478794885</v>
      </c>
      <c r="H91" s="111"/>
      <c r="I91" s="111"/>
      <c r="J91" s="123" t="str">
        <f>'State data for spotlight'!I55</f>
        <v>199,682</v>
      </c>
      <c r="K91" s="123"/>
      <c r="L91" s="99">
        <f>'State data for spotlight'!K55</f>
        <v>8.2604122615833386E-2</v>
      </c>
      <c r="M91" s="100">
        <f>'State data for spotlight'!K55</f>
        <v>8.2604122615833386E-2</v>
      </c>
      <c r="N91" s="99">
        <f>'State data for spotlight'!M55</f>
        <v>0.12085185684134903</v>
      </c>
      <c r="O91" s="100">
        <f>'State data for spotlight'!M55</f>
        <v>0.12085185684134903</v>
      </c>
      <c r="S91" s="115" t="s">
        <v>56</v>
      </c>
      <c r="T91" s="115"/>
      <c r="U91" s="117">
        <v>0</v>
      </c>
      <c r="V91" s="117">
        <v>0</v>
      </c>
      <c r="W91" s="117">
        <v>0</v>
      </c>
      <c r="X91" s="117">
        <v>350579</v>
      </c>
      <c r="Y91" s="117">
        <v>360333</v>
      </c>
      <c r="Z91" s="115"/>
      <c r="AA91" s="115"/>
      <c r="AB91" s="115"/>
      <c r="AC91" s="115"/>
      <c r="AD91" s="115"/>
      <c r="AE91" s="115"/>
      <c r="AF91" s="115"/>
    </row>
    <row r="92" spans="1:32" ht="15" customHeight="1" x14ac:dyDescent="0.25">
      <c r="A92" s="101" t="s">
        <v>94</v>
      </c>
      <c r="B92" s="102"/>
      <c r="C92" s="110" t="str">
        <f>'Table 9.8'!AA115</f>
        <v>60,643</v>
      </c>
      <c r="D92" s="99">
        <f>'Table 9.8'!AC115</f>
        <v>8.4401766714947257E-2</v>
      </c>
      <c r="E92" s="100">
        <f>'Table 9.8'!AC115</f>
        <v>8.4401766714947257E-2</v>
      </c>
      <c r="F92" s="99">
        <f>'Table 9.8'!AE115</f>
        <v>0.13680757334333116</v>
      </c>
      <c r="G92" s="100">
        <f>'Table 9.8'!AE115</f>
        <v>0.13680757334333116</v>
      </c>
      <c r="H92" s="111"/>
      <c r="I92" s="111"/>
      <c r="J92" s="123" t="str">
        <f>'State data for spotlight'!I56</f>
        <v>221,323</v>
      </c>
      <c r="K92" s="123"/>
      <c r="L92" s="99">
        <f>'State data for spotlight'!K56</f>
        <v>8.9885261239966541E-2</v>
      </c>
      <c r="M92" s="100">
        <f>'State data for spotlight'!K56</f>
        <v>8.9885261239966541E-2</v>
      </c>
      <c r="N92" s="99">
        <f>'State data for spotlight'!M56</f>
        <v>0.11881568504542028</v>
      </c>
      <c r="O92" s="100">
        <f>'State data for spotlight'!M56</f>
        <v>0.11881568504542028</v>
      </c>
      <c r="S92" s="115" t="s">
        <v>57</v>
      </c>
      <c r="T92" s="115"/>
      <c r="U92" s="117"/>
      <c r="V92" s="117"/>
      <c r="W92" s="117"/>
      <c r="X92" s="117"/>
      <c r="Y92" s="117"/>
      <c r="Z92" s="115"/>
      <c r="AA92" s="115"/>
      <c r="AB92" s="115"/>
      <c r="AC92" s="115"/>
      <c r="AD92" s="115"/>
      <c r="AE92" s="115"/>
      <c r="AF92" s="115"/>
    </row>
    <row r="93" spans="1:32" ht="15" customHeight="1" x14ac:dyDescent="0.25">
      <c r="A93" s="98" t="s">
        <v>195</v>
      </c>
      <c r="B93" s="98"/>
      <c r="C93" s="110" t="str">
        <f>'Table 9.8'!AA8</f>
        <v>$45,816</v>
      </c>
      <c r="D93" s="99">
        <f>'Table 9.8'!AC8</f>
        <v>3.3726074197362177E-3</v>
      </c>
      <c r="E93" s="100">
        <f>'Table 9.8'!AC8</f>
        <v>3.3726074197362177E-3</v>
      </c>
      <c r="F93" s="99">
        <f>'Table 9.8'!AE8</f>
        <v>9.1021315588440954E-2</v>
      </c>
      <c r="G93" s="100">
        <f>'Table 9.8'!AE8</f>
        <v>9.1021315588440954E-2</v>
      </c>
      <c r="H93" s="111"/>
      <c r="I93" s="111"/>
      <c r="J93" s="111"/>
      <c r="K93" s="110" t="str">
        <f>'State data for spotlight'!I8</f>
        <v>$42,692</v>
      </c>
      <c r="L93" s="99">
        <f>'State data for spotlight'!K8</f>
        <v>7.8313966911438548E-3</v>
      </c>
      <c r="M93" s="100">
        <f>'State data for spotlight'!K8</f>
        <v>7.8313966911438548E-3</v>
      </c>
      <c r="N93" s="99">
        <f>'State data for spotlight'!M8</f>
        <v>0.10473076392603287</v>
      </c>
      <c r="O93" s="100">
        <f>'State data for spotlight'!M8</f>
        <v>0.10473076392603287</v>
      </c>
      <c r="S93" s="115" t="s">
        <v>59</v>
      </c>
      <c r="T93" s="115"/>
      <c r="U93" s="117">
        <v>0</v>
      </c>
      <c r="V93" s="117">
        <v>0</v>
      </c>
      <c r="W93" s="117">
        <v>0</v>
      </c>
      <c r="X93" s="117">
        <v>29725</v>
      </c>
      <c r="Y93" s="117">
        <v>32236</v>
      </c>
      <c r="Z93" s="115"/>
      <c r="AA93" s="115"/>
      <c r="AB93" s="115"/>
      <c r="AC93" s="115"/>
      <c r="AD93" s="115"/>
      <c r="AE93" s="115"/>
      <c r="AF93" s="115"/>
    </row>
    <row r="94" spans="1:32" ht="15" customHeight="1" x14ac:dyDescent="0.25">
      <c r="A94" s="98" t="s">
        <v>9</v>
      </c>
      <c r="B94" s="98"/>
      <c r="C94" s="110" t="str">
        <f>'Table 9.8'!AA9</f>
        <v>$45,939.3 mil</v>
      </c>
      <c r="D94" s="99">
        <f>'Table 9.8'!AC9</f>
        <v>3.7974372528793765E-2</v>
      </c>
      <c r="E94" s="100">
        <f>'Table 9.8'!AC9</f>
        <v>3.7974372528793765E-2</v>
      </c>
      <c r="F94" s="99">
        <f>'Table 9.8'!AE9</f>
        <v>0.1658513463928275</v>
      </c>
      <c r="G94" s="100">
        <f>'Table 9.8'!AE9</f>
        <v>0.1658513463928275</v>
      </c>
      <c r="H94" s="111"/>
      <c r="I94" s="111"/>
      <c r="J94" s="111"/>
      <c r="K94" s="110" t="str">
        <f>'State data for spotlight'!I9</f>
        <v>$152.5 bil</v>
      </c>
      <c r="L94" s="99">
        <f>'State data for spotlight'!K9</f>
        <v>2.9963275340733286E-2</v>
      </c>
      <c r="M94" s="100">
        <f>'State data for spotlight'!K9</f>
        <v>2.9963275340733286E-2</v>
      </c>
      <c r="N94" s="99">
        <f>'State data for spotlight'!M9</f>
        <v>0.15725214184714598</v>
      </c>
      <c r="O94" s="100">
        <f>'State data for spotlight'!M9</f>
        <v>0.15725214184714598</v>
      </c>
      <c r="S94" s="115" t="s">
        <v>60</v>
      </c>
      <c r="T94" s="115"/>
      <c r="U94" s="117">
        <v>0</v>
      </c>
      <c r="V94" s="117">
        <v>0</v>
      </c>
      <c r="W94" s="117">
        <v>0</v>
      </c>
      <c r="X94" s="117">
        <v>86464</v>
      </c>
      <c r="Y94" s="117">
        <v>90801</v>
      </c>
      <c r="Z94" s="115"/>
      <c r="AA94" s="115"/>
      <c r="AB94" s="115"/>
      <c r="AC94" s="115"/>
      <c r="AD94" s="115"/>
      <c r="AE94" s="115"/>
      <c r="AF94" s="115"/>
    </row>
    <row r="95" spans="1:32" ht="15" customHeight="1" x14ac:dyDescent="0.25">
      <c r="S95" s="115" t="s">
        <v>61</v>
      </c>
      <c r="T95" s="115"/>
      <c r="U95" s="117">
        <v>0</v>
      </c>
      <c r="V95" s="117">
        <v>0</v>
      </c>
      <c r="W95" s="117">
        <v>0</v>
      </c>
      <c r="X95" s="117">
        <v>8886</v>
      </c>
      <c r="Y95" s="117">
        <v>9416</v>
      </c>
      <c r="Z95" s="115"/>
      <c r="AA95" s="115"/>
      <c r="AB95" s="115"/>
      <c r="AC95" s="115"/>
      <c r="AD95" s="115"/>
      <c r="AE95" s="115"/>
      <c r="AF95" s="115"/>
    </row>
    <row r="96" spans="1:32" ht="15" customHeight="1" x14ac:dyDescent="0.25">
      <c r="A96" s="29" t="s">
        <v>196</v>
      </c>
      <c r="S96" s="115" t="s">
        <v>62</v>
      </c>
      <c r="T96" s="115"/>
      <c r="U96" s="117">
        <v>0</v>
      </c>
      <c r="V96" s="117">
        <v>0</v>
      </c>
      <c r="W96" s="117">
        <v>0</v>
      </c>
      <c r="X96" s="117">
        <v>37364</v>
      </c>
      <c r="Y96" s="117">
        <v>40264</v>
      </c>
      <c r="Z96" s="115"/>
      <c r="AA96" s="115"/>
      <c r="AB96" s="115"/>
      <c r="AC96" s="115"/>
      <c r="AD96" s="115"/>
      <c r="AE96" s="115"/>
      <c r="AF96" s="115"/>
    </row>
    <row r="97" spans="1:32" ht="15" customHeight="1" x14ac:dyDescent="0.25">
      <c r="A97" s="109" t="s">
        <v>106</v>
      </c>
      <c r="S97" s="115" t="s">
        <v>63</v>
      </c>
      <c r="T97" s="115"/>
      <c r="U97" s="117">
        <v>0</v>
      </c>
      <c r="V97" s="117">
        <v>0</v>
      </c>
      <c r="W97" s="117">
        <v>0</v>
      </c>
      <c r="X97" s="117">
        <v>60376</v>
      </c>
      <c r="Y97" s="117">
        <v>65864</v>
      </c>
      <c r="Z97" s="115"/>
      <c r="AA97" s="115"/>
      <c r="AB97" s="115"/>
      <c r="AC97" s="115"/>
      <c r="AD97" s="115"/>
      <c r="AE97" s="115"/>
      <c r="AF97" s="115"/>
    </row>
    <row r="98" spans="1:32" ht="15" customHeight="1" x14ac:dyDescent="0.25">
      <c r="S98" s="115" t="s">
        <v>64</v>
      </c>
      <c r="T98" s="115"/>
      <c r="U98" s="117">
        <v>0</v>
      </c>
      <c r="V98" s="117">
        <v>0</v>
      </c>
      <c r="W98" s="117">
        <v>0</v>
      </c>
      <c r="X98" s="117">
        <v>27582</v>
      </c>
      <c r="Y98" s="117">
        <v>28671</v>
      </c>
      <c r="Z98" s="115"/>
      <c r="AA98" s="115"/>
      <c r="AB98" s="115"/>
      <c r="AC98" s="115"/>
      <c r="AD98" s="115"/>
      <c r="AE98" s="115"/>
      <c r="AF98" s="115"/>
    </row>
    <row r="99" spans="1:32" ht="15" customHeight="1" x14ac:dyDescent="0.25">
      <c r="S99" s="115" t="s">
        <v>65</v>
      </c>
      <c r="T99" s="115"/>
      <c r="U99" s="117">
        <v>0</v>
      </c>
      <c r="V99" s="117">
        <v>0</v>
      </c>
      <c r="W99" s="117">
        <v>0</v>
      </c>
      <c r="X99" s="117">
        <v>2236</v>
      </c>
      <c r="Y99" s="117">
        <v>2469</v>
      </c>
      <c r="Z99" s="115"/>
      <c r="AA99" s="115"/>
      <c r="AB99" s="115"/>
      <c r="AC99" s="115"/>
      <c r="AD99" s="115"/>
      <c r="AE99" s="115"/>
      <c r="AF99" s="115"/>
    </row>
    <row r="100" spans="1:32" x14ac:dyDescent="0.25">
      <c r="A100" s="30"/>
      <c r="S100" s="115" t="s">
        <v>66</v>
      </c>
      <c r="T100" s="115"/>
      <c r="U100" s="117">
        <v>0</v>
      </c>
      <c r="V100" s="117">
        <v>0</v>
      </c>
      <c r="W100" s="117">
        <v>0</v>
      </c>
      <c r="X100" s="117">
        <v>15612</v>
      </c>
      <c r="Y100" s="117">
        <v>16511</v>
      </c>
      <c r="Z100" s="115"/>
      <c r="AA100" s="115"/>
      <c r="AB100" s="115"/>
      <c r="AC100" s="115"/>
      <c r="AD100" s="115"/>
      <c r="AE100" s="115"/>
      <c r="AF100" s="115"/>
    </row>
    <row r="101" spans="1:32" x14ac:dyDescent="0.25">
      <c r="S101" s="115" t="s">
        <v>56</v>
      </c>
      <c r="T101" s="115"/>
      <c r="U101" s="117">
        <v>0</v>
      </c>
      <c r="V101" s="117">
        <v>0</v>
      </c>
      <c r="W101" s="117">
        <v>0</v>
      </c>
      <c r="X101" s="117">
        <v>330792</v>
      </c>
      <c r="Y101" s="117">
        <v>342223</v>
      </c>
      <c r="Z101" s="115"/>
      <c r="AA101" s="115"/>
      <c r="AB101" s="115"/>
      <c r="AC101" s="115"/>
      <c r="AD101" s="115"/>
      <c r="AE101" s="115"/>
      <c r="AF101" s="115"/>
    </row>
    <row r="102" spans="1:32" x14ac:dyDescent="0.25">
      <c r="A102" s="31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  <c r="AE102" s="115"/>
      <c r="AF102" s="115"/>
    </row>
    <row r="103" spans="1:32" x14ac:dyDescent="0.25">
      <c r="A103" s="32"/>
      <c r="S103" s="115" t="s">
        <v>16</v>
      </c>
      <c r="T103" s="115"/>
      <c r="U103" s="115" t="s">
        <v>68</v>
      </c>
      <c r="V103" s="115" t="s">
        <v>69</v>
      </c>
      <c r="W103" s="115" t="s">
        <v>70</v>
      </c>
      <c r="X103" s="115" t="s">
        <v>67</v>
      </c>
      <c r="Y103" s="115" t="s">
        <v>105</v>
      </c>
      <c r="Z103" s="115"/>
      <c r="AA103" s="115" t="s">
        <v>27</v>
      </c>
      <c r="AB103" s="115"/>
      <c r="AC103" s="115" t="s">
        <v>35</v>
      </c>
      <c r="AD103" s="115"/>
      <c r="AE103" s="115" t="s">
        <v>27</v>
      </c>
      <c r="AF103" s="115"/>
    </row>
    <row r="104" spans="1:32" x14ac:dyDescent="0.25">
      <c r="S104" s="115" t="s">
        <v>17</v>
      </c>
      <c r="T104" s="115"/>
      <c r="U104" s="115">
        <v>0</v>
      </c>
      <c r="V104" s="115">
        <v>0</v>
      </c>
      <c r="W104" s="115">
        <v>0</v>
      </c>
      <c r="X104" s="115">
        <v>676529</v>
      </c>
      <c r="Y104" s="115">
        <v>731172</v>
      </c>
      <c r="Z104" s="115"/>
      <c r="AA104" s="115" t="str">
        <f>TEXT(Y104,"###,###")</f>
        <v>731,172</v>
      </c>
      <c r="AB104" s="115"/>
      <c r="AC104" s="115">
        <f>Y104/($Y$4)*100</f>
        <v>72.900830335564052</v>
      </c>
      <c r="AD104" s="115"/>
      <c r="AE104" s="115"/>
      <c r="AF104" s="115"/>
    </row>
    <row r="105" spans="1:32" x14ac:dyDescent="0.25">
      <c r="S105" s="115" t="s">
        <v>20</v>
      </c>
      <c r="T105" s="115"/>
      <c r="U105" s="115">
        <v>0</v>
      </c>
      <c r="V105" s="115">
        <v>0</v>
      </c>
      <c r="W105" s="115">
        <v>0</v>
      </c>
      <c r="X105" s="115">
        <v>206571</v>
      </c>
      <c r="Y105" s="115">
        <v>202056</v>
      </c>
      <c r="Z105" s="115"/>
      <c r="AA105" s="115" t="str">
        <f>TEXT(Y105,"###,###")</f>
        <v>202,056</v>
      </c>
      <c r="AB105" s="115"/>
      <c r="AC105" s="115">
        <f>Y105/($Y$4)*100</f>
        <v>20.145807244099512</v>
      </c>
      <c r="AD105" s="115"/>
      <c r="AE105" s="115"/>
      <c r="AF105" s="115"/>
    </row>
    <row r="106" spans="1:32" x14ac:dyDescent="0.25">
      <c r="S106" s="115" t="s">
        <v>56</v>
      </c>
      <c r="T106" s="115"/>
      <c r="U106" s="115">
        <v>0</v>
      </c>
      <c r="V106" s="115">
        <v>0</v>
      </c>
      <c r="W106" s="115">
        <v>0</v>
      </c>
      <c r="X106" s="115">
        <v>883100</v>
      </c>
      <c r="Y106" s="115">
        <v>933228</v>
      </c>
      <c r="Z106" s="115"/>
      <c r="AA106" s="115"/>
      <c r="AB106" s="115"/>
      <c r="AC106" s="115"/>
      <c r="AD106" s="115"/>
      <c r="AE106" s="115"/>
      <c r="AF106" s="115"/>
    </row>
    <row r="107" spans="1:32" x14ac:dyDescent="0.25">
      <c r="S107" s="115" t="s">
        <v>21</v>
      </c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</row>
    <row r="108" spans="1:32" x14ac:dyDescent="0.25">
      <c r="S108" s="115" t="s">
        <v>22</v>
      </c>
      <c r="T108" s="115"/>
      <c r="U108" s="115">
        <v>0</v>
      </c>
      <c r="V108" s="115">
        <v>0</v>
      </c>
      <c r="W108" s="115">
        <v>0</v>
      </c>
      <c r="X108" s="115">
        <v>119575</v>
      </c>
      <c r="Y108" s="115">
        <v>131010</v>
      </c>
      <c r="Z108" s="115"/>
      <c r="AA108" s="115" t="str">
        <f>TEXT(Y108,"###,###")</f>
        <v>131,010</v>
      </c>
      <c r="AB108" s="115"/>
      <c r="AC108" s="115">
        <f>Y108/($Y$4)*100</f>
        <v>13.062231297508994</v>
      </c>
      <c r="AD108" s="115"/>
      <c r="AE108" s="115"/>
      <c r="AF108" s="115"/>
    </row>
    <row r="109" spans="1:32" x14ac:dyDescent="0.25">
      <c r="S109" s="115" t="s">
        <v>23</v>
      </c>
      <c r="T109" s="115"/>
      <c r="U109" s="115">
        <v>0</v>
      </c>
      <c r="V109" s="115">
        <v>0</v>
      </c>
      <c r="W109" s="115">
        <v>0</v>
      </c>
      <c r="X109" s="115">
        <v>126080</v>
      </c>
      <c r="Y109" s="115">
        <v>134465</v>
      </c>
      <c r="Z109" s="115"/>
      <c r="AA109" s="115" t="str">
        <f>TEXT(Y109,"###,###")</f>
        <v>134,465</v>
      </c>
      <c r="AB109" s="115"/>
      <c r="AC109" s="115">
        <f t="shared" ref="AC109:AC111" si="3">Y109/($Y$4)*100</f>
        <v>13.406708888020354</v>
      </c>
      <c r="AD109" s="115"/>
      <c r="AE109" s="115"/>
      <c r="AF109" s="115"/>
    </row>
    <row r="110" spans="1:32" x14ac:dyDescent="0.25">
      <c r="S110" s="115" t="s">
        <v>24</v>
      </c>
      <c r="T110" s="115"/>
      <c r="U110" s="115">
        <v>0</v>
      </c>
      <c r="V110" s="115">
        <v>0</v>
      </c>
      <c r="W110" s="115">
        <v>0</v>
      </c>
      <c r="X110" s="115">
        <v>203847</v>
      </c>
      <c r="Y110" s="115">
        <v>214869</v>
      </c>
      <c r="Z110" s="115"/>
      <c r="AA110" s="115" t="str">
        <f>TEXT(Y110,"###,###")</f>
        <v>214,869</v>
      </c>
      <c r="AB110" s="115"/>
      <c r="AC110" s="115">
        <f t="shared" si="3"/>
        <v>21.423315599301272</v>
      </c>
      <c r="AD110" s="115"/>
      <c r="AE110" s="115"/>
      <c r="AF110" s="115"/>
    </row>
    <row r="111" spans="1:32" x14ac:dyDescent="0.25">
      <c r="S111" s="115" t="s">
        <v>25</v>
      </c>
      <c r="T111" s="115"/>
      <c r="U111" s="115">
        <v>0</v>
      </c>
      <c r="V111" s="115">
        <v>0</v>
      </c>
      <c r="W111" s="115">
        <v>0</v>
      </c>
      <c r="X111" s="115">
        <v>433598</v>
      </c>
      <c r="Y111" s="115">
        <v>452885</v>
      </c>
      <c r="Z111" s="115"/>
      <c r="AA111" s="115" t="str">
        <f>TEXT(Y111,"###,###")</f>
        <v>452,885</v>
      </c>
      <c r="AB111" s="115"/>
      <c r="AC111" s="115">
        <f t="shared" si="3"/>
        <v>45.154481498911231</v>
      </c>
      <c r="AD111" s="115"/>
      <c r="AE111" s="115"/>
      <c r="AF111" s="115"/>
    </row>
    <row r="112" spans="1:32" x14ac:dyDescent="0.25">
      <c r="S112" s="115" t="s">
        <v>56</v>
      </c>
      <c r="T112" s="115"/>
      <c r="U112" s="115">
        <v>0</v>
      </c>
      <c r="V112" s="115">
        <v>0</v>
      </c>
      <c r="W112" s="115">
        <v>0</v>
      </c>
      <c r="X112" s="115">
        <v>963549</v>
      </c>
      <c r="Y112" s="115">
        <v>1002968</v>
      </c>
      <c r="Z112" s="115"/>
      <c r="AA112" s="115"/>
      <c r="AB112" s="115"/>
      <c r="AC112" s="115"/>
      <c r="AD112" s="115"/>
      <c r="AE112" s="115"/>
      <c r="AF112" s="115"/>
    </row>
    <row r="113" spans="19:32" x14ac:dyDescent="0.25">
      <c r="S113" s="115"/>
      <c r="T113" s="115"/>
      <c r="U113" s="115"/>
      <c r="V113" s="115"/>
      <c r="W113" s="115"/>
      <c r="X113" s="115"/>
      <c r="Y113" s="115"/>
      <c r="Z113" s="115"/>
      <c r="AA113" s="115" t="s">
        <v>27</v>
      </c>
      <c r="AB113" s="115"/>
      <c r="AC113" s="115" t="s">
        <v>28</v>
      </c>
      <c r="AD113" s="115"/>
      <c r="AE113" s="115" t="s">
        <v>29</v>
      </c>
      <c r="AF113" s="115"/>
    </row>
    <row r="114" spans="19:32" x14ac:dyDescent="0.25">
      <c r="S114" s="115" t="s">
        <v>103</v>
      </c>
      <c r="T114" s="115">
        <v>44942</v>
      </c>
      <c r="U114" s="115">
        <v>48370</v>
      </c>
      <c r="V114" s="115">
        <v>47148</v>
      </c>
      <c r="W114" s="115">
        <v>53322</v>
      </c>
      <c r="X114" s="115">
        <v>47684</v>
      </c>
      <c r="Y114" s="115">
        <v>51561</v>
      </c>
      <c r="Z114" s="115"/>
      <c r="AA114" s="115" t="str">
        <f>TEXT(Y114,"###,###")</f>
        <v>51,561</v>
      </c>
      <c r="AB114" s="115"/>
      <c r="AC114" s="115">
        <f>Y114/X114-1</f>
        <v>8.1306098481670919E-2</v>
      </c>
      <c r="AD114" s="115"/>
      <c r="AE114" s="115">
        <f>Y114/T114-1</f>
        <v>0.14727871478794885</v>
      </c>
      <c r="AF114" s="115"/>
    </row>
    <row r="115" spans="19:32" x14ac:dyDescent="0.25">
      <c r="S115" s="115" t="s">
        <v>104</v>
      </c>
      <c r="T115" s="115">
        <v>53345</v>
      </c>
      <c r="U115" s="115">
        <v>55288</v>
      </c>
      <c r="V115" s="115">
        <v>55228</v>
      </c>
      <c r="W115" s="115">
        <v>59744</v>
      </c>
      <c r="X115" s="115">
        <v>55923</v>
      </c>
      <c r="Y115" s="115">
        <v>60643</v>
      </c>
      <c r="Z115" s="115"/>
      <c r="AA115" s="115" t="str">
        <f>TEXT(Y115,"###,###")</f>
        <v>60,643</v>
      </c>
      <c r="AB115" s="115"/>
      <c r="AC115" s="115">
        <f>Y115/X115-1</f>
        <v>8.4401766714947257E-2</v>
      </c>
      <c r="AD115" s="115"/>
      <c r="AE115" s="115">
        <f>Y115/T115-1</f>
        <v>0.13680757334333116</v>
      </c>
      <c r="AF115" s="115"/>
    </row>
    <row r="116" spans="19:32" x14ac:dyDescent="0.25">
      <c r="S116" s="115" t="s">
        <v>56</v>
      </c>
      <c r="T116" s="115">
        <v>98287</v>
      </c>
      <c r="U116" s="115">
        <v>103658</v>
      </c>
      <c r="V116" s="115">
        <v>102376</v>
      </c>
      <c r="W116" s="115">
        <v>113066</v>
      </c>
      <c r="X116" s="115">
        <v>103607</v>
      </c>
      <c r="Y116" s="115">
        <v>112204</v>
      </c>
      <c r="Z116" s="115"/>
      <c r="AA116" s="115"/>
      <c r="AB116" s="115"/>
      <c r="AC116" s="115"/>
      <c r="AD116" s="115"/>
      <c r="AE116" s="115"/>
      <c r="AF116" s="115"/>
    </row>
    <row r="117" spans="19:32" x14ac:dyDescent="0.25"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  <c r="AE117" s="115"/>
      <c r="AF117" s="115"/>
    </row>
    <row r="118" spans="19:32" x14ac:dyDescent="0.25">
      <c r="S118" s="115" t="s">
        <v>197</v>
      </c>
      <c r="T118" s="115"/>
      <c r="U118" s="115">
        <v>38.71</v>
      </c>
      <c r="V118" s="115">
        <v>36.86</v>
      </c>
      <c r="W118" s="115">
        <v>38.92</v>
      </c>
      <c r="X118" s="115">
        <v>39.93</v>
      </c>
      <c r="Y118" s="115">
        <v>38.97</v>
      </c>
      <c r="Z118" s="115"/>
      <c r="AA118" s="115" t="str">
        <f>TEXT(Y118,"##.0")</f>
        <v>39.0</v>
      </c>
      <c r="AB118" s="115"/>
      <c r="AC118" s="115"/>
      <c r="AD118" s="115"/>
      <c r="AE118" s="115"/>
      <c r="AF118" s="115"/>
    </row>
    <row r="119" spans="19:32" x14ac:dyDescent="0.25"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  <c r="AE119" s="115"/>
      <c r="AF119" s="115"/>
    </row>
    <row r="120" spans="19:32" x14ac:dyDescent="0.25">
      <c r="S120" s="115" t="s">
        <v>198</v>
      </c>
      <c r="T120" s="115"/>
      <c r="U120" s="115">
        <v>587731</v>
      </c>
      <c r="V120" s="115">
        <v>588862</v>
      </c>
      <c r="W120" s="115">
        <v>593620</v>
      </c>
      <c r="X120" s="115">
        <v>597658</v>
      </c>
      <c r="Y120" s="115">
        <v>614128</v>
      </c>
      <c r="Z120" s="115"/>
      <c r="AA120" s="115" t="str">
        <f>TEXT(Y120,"###,###")</f>
        <v>614,128</v>
      </c>
      <c r="AB120" s="115"/>
      <c r="AC120" s="115"/>
      <c r="AD120" s="115"/>
      <c r="AE120" s="115"/>
      <c r="AF120" s="115"/>
    </row>
    <row r="121" spans="19:32" x14ac:dyDescent="0.25">
      <c r="S121" s="115" t="s">
        <v>199</v>
      </c>
      <c r="T121" s="115"/>
      <c r="U121" s="115">
        <v>38752</v>
      </c>
      <c r="V121" s="115">
        <v>38589</v>
      </c>
      <c r="W121" s="115">
        <v>37347</v>
      </c>
      <c r="X121" s="115">
        <v>37885</v>
      </c>
      <c r="Y121" s="115">
        <v>39182</v>
      </c>
      <c r="Z121" s="115"/>
      <c r="AA121" s="115" t="str">
        <f t="shared" ref="AA121:AA128" si="4">TEXT(Y121,"###,###")</f>
        <v>39,182</v>
      </c>
      <c r="AB121" s="115"/>
      <c r="AC121" s="115"/>
      <c r="AD121" s="115"/>
      <c r="AE121" s="115"/>
      <c r="AF121" s="115"/>
    </row>
    <row r="122" spans="19:32" x14ac:dyDescent="0.25">
      <c r="S122" s="115" t="s">
        <v>200</v>
      </c>
      <c r="T122" s="115"/>
      <c r="U122" s="115">
        <v>42834</v>
      </c>
      <c r="V122" s="115">
        <v>42694</v>
      </c>
      <c r="W122" s="115">
        <v>43156</v>
      </c>
      <c r="X122" s="115">
        <v>45830</v>
      </c>
      <c r="Y122" s="115">
        <v>49246</v>
      </c>
      <c r="Z122" s="115"/>
      <c r="AA122" s="115" t="str">
        <f t="shared" si="4"/>
        <v>49,246</v>
      </c>
      <c r="AB122" s="115"/>
      <c r="AC122" s="115"/>
      <c r="AD122" s="115"/>
      <c r="AE122" s="115"/>
      <c r="AF122" s="115"/>
    </row>
    <row r="123" spans="19:32" x14ac:dyDescent="0.25">
      <c r="S123" s="115"/>
      <c r="T123" s="115"/>
      <c r="U123" s="115"/>
      <c r="V123" s="115"/>
      <c r="W123" s="115"/>
      <c r="X123" s="115"/>
      <c r="Y123" s="115"/>
      <c r="Z123" s="115"/>
      <c r="AA123" s="115" t="s">
        <v>27</v>
      </c>
      <c r="AB123" s="115"/>
      <c r="AC123" s="115" t="s">
        <v>35</v>
      </c>
      <c r="AD123" s="115"/>
      <c r="AE123" s="115" t="s">
        <v>27</v>
      </c>
      <c r="AF123" s="115"/>
    </row>
    <row r="124" spans="19:32" x14ac:dyDescent="0.25">
      <c r="S124" s="115" t="s">
        <v>201</v>
      </c>
      <c r="T124" s="115"/>
      <c r="U124" s="115">
        <v>630565</v>
      </c>
      <c r="V124" s="115">
        <v>631556</v>
      </c>
      <c r="W124" s="115">
        <v>636776</v>
      </c>
      <c r="X124" s="115">
        <v>643488</v>
      </c>
      <c r="Y124" s="115">
        <v>663374</v>
      </c>
      <c r="Z124" s="115"/>
      <c r="AA124" s="115" t="str">
        <f t="shared" si="4"/>
        <v>663,374</v>
      </c>
      <c r="AB124" s="115"/>
      <c r="AC124" s="115">
        <f>Y124/$Y$7*100</f>
        <v>94.422935680572081</v>
      </c>
      <c r="AD124" s="115"/>
      <c r="AE124" s="115"/>
      <c r="AF124" s="115"/>
    </row>
    <row r="125" spans="19:32" x14ac:dyDescent="0.25">
      <c r="S125" s="115" t="s">
        <v>202</v>
      </c>
      <c r="T125" s="115"/>
      <c r="U125" s="115">
        <v>81586</v>
      </c>
      <c r="V125" s="115">
        <v>81283</v>
      </c>
      <c r="W125" s="115">
        <v>80503</v>
      </c>
      <c r="X125" s="115">
        <v>83715</v>
      </c>
      <c r="Y125" s="115">
        <v>88428</v>
      </c>
      <c r="Z125" s="115"/>
      <c r="AA125" s="115" t="str">
        <f t="shared" si="4"/>
        <v>88,428</v>
      </c>
      <c r="AB125" s="115"/>
      <c r="AC125" s="115">
        <f>Y125/$Y$7*100</f>
        <v>12.586612312755141</v>
      </c>
      <c r="AD125" s="115"/>
      <c r="AE125" s="115"/>
      <c r="AF125" s="115"/>
    </row>
    <row r="126" spans="19:32" x14ac:dyDescent="0.25"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</row>
    <row r="127" spans="19:32" x14ac:dyDescent="0.25">
      <c r="S127" s="115" t="s">
        <v>203</v>
      </c>
      <c r="T127" s="115"/>
      <c r="U127" s="115">
        <v>348354</v>
      </c>
      <c r="V127" s="115">
        <v>347556</v>
      </c>
      <c r="W127" s="115">
        <v>348335</v>
      </c>
      <c r="X127" s="115">
        <v>350579</v>
      </c>
      <c r="Y127" s="115">
        <v>360333</v>
      </c>
      <c r="Z127" s="115"/>
      <c r="AA127" s="115" t="str">
        <f t="shared" si="4"/>
        <v>360,333</v>
      </c>
      <c r="AB127" s="115"/>
      <c r="AC127" s="115">
        <f>Y127/$Y$7*100</f>
        <v>51.288865229248628</v>
      </c>
      <c r="AD127" s="115"/>
      <c r="AE127" s="115"/>
      <c r="AF127" s="115"/>
    </row>
    <row r="128" spans="19:32" x14ac:dyDescent="0.25">
      <c r="S128" s="115" t="s">
        <v>204</v>
      </c>
      <c r="T128" s="115"/>
      <c r="U128" s="115">
        <v>320958</v>
      </c>
      <c r="V128" s="115">
        <v>322589</v>
      </c>
      <c r="W128" s="115">
        <v>325787</v>
      </c>
      <c r="X128" s="115">
        <v>330792</v>
      </c>
      <c r="Y128" s="115">
        <v>342223</v>
      </c>
      <c r="Z128" s="115"/>
      <c r="AA128" s="115" t="str">
        <f t="shared" si="4"/>
        <v>342,223</v>
      </c>
      <c r="AB128" s="115"/>
      <c r="AC128" s="115">
        <f>Y128/$Y$7*100</f>
        <v>48.711134770751372</v>
      </c>
      <c r="AD128" s="115"/>
      <c r="AE128" s="115"/>
      <c r="AF128" s="115"/>
    </row>
  </sheetData>
  <sheetProtection selectLockedCells="1"/>
  <mergeCells count="20">
    <mergeCell ref="AA2:AE2"/>
    <mergeCell ref="G12:L12"/>
    <mergeCell ref="C82:G82"/>
    <mergeCell ref="J82:O82"/>
    <mergeCell ref="D83:E83"/>
    <mergeCell ref="F83:G83"/>
    <mergeCell ref="L83:M83"/>
    <mergeCell ref="N83:O83"/>
    <mergeCell ref="J92:K92"/>
    <mergeCell ref="D84:E84"/>
    <mergeCell ref="F84:G84"/>
    <mergeCell ref="L84:M84"/>
    <mergeCell ref="N84:O84"/>
    <mergeCell ref="J85:K85"/>
    <mergeCell ref="J86:K86"/>
    <mergeCell ref="J87:K87"/>
    <mergeCell ref="J88:K88"/>
    <mergeCell ref="J89:K89"/>
    <mergeCell ref="J90:K90"/>
    <mergeCell ref="J91:K91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960D79A1-AE74-43A4-A3C2-673793280D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E85:E94</xm:sqref>
        </x14:conditionalFormatting>
        <x14:conditionalFormatting xmlns:xm="http://schemas.microsoft.com/office/excel/2006/main">
          <x14:cfRule type="iconSet" priority="3" id="{4A2819B7-11EC-407A-8883-267F071DBA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G85:G94</xm:sqref>
        </x14:conditionalFormatting>
        <x14:conditionalFormatting xmlns:xm="http://schemas.microsoft.com/office/excel/2006/main">
          <x14:cfRule type="iconSet" priority="2" id="{1D34F82C-2176-4148-BE59-C79696DCBC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M85:M94</xm:sqref>
        </x14:conditionalFormatting>
        <x14:conditionalFormatting xmlns:xm="http://schemas.microsoft.com/office/excel/2006/main">
          <x14:cfRule type="iconSet" priority="1" id="{846E91DB-6961-44BD-9C01-54BDF9DA07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Contents</vt:lpstr>
      <vt:lpstr>Table 9.1</vt:lpstr>
      <vt:lpstr>Table 9.2</vt:lpstr>
      <vt:lpstr>Table 9.3</vt:lpstr>
      <vt:lpstr>Table 9.4</vt:lpstr>
      <vt:lpstr>Table 9.5</vt:lpstr>
      <vt:lpstr>Table 9.6</vt:lpstr>
      <vt:lpstr>Table 9.7</vt:lpstr>
      <vt:lpstr>Table 9.8</vt:lpstr>
      <vt:lpstr>Table 9.9</vt:lpstr>
      <vt:lpstr>Table 9.10</vt:lpstr>
      <vt:lpstr>Table 9.11</vt:lpstr>
      <vt:lpstr>Table 9.12</vt:lpstr>
      <vt:lpstr>Table 9.13</vt:lpstr>
      <vt:lpstr>Table 9.14</vt:lpstr>
      <vt:lpstr>Table 9.15</vt:lpstr>
      <vt:lpstr>Table 9.16</vt:lpstr>
      <vt:lpstr>Table 9.17</vt:lpstr>
      <vt:lpstr>Table 9.18</vt:lpstr>
      <vt:lpstr>Table 9.19</vt:lpstr>
      <vt:lpstr>Table 9.20</vt:lpstr>
      <vt:lpstr>Table 9.21</vt:lpstr>
      <vt:lpstr>Table 9.22</vt:lpstr>
      <vt:lpstr>Table 9.23</vt:lpstr>
      <vt:lpstr>Table 9.24</vt:lpstr>
      <vt:lpstr>Table 9.25</vt:lpstr>
      <vt:lpstr>Table 9.26</vt:lpstr>
      <vt:lpstr>Table 9.27</vt:lpstr>
      <vt:lpstr>Table 9.28</vt:lpstr>
      <vt:lpstr>Table 9.29</vt:lpstr>
      <vt:lpstr>Table 9.30</vt:lpstr>
      <vt:lpstr>Table 9.31</vt:lpstr>
      <vt:lpstr>Table 9.32</vt:lpstr>
      <vt:lpstr>Table 9.33</vt:lpstr>
      <vt:lpstr>Table 9.34</vt:lpstr>
      <vt:lpstr>Table 9.35</vt:lpstr>
      <vt:lpstr>Table 9.36</vt:lpstr>
      <vt:lpstr>Table 9.37</vt:lpstr>
      <vt:lpstr>Table 9.38</vt:lpstr>
      <vt:lpstr>Table 9.39</vt:lpstr>
      <vt:lpstr>Table 9.40</vt:lpstr>
      <vt:lpstr>Table 9.41</vt:lpstr>
      <vt:lpstr>Table 9.42</vt:lpstr>
      <vt:lpstr>Table 9.43</vt:lpstr>
      <vt:lpstr>Table 9.44</vt:lpstr>
      <vt:lpstr>Table 9.45</vt:lpstr>
      <vt:lpstr>Table 9.46</vt:lpstr>
      <vt:lpstr>Table 9.47</vt:lpstr>
      <vt:lpstr>Table 9.48</vt:lpstr>
      <vt:lpstr>Table 9.49</vt:lpstr>
      <vt:lpstr>Table 9.50</vt:lpstr>
      <vt:lpstr>Table 9.51</vt:lpstr>
      <vt:lpstr>Table 9.52</vt:lpstr>
      <vt:lpstr>Table 9.53</vt:lpstr>
      <vt:lpstr>Table 9.54</vt:lpstr>
      <vt:lpstr>Table 9.55</vt:lpstr>
      <vt:lpstr>Table 9.56</vt:lpstr>
      <vt:lpstr>Table 9.57</vt:lpstr>
      <vt:lpstr>Table 9.58</vt:lpstr>
      <vt:lpstr>Table 9.59</vt:lpstr>
      <vt:lpstr>Table 9.60</vt:lpstr>
      <vt:lpstr>Table 9.61</vt:lpstr>
      <vt:lpstr>Table 9.62</vt:lpstr>
      <vt:lpstr>Table 9.63</vt:lpstr>
      <vt:lpstr>Table 9.64</vt:lpstr>
      <vt:lpstr>Table 9.65</vt:lpstr>
      <vt:lpstr>Table 9.66</vt:lpstr>
      <vt:lpstr>Table 9.67</vt:lpstr>
      <vt:lpstr>Table 9.68</vt:lpstr>
      <vt:lpstr>Table 9.69</vt:lpstr>
      <vt:lpstr>Table 9.70</vt:lpstr>
      <vt:lpstr>Table 9.71</vt:lpstr>
      <vt:lpstr>Table 9.72</vt:lpstr>
      <vt:lpstr>Table 9.73</vt:lpstr>
      <vt:lpstr>Table 9.74</vt:lpstr>
      <vt:lpstr>Table 9.75</vt:lpstr>
      <vt:lpstr>Table 9.76</vt:lpstr>
      <vt:lpstr>Table 9.77</vt:lpstr>
      <vt:lpstr>Table 9.78</vt:lpstr>
      <vt:lpstr>State data for spotlight</vt:lpstr>
      <vt:lpstr>'Table 9.1'!Print_Area</vt:lpstr>
      <vt:lpstr>'Table 9.10'!Print_Area</vt:lpstr>
      <vt:lpstr>'Table 9.11'!Print_Area</vt:lpstr>
      <vt:lpstr>'Table 9.12'!Print_Area</vt:lpstr>
      <vt:lpstr>'Table 9.13'!Print_Area</vt:lpstr>
      <vt:lpstr>'Table 9.14'!Print_Area</vt:lpstr>
      <vt:lpstr>'Table 9.15'!Print_Area</vt:lpstr>
      <vt:lpstr>'Table 9.16'!Print_Area</vt:lpstr>
      <vt:lpstr>'Table 9.17'!Print_Area</vt:lpstr>
      <vt:lpstr>'Table 9.18'!Print_Area</vt:lpstr>
      <vt:lpstr>'Table 9.19'!Print_Area</vt:lpstr>
      <vt:lpstr>'Table 9.2'!Print_Area</vt:lpstr>
      <vt:lpstr>'Table 9.20'!Print_Area</vt:lpstr>
      <vt:lpstr>'Table 9.21'!Print_Area</vt:lpstr>
      <vt:lpstr>'Table 9.22'!Print_Area</vt:lpstr>
      <vt:lpstr>'Table 9.23'!Print_Area</vt:lpstr>
      <vt:lpstr>'Table 9.24'!Print_Area</vt:lpstr>
      <vt:lpstr>'Table 9.25'!Print_Area</vt:lpstr>
      <vt:lpstr>'Table 9.26'!Print_Area</vt:lpstr>
      <vt:lpstr>'Table 9.27'!Print_Area</vt:lpstr>
      <vt:lpstr>'Table 9.28'!Print_Area</vt:lpstr>
      <vt:lpstr>'Table 9.29'!Print_Area</vt:lpstr>
      <vt:lpstr>'Table 9.3'!Print_Area</vt:lpstr>
      <vt:lpstr>'Table 9.30'!Print_Area</vt:lpstr>
      <vt:lpstr>'Table 9.31'!Print_Area</vt:lpstr>
      <vt:lpstr>'Table 9.32'!Print_Area</vt:lpstr>
      <vt:lpstr>'Table 9.33'!Print_Area</vt:lpstr>
      <vt:lpstr>'Table 9.34'!Print_Area</vt:lpstr>
      <vt:lpstr>'Table 9.35'!Print_Area</vt:lpstr>
      <vt:lpstr>'Table 9.36'!Print_Area</vt:lpstr>
      <vt:lpstr>'Table 9.37'!Print_Area</vt:lpstr>
      <vt:lpstr>'Table 9.38'!Print_Area</vt:lpstr>
      <vt:lpstr>'Table 9.39'!Print_Area</vt:lpstr>
      <vt:lpstr>'Table 9.4'!Print_Area</vt:lpstr>
      <vt:lpstr>'Table 9.40'!Print_Area</vt:lpstr>
      <vt:lpstr>'Table 9.41'!Print_Area</vt:lpstr>
      <vt:lpstr>'Table 9.42'!Print_Area</vt:lpstr>
      <vt:lpstr>'Table 9.43'!Print_Area</vt:lpstr>
      <vt:lpstr>'Table 9.44'!Print_Area</vt:lpstr>
      <vt:lpstr>'Table 9.45'!Print_Area</vt:lpstr>
      <vt:lpstr>'Table 9.46'!Print_Area</vt:lpstr>
      <vt:lpstr>'Table 9.47'!Print_Area</vt:lpstr>
      <vt:lpstr>'Table 9.48'!Print_Area</vt:lpstr>
      <vt:lpstr>'Table 9.49'!Print_Area</vt:lpstr>
      <vt:lpstr>'Table 9.5'!Print_Area</vt:lpstr>
      <vt:lpstr>'Table 9.50'!Print_Area</vt:lpstr>
      <vt:lpstr>'Table 9.51'!Print_Area</vt:lpstr>
      <vt:lpstr>'Table 9.52'!Print_Area</vt:lpstr>
      <vt:lpstr>'Table 9.53'!Print_Area</vt:lpstr>
      <vt:lpstr>'Table 9.54'!Print_Area</vt:lpstr>
      <vt:lpstr>'Table 9.55'!Print_Area</vt:lpstr>
      <vt:lpstr>'Table 9.56'!Print_Area</vt:lpstr>
      <vt:lpstr>'Table 9.57'!Print_Area</vt:lpstr>
      <vt:lpstr>'Table 9.58'!Print_Area</vt:lpstr>
      <vt:lpstr>'Table 9.59'!Print_Area</vt:lpstr>
      <vt:lpstr>'Table 9.6'!Print_Area</vt:lpstr>
      <vt:lpstr>'Table 9.60'!Print_Area</vt:lpstr>
      <vt:lpstr>'Table 9.61'!Print_Area</vt:lpstr>
      <vt:lpstr>'Table 9.62'!Print_Area</vt:lpstr>
      <vt:lpstr>'Table 9.63'!Print_Area</vt:lpstr>
      <vt:lpstr>'Table 9.64'!Print_Area</vt:lpstr>
      <vt:lpstr>'Table 9.65'!Print_Area</vt:lpstr>
      <vt:lpstr>'Table 9.66'!Print_Area</vt:lpstr>
      <vt:lpstr>'Table 9.67'!Print_Area</vt:lpstr>
      <vt:lpstr>'Table 9.68'!Print_Area</vt:lpstr>
      <vt:lpstr>'Table 9.69'!Print_Area</vt:lpstr>
      <vt:lpstr>'Table 9.7'!Print_Area</vt:lpstr>
      <vt:lpstr>'Table 9.70'!Print_Area</vt:lpstr>
      <vt:lpstr>'Table 9.71'!Print_Area</vt:lpstr>
      <vt:lpstr>'Table 9.72'!Print_Area</vt:lpstr>
      <vt:lpstr>'Table 9.73'!Print_Area</vt:lpstr>
      <vt:lpstr>'Table 9.74'!Print_Area</vt:lpstr>
      <vt:lpstr>'Table 9.75'!Print_Area</vt:lpstr>
      <vt:lpstr>'Table 9.76'!Print_Area</vt:lpstr>
      <vt:lpstr>'Table 9.77'!Print_Area</vt:lpstr>
      <vt:lpstr>'Table 9.78'!Print_Area</vt:lpstr>
      <vt:lpstr>'Table 9.8'!Print_Area</vt:lpstr>
      <vt:lpstr>'Table 9.9'!Print_Area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sequencer</cp:lastModifiedBy>
  <cp:lastPrinted>2019-07-12T00:48:45Z</cp:lastPrinted>
  <dcterms:created xsi:type="dcterms:W3CDTF">2019-07-02T01:38:47Z</dcterms:created>
  <dcterms:modified xsi:type="dcterms:W3CDTF">2019-07-30T00:07:14Z</dcterms:modified>
</cp:coreProperties>
</file>